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queanhpham/Documents/UCI/excel-challenge/Solved/"/>
    </mc:Choice>
  </mc:AlternateContent>
  <xr:revisionPtr revIDLastSave="0" documentId="13_ncr:1_{39532D55-F58B-BA46-82C9-D480260A5436}" xr6:coauthVersionLast="47" xr6:coauthVersionMax="47" xr10:uidLastSave="{00000000-0000-0000-0000-000000000000}"/>
  <bookViews>
    <workbookView xWindow="-2160" yWindow="-24440" windowWidth="30240" windowHeight="17700" xr2:uid="{00000000-000D-0000-FFFF-FFFF00000000}"/>
  </bookViews>
  <sheets>
    <sheet name="Crowdfunding" sheetId="1" r:id="rId1"/>
    <sheet name="Outcome per category" sheetId="2" r:id="rId2"/>
    <sheet name="Outcome per sub-category" sheetId="3" r:id="rId3"/>
    <sheet name="Outcome per Date Created Conver" sheetId="6" r:id="rId4"/>
    <sheet name="Crowdfunding Goal Analysis" sheetId="7" r:id="rId5"/>
    <sheet name="Crowdfunding Goal Analysis (Anh" sheetId="9" r:id="rId6"/>
    <sheet name="Statistical Analysis" sheetId="8" r:id="rId7"/>
  </sheets>
  <definedNames>
    <definedName name="_xlchart.v1.0" hidden="1">'Crowdfunding Goal Analysis (Anh'!$B$2:$B$13</definedName>
    <definedName name="_xlchart.v1.1" hidden="1">'Crowdfunding Goal Analysis (Anh'!$H$1</definedName>
    <definedName name="_xlchart.v1.2" hidden="1">'Crowdfunding Goal Analysis (Anh'!$H$2:$H$13</definedName>
    <definedName name="_xlchart.v1.3" hidden="1">'Crowdfunding Goal Analysis (Anh'!$B$2:$B$13</definedName>
    <definedName name="_xlchart.v1.4" hidden="1">'Crowdfunding Goal Analysis (Anh'!$I$1</definedName>
    <definedName name="_xlchart.v1.5" hidden="1">'Crowdfunding Goal Analysis (Anh'!$I$2:$I$13</definedName>
    <definedName name="_xlchart.v1.6" hidden="1">'Crowdfunding Goal Analysis (Anh'!$B$2:$B$13</definedName>
    <definedName name="_xlchart.v1.7" hidden="1">'Crowdfunding Goal Analysis (Anh'!$G$1</definedName>
    <definedName name="_xlchart.v1.8" hidden="1">'Crowdfunding Goal Analysis (Anh'!$G$2:$G$13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E13" i="9"/>
  <c r="D13" i="9"/>
  <c r="C13" i="9"/>
  <c r="E12" i="9"/>
  <c r="D12" i="9"/>
  <c r="C12" i="9"/>
  <c r="E11" i="9"/>
  <c r="D11" i="9"/>
  <c r="C11" i="9"/>
  <c r="E10" i="9"/>
  <c r="D10" i="9"/>
  <c r="C10" i="9"/>
  <c r="E9" i="9"/>
  <c r="D9" i="9"/>
  <c r="C9" i="9"/>
  <c r="E8" i="9"/>
  <c r="D8" i="9"/>
  <c r="C8" i="9"/>
  <c r="E7" i="9"/>
  <c r="D7" i="9"/>
  <c r="C7" i="9"/>
  <c r="E6" i="9"/>
  <c r="D6" i="9"/>
  <c r="C6" i="9"/>
  <c r="E5" i="9"/>
  <c r="D5" i="9"/>
  <c r="C5" i="9"/>
  <c r="E4" i="9"/>
  <c r="D4" i="9"/>
  <c r="C4" i="9"/>
  <c r="E3" i="9"/>
  <c r="D3" i="9"/>
  <c r="C3" i="9"/>
  <c r="E2" i="9"/>
  <c r="D2" i="9"/>
  <c r="C2" i="9"/>
  <c r="F2" i="1"/>
  <c r="F2" i="9" l="1"/>
  <c r="F10" i="9"/>
  <c r="H10" i="9" s="1"/>
  <c r="F7" i="9"/>
  <c r="F5" i="9"/>
  <c r="G5" i="9" s="1"/>
  <c r="I2" i="9"/>
  <c r="G7" i="9"/>
  <c r="H7" i="9"/>
  <c r="I7" i="9"/>
  <c r="H5" i="9"/>
  <c r="H2" i="9"/>
  <c r="I10" i="9"/>
  <c r="G10" i="9"/>
  <c r="F12" i="9"/>
  <c r="G12" i="9" s="1"/>
  <c r="F9" i="9"/>
  <c r="H9" i="9" s="1"/>
  <c r="F4" i="9"/>
  <c r="I4" i="9" s="1"/>
  <c r="F11" i="9"/>
  <c r="G11" i="9" s="1"/>
  <c r="F6" i="9"/>
  <c r="G6" i="9" s="1"/>
  <c r="F3" i="9"/>
  <c r="I3" i="9" s="1"/>
  <c r="G2" i="9"/>
  <c r="F13" i="9"/>
  <c r="H13" i="9" s="1"/>
  <c r="F8" i="9"/>
  <c r="H8" i="9" s="1"/>
  <c r="E13" i="7"/>
  <c r="E12" i="7"/>
  <c r="E11" i="7"/>
  <c r="E10" i="7"/>
  <c r="E9" i="7"/>
  <c r="E8" i="7"/>
  <c r="E7" i="7"/>
  <c r="E6" i="7"/>
  <c r="E5" i="7"/>
  <c r="E4" i="7"/>
  <c r="E2" i="7"/>
  <c r="E3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8" i="9" l="1"/>
  <c r="B3" i="8" a="1"/>
  <c r="I7" i="8" s="1"/>
  <c r="I5" i="9"/>
  <c r="E3" i="8" a="1"/>
  <c r="H4" i="9"/>
  <c r="I13" i="9"/>
  <c r="G13" i="9"/>
  <c r="H11" i="9"/>
  <c r="I6" i="9"/>
  <c r="G9" i="9"/>
  <c r="I11" i="9"/>
  <c r="G4" i="9"/>
  <c r="G3" i="9"/>
  <c r="I12" i="9"/>
  <c r="H12" i="9"/>
  <c r="H3" i="9"/>
  <c r="I9" i="9"/>
  <c r="H6" i="9"/>
  <c r="I8" i="9"/>
  <c r="F13" i="7"/>
  <c r="G13" i="7" s="1"/>
  <c r="F12" i="7"/>
  <c r="I12" i="7" s="1"/>
  <c r="F11" i="7"/>
  <c r="G11" i="7" s="1"/>
  <c r="F10" i="7"/>
  <c r="H10" i="7" s="1"/>
  <c r="F9" i="7"/>
  <c r="I9" i="7" s="1"/>
  <c r="F8" i="7"/>
  <c r="I8" i="7" s="1"/>
  <c r="F7" i="7"/>
  <c r="G7" i="7" s="1"/>
  <c r="F6" i="7"/>
  <c r="G6" i="7" s="1"/>
  <c r="F5" i="7"/>
  <c r="G5" i="7" s="1"/>
  <c r="F4" i="7"/>
  <c r="I4" i="7" s="1"/>
  <c r="F3" i="7"/>
  <c r="H3" i="7" s="1"/>
  <c r="F2" i="7"/>
  <c r="G2" i="7" s="1"/>
  <c r="I3" i="8" l="1"/>
  <c r="I5" i="8"/>
  <c r="I4" i="8"/>
  <c r="I6" i="8"/>
  <c r="B3" i="8"/>
  <c r="H12" i="7"/>
  <c r="G12" i="7"/>
  <c r="I10" i="7"/>
  <c r="E3" i="8"/>
  <c r="J6" i="8"/>
  <c r="J5" i="8"/>
  <c r="J4" i="8"/>
  <c r="J3" i="8"/>
  <c r="J7" i="8"/>
  <c r="I3" i="7"/>
  <c r="G9" i="7"/>
  <c r="G10" i="7"/>
  <c r="H9" i="7"/>
  <c r="I13" i="7"/>
  <c r="I7" i="7"/>
  <c r="H13" i="7"/>
  <c r="H7" i="7"/>
  <c r="H6" i="7"/>
  <c r="G4" i="7"/>
  <c r="H2" i="7"/>
  <c r="I6" i="7"/>
  <c r="G3" i="7"/>
  <c r="I11" i="7"/>
  <c r="H8" i="7"/>
  <c r="I5" i="7"/>
  <c r="I2" i="7"/>
  <c r="H11" i="7"/>
  <c r="G8" i="7"/>
  <c r="H5" i="7"/>
  <c r="H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<sst xmlns="http://schemas.openxmlformats.org/spreadsheetml/2006/main" count="6152" uniqueCount="2113">
  <si>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</si>
  <si>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</si>
  <si>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</si>
  <si>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</si>
  <si>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</si>
  <si>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</si>
  <si>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</si>
  <si>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</si>
  <si>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</si>
  <si>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</si>
  <si>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</si>
  <si>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</si>
  <si>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</si>
  <si>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</si>
  <si>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</si>
  <si>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</si>
  <si>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</si>
  <si>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</si>
  <si>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</si>
  <si>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</si>
  <si>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</si>
  <si>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</si>
  <si>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</si>
  <si>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</si>
  <si>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</si>
  <si>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</si>
  <si>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</si>
  <si>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</si>
  <si>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</si>
  <si>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</si>
  <si>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</si>
  <si>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</si>
  <si>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</si>
  <si>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</si>
  <si>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</si>
  <si>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</si>
  <si>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</si>
  <si>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</si>
  <si>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</si>
  <si>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</si>
  <si>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</si>
  <si>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</si>
  <si>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</si>
  <si>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</si>
  <si>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</si>
  <si>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</si>
  <si>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</si>
  <si>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</si>
  <si>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</si>
  <si>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</si>
  <si>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</si>
  <si>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</si>
  <si>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</si>
  <si>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</si>
  <si>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</si>
  <si>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</si>
  <si>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</si>
  <si>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</si>
  <si>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</si>
  <si>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</si>
  <si>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</si>
  <si>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</si>
  <si>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</si>
  <si>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</si>
  <si>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</si>
  <si>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</si>
  <si>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</si>
  <si>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</si>
  <si>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</si>
  <si>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</si>
  <si>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</si>
  <si>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</si>
  <si>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</si>
  <si>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</si>
  <si>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</si>
  <si>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</si>
  <si>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</si>
  <si>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</si>
  <si>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</si>
  <si>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</si>
  <si>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</si>
  <si>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</si>
  <si>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</si>
  <si>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</si>
  <si>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</si>
  <si>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</si>
  <si>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</si>
  <si>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</si>
  <si>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</si>
  <si>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</si>
  <si>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</si>
  <si>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</si>
  <si>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</si>
  <si>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</si>
  <si>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</si>
  <si>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</si>
  <si>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</si>
  <si>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</si>
  <si>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</si>
  <si>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</si>
  <si>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</si>
  <si>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</si>
  <si>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</si>
  <si>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</si>
  <si>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</si>
  <si>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</si>
  <si>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</si>
  <si>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</si>
  <si>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</si>
  <si>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</si>
  <si>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</si>
  <si>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</si>
  <si>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</si>
  <si>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</si>
  <si>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</si>
  <si>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</si>
  <si>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</si>
  <si>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</si>
  <si>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</si>
  <si>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</si>
  <si>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</si>
  <si>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</si>
  <si>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</si>
  <si>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</si>
  <si>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</si>
  <si>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</si>
  <si>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</si>
  <si>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</si>
  <si>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</si>
  <si>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</si>
  <si>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</si>
  <si>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</si>
  <si>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</si>
  <si>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</si>
  <si>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</si>
  <si>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</si>
  <si>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</si>
  <si>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</si>
  <si>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</si>
  <si>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</si>
  <si>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</si>
  <si>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</si>
  <si>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</si>
  <si>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</si>
  <si>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</si>
  <si>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</si>
  <si>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</si>
  <si>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</si>
  <si>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</si>
  <si>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</si>
  <si>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</si>
  <si>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</si>
  <si>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</si>
  <si>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</si>
  <si>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</si>
  <si>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</si>
  <si>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</si>
  <si>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</si>
  <si>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</si>
  <si>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</si>
  <si>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</si>
  <si>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</si>
  <si>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</si>
  <si>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</si>
  <si>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</si>
  <si>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</si>
  <si>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</si>
  <si>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</si>
  <si>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</si>
  <si>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</si>
  <si>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</si>
  <si>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</si>
  <si>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</si>
  <si>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</si>
  <si>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</si>
  <si>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</si>
  <si>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</si>
  <si>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</si>
  <si>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</si>
  <si>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</si>
  <si>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</si>
  <si>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</si>
  <si>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</si>
  <si>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</si>
  <si>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</si>
  <si>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</si>
  <si>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</si>
  <si>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</si>
  <si>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</si>
  <si>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</si>
  <si>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</si>
  <si>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</si>
  <si>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</si>
  <si>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</si>
  <si>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</si>
  <si>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</si>
  <si>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</si>
  <si>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</si>
  <si>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</si>
  <si>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</si>
  <si>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</si>
  <si>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</si>
  <si>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</si>
  <si>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</si>
  <si>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</si>
  <si>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</si>
  <si>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</si>
  <si>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</si>
  <si>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</si>
  <si>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</si>
  <si>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</si>
  <si>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</si>
  <si>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</si>
  <si>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</si>
  <si>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</si>
  <si>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</si>
  <si>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</si>
  <si>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</si>
  <si>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</si>
  <si>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</si>
  <si>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</si>
  <si>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</si>
  <si>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</si>
  <si>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</si>
  <si>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</si>
  <si>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</si>
  <si>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</si>
  <si>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</si>
  <si>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</si>
  <si>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</si>
  <si>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</si>
  <si>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</si>
  <si>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</si>
  <si>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</si>
  <si>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</si>
  <si>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</si>
  <si>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</si>
  <si>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</si>
  <si>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</si>
  <si>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</si>
  <si>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</si>
  <si>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</si>
  <si>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</si>
  <si>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</si>
  <si>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</si>
  <si>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</si>
  <si>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</si>
  <si>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</si>
  <si>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</si>
  <si>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</si>
  <si>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</si>
  <si>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</si>
  <si>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</si>
  <si>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</si>
  <si>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</si>
  <si>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</si>
  <si>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</si>
  <si>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</si>
  <si>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</si>
  <si>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</si>
  <si>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</si>
  <si>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</si>
  <si>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</si>
  <si>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</si>
  <si>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</si>
  <si>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</si>
  <si>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</si>
  <si>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</si>
  <si>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</si>
  <si>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</si>
  <si>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</si>
  <si>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</si>
  <si>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</si>
  <si>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</si>
  <si>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</si>
  <si>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</si>
  <si>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</si>
  <si>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</si>
  <si>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</si>
  <si>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</si>
  <si>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</si>
  <si>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</si>
  <si>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</si>
  <si>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</si>
  <si>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</si>
  <si>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</si>
  <si>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</si>
  <si>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</si>
  <si>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</si>
  <si>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</si>
  <si>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</si>
  <si>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</si>
  <si>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</si>
  <si>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</si>
  <si>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</si>
  <si>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</si>
  <si>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</si>
  <si>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</si>
  <si>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</si>
  <si>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</si>
  <si>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</si>
  <si>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</si>
  <si>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</si>
  <si>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</si>
  <si>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</si>
  <si>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</si>
  <si>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</si>
  <si>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</si>
  <si>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</si>
  <si>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</si>
  <si>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</si>
  <si>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</si>
  <si>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</si>
  <si>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</si>
  <si>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</si>
  <si>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</si>
  <si>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</si>
  <si>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</si>
  <si>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</si>
  <si>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</si>
  <si>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</si>
  <si>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</si>
  <si>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</si>
  <si>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</si>
  <si>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</si>
  <si>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</si>
  <si>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</si>
  <si>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</si>
  <si>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</si>
  <si>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</si>
  <si>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</si>
  <si>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</si>
  <si>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</si>
  <si>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</si>
  <si>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</si>
  <si>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</si>
  <si>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</si>
  <si>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</si>
  <si>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</si>
  <si>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</si>
  <si>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</si>
  <si>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</si>
  <si>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</si>
  <si>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</si>
  <si>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</si>
  <si>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</si>
  <si>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</si>
  <si>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</si>
  <si>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</si>
  <si>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</si>
  <si>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</si>
  <si>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</si>
  <si>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</si>
  <si>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</si>
  <si>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</si>
  <si>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</si>
  <si>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</si>
  <si>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</si>
  <si>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</si>
  <si>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</si>
  <si>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</si>
  <si>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</si>
  <si>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</si>
  <si>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</si>
  <si>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</si>
  <si>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</si>
  <si>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</si>
  <si>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</si>
  <si>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</si>
  <si>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</si>
  <si>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</si>
  <si>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</si>
  <si>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</si>
  <si>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</si>
  <si>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</si>
  <si>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</si>
  <si>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</si>
  <si>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</si>
  <si>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</si>
  <si>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</si>
  <si>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</si>
  <si>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</si>
  <si>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</si>
  <si>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</si>
  <si>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</si>
  <si>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</si>
  <si>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</si>
  <si>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</si>
  <si>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</si>
  <si>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</si>
  <si>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</si>
  <si>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</si>
  <si>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</si>
  <si>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</si>
  <si>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</si>
  <si>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</si>
  <si>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</si>
  <si>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</si>
  <si>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</si>
  <si>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</si>
  <si>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</si>
  <si>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</si>
  <si>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</si>
  <si>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</si>
  <si>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</si>
  <si>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</si>
  <si>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</si>
  <si>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</si>
  <si>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</si>
  <si>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</si>
  <si>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</si>
  <si>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</si>
  <si>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</si>
  <si>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</si>
  <si>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</si>
  <si>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</si>
  <si>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</si>
  <si>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</si>
  <si>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</si>
  <si>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</si>
  <si>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</si>
  <si>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</si>
  <si>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</si>
  <si>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</si>
  <si>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</si>
  <si>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</si>
  <si>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</si>
  <si>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</si>
  <si>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</si>
  <si>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</si>
  <si>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</si>
  <si>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</si>
  <si>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</si>
  <si>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</si>
  <si>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</si>
  <si>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</si>
  <si>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</si>
  <si>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</si>
  <si>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</si>
  <si>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</si>
  <si>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</si>
  <si>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</si>
  <si>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</si>
  <si>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</si>
  <si>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</si>
  <si>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</si>
  <si>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</si>
  <si>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</si>
  <si>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</si>
  <si>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</si>
  <si>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</si>
  <si>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</si>
  <si>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</si>
  <si>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</si>
  <si>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</si>
  <si>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</si>
  <si>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</si>
  <si>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</si>
  <si>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</si>
  <si>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</si>
  <si>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</si>
  <si>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</si>
  <si>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</si>
  <si>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</si>
  <si>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</si>
  <si>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</si>
  <si>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</si>
  <si>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</si>
  <si>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</si>
  <si>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</si>
  <si>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</si>
  <si>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</si>
  <si>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</si>
  <si>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</si>
  <si>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</si>
  <si>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</si>
  <si>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</si>
  <si>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</si>
  <si>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</si>
  <si>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</si>
  <si>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</si>
  <si>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</si>
  <si>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</si>
  <si>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</si>
  <si>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</si>
  <si>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</si>
  <si>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</si>
  <si>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</si>
  <si>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</si>
  <si>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</si>
  <si>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</si>
  <si>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</si>
  <si>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</si>
  <si>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</si>
  <si>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</si>
  <si>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</si>
  <si>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</si>
  <si>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</si>
  <si>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</si>
  <si>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</si>
  <si>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</si>
  <si>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</si>
  <si>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</si>
  <si>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</si>
  <si>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</si>
  <si>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</si>
  <si>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</si>
  <si>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</si>
  <si>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</si>
  <si>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</si>
  <si>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</si>
  <si>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</si>
  <si>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</si>
  <si>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</si>
  <si>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</si>
  <si>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</si>
  <si>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</si>
  <si>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</si>
  <si>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</si>
  <si>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</si>
  <si>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</si>
  <si>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</si>
  <si>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</si>
  <si>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</si>
  <si>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</si>
  <si>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</si>
  <si>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</si>
  <si>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</si>
  <si>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</si>
  <si>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</si>
  <si>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</si>
  <si>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</si>
  <si>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</si>
  <si>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</si>
  <si>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</si>
  <si>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</si>
  <si>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</si>
  <si>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</si>
  <si>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</si>
  <si>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</si>
  <si>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</si>
  <si>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</si>
  <si>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</si>
  <si>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</si>
  <si>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</si>
  <si>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</si>
  <si>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</si>
  <si>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</si>
  <si>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</si>
  <si>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</si>
  <si>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</si>
  <si>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</si>
  <si>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</si>
  <si>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</si>
  <si>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</si>
  <si>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</si>
  <si>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</si>
  <si>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</si>
  <si>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</si>
  <si>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</si>
  <si>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</si>
  <si>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</si>
  <si>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</si>
  <si>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</si>
  <si>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</si>
  <si>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</si>
  <si>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</si>
  <si>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</si>
  <si>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</si>
  <si>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</si>
  <si>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</si>
  <si>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</si>
  <si>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</si>
  <si>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</si>
  <si>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</si>
  <si>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</si>
  <si>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</si>
  <si>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</si>
  <si>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</si>
  <si>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</si>
  <si>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</si>
  <si>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</si>
  <si>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</si>
  <si>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</si>
  <si>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</si>
  <si>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</si>
  <si>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</si>
  <si>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</si>
  <si>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</si>
  <si>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</si>
  <si>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</si>
  <si>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</si>
  <si>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</si>
  <si>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</si>
  <si>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</si>
  <si>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</si>
  <si>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</si>
  <si>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</si>
  <si>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</si>
  <si>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</si>
  <si>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</si>
  <si>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</si>
  <si>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</si>
  <si>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</si>
  <si>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</si>
  <si>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</si>
  <si>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</si>
  <si>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</si>
  <si>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</si>
  <si>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</si>
  <si>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</si>
  <si>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</si>
  <si>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</si>
  <si>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</si>
  <si>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</si>
  <si>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</si>
  <si>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</si>
  <si>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</si>
  <si>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</si>
  <si>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</si>
  <si>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</si>
  <si>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</si>
  <si>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</si>
  <si>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</si>
  <si>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</si>
  <si>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</si>
  <si>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</si>
  <si>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</si>
  <si>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</si>
  <si>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</si>
  <si>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</si>
  <si>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</si>
  <si>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</si>
  <si>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</si>
  <si>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</si>
  <si>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</si>
  <si>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</si>
  <si>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</si>
  <si>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</si>
  <si>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</si>
  <si>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</si>
  <si>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</si>
  <si>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</si>
  <si>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</si>
  <si>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</si>
  <si>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</si>
  <si>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</si>
  <si>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</si>
  <si>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</si>
  <si>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</si>
  <si>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</si>
  <si>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</si>
  <si>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</si>
  <si>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</si>
  <si>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</si>
  <si>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</si>
  <si>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</si>
  <si>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</si>
  <si>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</si>
  <si>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</si>
  <si>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</si>
  <si>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</si>
  <si>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</si>
  <si>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</si>
  <si>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</si>
  <si>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</si>
  <si>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</si>
  <si>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</si>
  <si>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</si>
  <si>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</si>
  <si>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</si>
  <si>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</si>
  <si>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</si>
  <si>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</si>
  <si>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</si>
  <si>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</si>
  <si>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</si>
  <si>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</si>
  <si>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</si>
  <si>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</si>
  <si>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</si>
  <si>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</si>
  <si>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</si>
  <si>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</si>
  <si>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</si>
  <si>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</si>
  <si>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</si>
  <si>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</si>
  <si>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</si>
  <si>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</si>
  <si>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</si>
  <si>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</si>
  <si>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</si>
  <si>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</si>
  <si>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</si>
  <si>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</si>
  <si>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</si>
  <si>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</si>
  <si>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</si>
  <si>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</si>
  <si>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</si>
  <si>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</si>
  <si>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</si>
  <si>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</si>
  <si>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</si>
  <si>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</si>
  <si>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</si>
  <si>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</si>
  <si>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</si>
  <si>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</si>
  <si>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</si>
  <si>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</si>
  <si>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</si>
  <si>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</si>
  <si>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</si>
  <si>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</si>
  <si>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</si>
  <si>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</si>
  <si>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</si>
  <si>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</si>
  <si>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</si>
  <si>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</si>
  <si>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</si>
  <si>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</si>
  <si>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</si>
  <si>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</si>
  <si>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</si>
  <si>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</si>
  <si>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</si>
  <si>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</si>
  <si>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</si>
  <si>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</si>
  <si>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</si>
  <si>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</si>
  <si>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</si>
  <si>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</si>
  <si>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</si>
  <si>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</si>
  <si>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</si>
  <si>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</si>
  <si>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</si>
  <si>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</si>
  <si>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</si>
  <si>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</si>
  <si>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</si>
  <si>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</si>
  <si>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</si>
  <si>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</si>
  <si>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</si>
  <si>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</si>
  <si>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</si>
  <si>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</si>
  <si>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</si>
  <si>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</si>
  <si>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</si>
  <si>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</si>
  <si>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</si>
  <si>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</si>
  <si>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</si>
  <si>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</si>
  <si>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</si>
  <si>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</si>
  <si>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</si>
  <si>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</si>
  <si>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</si>
  <si>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</si>
  <si>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</si>
  <si>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</si>
  <si>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</si>
  <si>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</si>
  <si>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</si>
  <si>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</si>
  <si>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</si>
  <si>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</si>
  <si>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</si>
  <si>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</si>
  <si>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</si>
  <si>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</si>
  <si>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</si>
  <si>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</si>
  <si>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</si>
  <si>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</si>
  <si>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</si>
  <si>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</si>
  <si>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</si>
  <si>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</si>
  <si>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</si>
  <si>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</si>
  <si>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</si>
  <si>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</si>
  <si>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</si>
  <si>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</si>
  <si>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</si>
  <si>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</si>
  <si>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</si>
  <si>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</si>
  <si>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</si>
  <si>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</si>
  <si>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</si>
  <si>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</si>
  <si>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</si>
  <si>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</si>
  <si>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</si>
  <si>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</si>
  <si>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</si>
  <si>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</si>
  <si>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</si>
  <si>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</si>
  <si>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</si>
  <si>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</si>
  <si>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</si>
  <si>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</si>
  <si>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</si>
  <si>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</si>
  <si>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</si>
  <si>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</si>
  <si>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</si>
  <si>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</si>
  <si>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</si>
  <si>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</si>
  <si>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</si>
  <si>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</si>
  <si>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</si>
  <si>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</si>
  <si>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</si>
  <si>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</si>
  <si>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</si>
  <si>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</si>
  <si>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</si>
  <si>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</si>
  <si>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</si>
  <si>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</si>
  <si>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</si>
  <si>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</si>
  <si>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</si>
  <si>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</si>
  <si>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</si>
  <si>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</si>
  <si>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</si>
  <si>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</si>
  <si>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</si>
  <si>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</si>
  <si>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</si>
  <si>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</si>
  <si>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</si>
  <si>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</si>
  <si>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</si>
  <si>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</si>
  <si>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</si>
  <si>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</si>
  <si>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</si>
  <si>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</si>
  <si>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</si>
  <si>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</si>
  <si>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</si>
  <si>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</si>
  <si>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</si>
  <si>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</si>
  <si>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</si>
  <si>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</si>
  <si>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</si>
  <si>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</si>
  <si>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</si>
  <si>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</si>
  <si>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</si>
  <si>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</si>
  <si>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</si>
  <si>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</si>
  <si>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</si>
  <si>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</si>
  <si>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</si>
  <si>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</si>
  <si>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</si>
  <si>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</si>
  <si>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</si>
  <si>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</si>
  <si>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</si>
  <si>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</si>
  <si>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</si>
  <si>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</si>
  <si>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</si>
  <si>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</si>
  <si>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</si>
  <si>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</si>
  <si>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</si>
  <si>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</si>
  <si>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</si>
  <si>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</si>
  <si>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</si>
  <si>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</si>
  <si>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</si>
  <si>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</si>
  <si>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</si>
  <si>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</si>
  <si>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</si>
  <si>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</si>
  <si>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</si>
  <si>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</si>
  <si>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</si>
  <si>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</si>
  <si>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</si>
  <si>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</si>
  <si>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</si>
  <si>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</si>
  <si>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</si>
  <si>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</si>
  <si>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</si>
  <si>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</si>
  <si>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</si>
  <si>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</si>
  <si>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</si>
  <si>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</si>
  <si>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</si>
  <si>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</si>
  <si>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</si>
  <si>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</si>
  <si>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</si>
  <si>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</si>
  <si>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</si>
  <si>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</si>
  <si>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</si>
  <si>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</si>
  <si>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</si>
  <si>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</si>
  <si>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</si>
  <si>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</si>
  <si>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</si>
  <si>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</si>
  <si>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</si>
  <si>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</si>
  <si>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</si>
  <si>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</si>
  <si>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</si>
  <si>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</si>
  <si>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</si>
  <si>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</si>
  <si>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</si>
  <si>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</si>
  <si>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</si>
  <si>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</si>
  <si>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</si>
  <si>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</si>
  <si>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</si>
  <si>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</si>
  <si>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</si>
  <si>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</si>
  <si>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</si>
  <si>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</si>
  <si>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</si>
  <si>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</si>
  <si>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</si>
  <si>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</si>
  <si>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</si>
  <si>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</si>
  <si>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</si>
  <si>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</si>
  <si>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</si>
  <si>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</si>
  <si>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</si>
  <si>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</si>
  <si>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</si>
  <si>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</si>
  <si>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</si>
  <si>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</si>
  <si>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</si>
  <si>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</si>
  <si>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</si>
  <si>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</si>
  <si>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</si>
  <si>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</si>
  <si>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</si>
  <si>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</si>
  <si>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</si>
  <si>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</si>
  <si>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</si>
  <si>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</si>
  <si>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</si>
  <si>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</si>
  <si>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</si>
  <si>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</si>
  <si>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</si>
  <si>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</si>
  <si>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</si>
  <si>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</si>
  <si>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</si>
  <si>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</si>
  <si>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</si>
  <si>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</si>
  <si>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</si>
  <si>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</si>
  <si>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</si>
  <si>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</si>
  <si>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</si>
  <si>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</si>
  <si>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</si>
  <si>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</si>
  <si>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</si>
  <si>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</si>
  <si>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</si>
  <si>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</si>
  <si>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</si>
  <si>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</si>
  <si>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</si>
  <si>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</si>
  <si>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</si>
  <si>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</si>
  <si>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</si>
  <si>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</si>
  <si>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</si>
  <si>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</si>
  <si>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</si>
  <si>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</si>
  <si>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</si>
  <si>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</si>
  <si>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</si>
  <si>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</si>
  <si>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</si>
  <si>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</si>
  <si>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</si>
  <si>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</si>
  <si>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</si>
  <si>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</si>
  <si>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</si>
  <si>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</si>
  <si>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</si>
  <si>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</si>
  <si>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</si>
  <si>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</si>
  <si>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</si>
  <si>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</si>
  <si>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</si>
  <si>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</si>
  <si>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</si>
  <si>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</si>
  <si>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</si>
  <si>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</si>
  <si>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</si>
  <si>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</si>
  <si>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</si>
  <si>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</si>
  <si>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</si>
  <si>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</si>
  <si>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</si>
  <si>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</si>
  <si>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</si>
  <si>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</si>
  <si>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</si>
  <si>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</si>
  <si>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</si>
  <si>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</si>
  <si>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</si>
  <si>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</si>
  <si>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</si>
  <si>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</si>
  <si>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</si>
  <si>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</si>
  <si>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</si>
  <si>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</si>
  <si>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</si>
  <si>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</si>
  <si>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</si>
  <si>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</si>
  <si>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</si>
  <si>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</si>
  <si>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</si>
  <si>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</si>
  <si>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</si>
  <si>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</si>
  <si>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</si>
  <si>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</si>
  <si>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</si>
  <si>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</si>
  <si>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</si>
  <si>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</si>
  <si>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</si>
  <si>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</si>
  <si>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</si>
  <si>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</si>
  <si>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</si>
  <si>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</si>
  <si>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</si>
  <si>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</si>
  <si>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</si>
  <si>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</si>
  <si>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</si>
  <si>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</si>
  <si>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</si>
  <si>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</si>
  <si>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</si>
  <si>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</si>
  <si>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</si>
  <si>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</si>
  <si>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</si>
  <si>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</si>
  <si>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</si>
  <si>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</si>
  <si>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</si>
  <si>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</si>
  <si>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</si>
  <si>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</si>
  <si>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</si>
  <si>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</si>
  <si>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</si>
  <si>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</si>
  <si>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</si>
  <si>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</si>
  <si>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</si>
  <si>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</si>
  <si>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</si>
  <si>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</si>
  <si>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</si>
  <si>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</si>
  <si>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</si>
  <si>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</si>
  <si>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</si>
  <si>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</si>
  <si>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</si>
  <si>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</si>
  <si>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</si>
  <si>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</si>
  <si>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</si>
  <si>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</si>
  <si>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</si>
  <si>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</si>
  <si>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</si>
  <si>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</si>
  <si>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</si>
  <si>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</si>
  <si>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</si>
  <si>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</si>
  <si>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</si>
  <si>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</si>
  <si>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</si>
  <si>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</si>
  <si>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</si>
  <si>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</si>
  <si>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</si>
  <si>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</si>
  <si>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</si>
  <si>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</si>
  <si>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</si>
  <si>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</si>
  <si>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</si>
  <si>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</si>
  <si>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</si>
  <si>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</si>
  <si>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</si>
  <si>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</si>
  <si>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</si>
  <si>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</si>
  <si>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</si>
  <si>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</si>
  <si>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</si>
  <si>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</si>
  <si>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</si>
  <si>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</si>
  <si>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</si>
  <si>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</si>
  <si>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</si>
  <si>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</si>
  <si>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</si>
  <si>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</si>
  <si>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</si>
  <si>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</si>
  <si>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</si>
  <si>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</si>
  <si>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</si>
  <si>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</si>
  <si>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</si>
  <si>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</si>
  <si>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</si>
  <si>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</si>
  <si>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</si>
  <si>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</si>
  <si>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</si>
  <si>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</si>
  <si>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</si>
  <si>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</si>
  <si>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</si>
  <si>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</si>
  <si>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</si>
  <si>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</si>
  <si>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</si>
  <si>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</si>
  <si>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</si>
  <si>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</si>
  <si>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</si>
  <si>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</si>
  <si>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</si>
  <si>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</si>
  <si>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</si>
  <si>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</si>
  <si>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</si>
  <si>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</si>
  <si>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</si>
  <si>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</si>
  <si>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</si>
  <si>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</si>
  <si>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</si>
  <si>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</si>
  <si>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</si>
  <si>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</si>
  <si>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</si>
  <si>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</si>
  <si>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</si>
  <si>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</si>
  <si>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</si>
  <si>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</si>
  <si>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</si>
  <si>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</si>
  <si>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</si>
  <si>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</si>
  <si>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</si>
  <si>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</si>
  <si>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</si>
  <si>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</si>
  <si>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</si>
  <si>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</si>
  <si>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</si>
  <si>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</si>
  <si>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</si>
  <si>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</si>
  <si>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</si>
  <si>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</si>
  <si>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</si>
  <si>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</si>
  <si>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</si>
  <si>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</si>
  <si>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</si>
  <si>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</si>
  <si>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</si>
  <si>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</si>
  <si>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</si>
  <si>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</si>
  <si>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</si>
  <si>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</si>
  <si>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</si>
  <si>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</si>
  <si>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</si>
  <si>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</si>
  <si>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</si>
  <si>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</si>
  <si>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</si>
  <si>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</si>
  <si>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</si>
  <si>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</si>
  <si>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</si>
  <si>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</si>
  <si>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</si>
  <si>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</si>
  <si>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</si>
  <si>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</si>
  <si>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</si>
  <si>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</si>
  <si>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</si>
  <si>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</si>
  <si>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</si>
  <si>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</si>
  <si>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</si>
  <si>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</si>
  <si>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</si>
  <si>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</si>
  <si>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</si>
  <si>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</si>
  <si>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</si>
  <si>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</si>
  <si>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</si>
  <si>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</si>
  <si>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</si>
  <si>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</si>
  <si>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</si>
  <si>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</si>
  <si>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</si>
  <si>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</si>
  <si>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</si>
  <si>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</si>
  <si>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</si>
  <si>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</si>
  <si>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</si>
  <si>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</si>
  <si>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</si>
  <si>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</si>
  <si>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</si>
  <si>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</si>
  <si>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</si>
  <si>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</si>
  <si>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</si>
  <si>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</si>
  <si>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</si>
  <si>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</si>
  <si>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</si>
  <si>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</si>
  <si>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</si>
  <si>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</si>
  <si>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</si>
  <si>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</si>
  <si>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</si>
  <si>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</si>
  <si>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</si>
  <si>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</si>
  <si>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</si>
  <si>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</si>
  <si>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</si>
  <si>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</si>
  <si>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</si>
  <si>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</si>
  <si>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</si>
  <si>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</si>
  <si>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</si>
  <si>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</si>
  <si>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</si>
  <si>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</si>
  <si>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</si>
  <si>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</si>
  <si>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</si>
  <si>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</si>
  <si>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</si>
  <si>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</si>
  <si>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</si>
  <si>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</si>
  <si>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</si>
  <si>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</si>
  <si>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</si>
  <si>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</si>
  <si>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</si>
  <si>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</si>
  <si>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</si>
  <si>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</si>
  <si>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</si>
  <si>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</si>
  <si>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</si>
  <si>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</si>
  <si>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</si>
  <si>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</si>
  <si>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</si>
  <si>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</si>
  <si>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</si>
  <si>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</si>
  <si>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</si>
  <si>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</si>
  <si>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</si>
  <si>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</si>
  <si>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</si>
  <si>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</si>
  <si>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</si>
  <si>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</si>
  <si>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</si>
  <si>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</si>
  <si>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</si>
  <si>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</si>
  <si>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</si>
  <si>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</si>
  <si>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</si>
  <si>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</si>
  <si>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</si>
  <si>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</si>
  <si>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</si>
  <si>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</si>
  <si>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</si>
  <si>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</si>
  <si>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</si>
  <si>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</si>
  <si>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</si>
  <si>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</si>
  <si>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</si>
  <si>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</si>
  <si>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</si>
  <si>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</si>
  <si>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</si>
  <si>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</si>
  <si>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</si>
  <si>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</si>
  <si>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</si>
  <si>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</si>
  <si>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</si>
  <si>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</si>
  <si>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</si>
  <si>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</si>
  <si>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</si>
  <si>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</si>
  <si>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</si>
  <si>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</si>
  <si>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</si>
  <si>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</si>
  <si>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</si>
  <si>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</si>
  <si>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</si>
  <si>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</si>
  <si>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</si>
  <si>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</si>
  <si>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</si>
  <si>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</si>
  <si>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</si>
  <si>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</si>
  <si>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</si>
  <si>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</si>
  <si>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</si>
  <si>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</si>
  <si>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</si>
  <si>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</si>
  <si>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</si>
  <si>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</si>
  <si>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</si>
  <si>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</si>
  <si>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</si>
  <si>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</si>
  <si>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</si>
  <si>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</si>
  <si>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</si>
  <si>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</si>
  <si>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</si>
  <si>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</si>
  <si>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</si>
  <si>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</si>
  <si>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</si>
  <si>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</si>
  <si>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</si>
  <si>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</si>
  <si>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</si>
  <si>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</si>
  <si>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</si>
  <si>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</si>
  <si>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</si>
  <si>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</si>
  <si>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</si>
  <si>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</si>
  <si>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</si>
  <si>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</si>
  <si>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</si>
  <si>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</si>
  <si>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</si>
  <si>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</si>
  <si>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</si>
  <si>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</si>
  <si>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</si>
  <si>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</si>
  <si>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</si>
  <si>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</si>
  <si>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</si>
  <si>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</si>
  <si>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</si>
  <si>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</si>
  <si>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</si>
  <si>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</si>
  <si>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</si>
  <si>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</si>
  <si>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</si>
  <si>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</si>
  <si>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</si>
  <si>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</si>
  <si>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</si>
  <si>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</si>
  <si>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</si>
  <si>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</si>
  <si>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</si>
  <si>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</si>
  <si>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</si>
  <si>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</si>
  <si>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</si>
  <si>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</si>
  <si>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</si>
  <si>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</si>
  <si>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</si>
  <si>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</si>
  <si>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</si>
  <si>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</si>
  <si>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</si>
  <si>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</si>
  <si>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</si>
  <si>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</si>
  <si>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</si>
  <si>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</si>
  <si>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</si>
  <si>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</si>
  <si>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</si>
  <si>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</si>
  <si>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</si>
  <si>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</si>
  <si>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</si>
  <si>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</si>
  <si>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</si>
  <si>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</si>
  <si>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</si>
  <si>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</si>
  <si>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</si>
  <si>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</si>
  <si>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</si>
  <si>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</si>
  <si>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</si>
  <si>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</si>
  <si>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</si>
  <si>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</si>
  <si>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</si>
  <si>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</si>
  <si>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</si>
  <si>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</si>
  <si>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</si>
  <si>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</si>
  <si>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</si>
  <si>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</si>
  <si>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</si>
  <si>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</si>
  <si>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</si>
  <si>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</si>
  <si>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</si>
  <si>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</si>
  <si>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</si>
  <si>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</si>
  <si>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</si>
  <si>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</si>
  <si>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</si>
  <si>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</si>
  <si>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</si>
  <si>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</si>
  <si>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</si>
  <si>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</si>
  <si>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</si>
  <si>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</si>
  <si>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</si>
  <si>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</si>
  <si>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</si>
  <si>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</si>
  <si>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</si>
  <si>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</si>
  <si>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</si>
  <si>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</si>
  <si>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</si>
  <si>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</si>
  <si>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</si>
  <si>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</si>
  <si>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</si>
  <si>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</si>
  <si>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</si>
  <si>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</si>
  <si>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</si>
  <si>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</si>
  <si>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</si>
  <si>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</si>
  <si>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</si>
  <si>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</si>
  <si>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</si>
  <si>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</si>
  <si>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</si>
  <si>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</si>
  <si>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</si>
  <si>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</si>
  <si>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</si>
  <si>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</si>
  <si>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</si>
  <si>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</si>
  <si>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</si>
  <si>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</si>
  <si>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</si>
  <si>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</si>
  <si>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</si>
  <si>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</si>
  <si>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</si>
  <si>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</si>
  <si>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</si>
  <si>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</si>
  <si>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</si>
  <si>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</si>
  <si>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</si>
  <si>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</si>
  <si>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</si>
  <si>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</si>
  <si>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</si>
  <si>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</si>
  <si>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</si>
  <si>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</si>
  <si>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</si>
  <si>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</si>
  <si>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</si>
  <si>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</si>
  <si>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</si>
  <si>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</si>
  <si>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</si>
  <si>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</si>
  <si>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</si>
  <si>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</si>
  <si>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</si>
  <si>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</si>
  <si>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</si>
  <si>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</si>
  <si>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</si>
  <si>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</si>
  <si>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</si>
  <si>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</si>
  <si>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</si>
  <si>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</si>
  <si>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</si>
  <si>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</si>
  <si>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</si>
  <si>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</si>
  <si>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</si>
  <si>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</si>
  <si>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</si>
  <si>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</si>
  <si>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</si>
  <si>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</si>
  <si>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</si>
  <si>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</si>
  <si>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</si>
  <si>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</si>
  <si>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</si>
  <si>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</si>
  <si>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</si>
  <si>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</si>
  <si>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</si>
  <si>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</si>
  <si>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</si>
  <si>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</si>
  <si>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</si>
  <si>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</si>
  <si>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</si>
  <si>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</si>
  <si>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</si>
  <si>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</si>
  <si>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</si>
  <si>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</si>
  <si>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</si>
  <si>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</si>
  <si>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</si>
  <si>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</si>
  <si>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</si>
  <si>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</si>
  <si>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</si>
  <si>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</si>
  <si>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</si>
  <si>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</si>
  <si>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</si>
  <si>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</si>
  <si>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</si>
  <si>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</si>
  <si>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</si>
  <si>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</si>
  <si>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</si>
  <si>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</si>
  <si>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</si>
  <si>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</si>
  <si>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</si>
  <si>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</si>
  <si>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</si>
  <si>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</si>
  <si>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</si>
  <si>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</si>
  <si>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</si>
  <si>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</si>
  <si>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</si>
  <si>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</si>
  <si>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</si>
  <si>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</si>
  <si>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</si>
  <si>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</si>
  <si>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</si>
  <si>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</si>
  <si>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</si>
  <si>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</si>
  <si>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</si>
  <si>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</si>
  <si>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</si>
  <si>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</si>
  <si>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</si>
  <si>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</si>
  <si>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</si>
  <si>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</si>
  <si>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</si>
  <si>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</si>
  <si>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</si>
  <si>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</si>
  <si>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</si>
  <si>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</si>
  <si>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</si>
  <si>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</si>
  <si>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</si>
  <si>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</si>
  <si>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</si>
  <si>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</si>
  <si>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</si>
  <si>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</si>
  <si>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</si>
  <si>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</si>
  <si>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</si>
  <si>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</si>
  <si>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</si>
  <si>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</si>
  <si>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</si>
  <si>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</si>
  <si>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</si>
  <si>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</si>
  <si>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</si>
  <si>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</si>
  <si>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</si>
  <si>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</si>
  <si>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</si>
  <si>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</si>
  <si>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</si>
  <si>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</si>
  <si>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</si>
  <si>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</si>
  <si>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</si>
  <si>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</si>
  <si>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</si>
  <si>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</si>
  <si>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</si>
  <si>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</si>
  <si>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</si>
  <si>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</si>
  <si>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</si>
  <si>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</si>
  <si>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</si>
  <si>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</si>
  <si>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</si>
  <si>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</si>
  <si>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</si>
  <si>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</si>
  <si>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</si>
  <si>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</si>
  <si>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</si>
  <si>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</si>
  <si>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</si>
  <si>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</si>
  <si>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</si>
  <si>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</si>
  <si>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</si>
  <si>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</si>
  <si>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</si>
  <si>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</si>
  <si>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</si>
  <si>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</si>
  <si>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</si>
  <si>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</si>
  <si>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</si>
  <si>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</si>
  <si>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</si>
  <si>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</si>
  <si>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</si>
  <si>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</si>
  <si>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</si>
  <si>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</si>
  <si>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</si>
  <si>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</si>
  <si>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</si>
  <si>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</si>
  <si>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</si>
  <si>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</si>
  <si>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</si>
  <si>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</si>
  <si>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</si>
  <si>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</si>
  <si>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</si>
  <si>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</si>
  <si>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</si>
  <si>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</si>
  <si>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</si>
  <si>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</si>
  <si>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</si>
  <si>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</si>
  <si>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</si>
  <si>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</si>
  <si>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</si>
  <si>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</si>
  <si>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</si>
  <si>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</si>
  <si>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</si>
  <si>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</si>
  <si>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</si>
  <si>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</si>
  <si>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</si>
  <si>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</si>
  <si>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</si>
  <si>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</si>
  <si>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</si>
  <si>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</si>
  <si>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</si>
  <si>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</si>
  <si>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</si>
  <si>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</si>
  <si>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</si>
  <si>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</si>
  <si>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</si>
  <si>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</si>
  <si>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</si>
  <si>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</si>
  <si>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</si>
  <si>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</si>
  <si>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</si>
  <si>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</si>
  <si>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</si>
  <si>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</si>
  <si>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</si>
  <si>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</si>
  <si>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</si>
  <si>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</si>
  <si>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</si>
  <si>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</si>
  <si>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</si>
  <si>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</si>
  <si>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</si>
  <si>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</si>
  <si>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</si>
  <si>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</si>
  <si>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</si>
  <si>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</si>
  <si>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</si>
  <si>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</si>
  <si>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</si>
  <si>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</si>
  <si>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</si>
  <si>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</si>
  <si>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</si>
  <si>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</si>
  <si>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</si>
  <si>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</si>
  <si>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</si>
  <si>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</si>
  <si>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</si>
  <si>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</si>
  <si>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</si>
  <si>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</si>
  <si>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</si>
  <si>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</si>
  <si>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</si>
  <si>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</si>
  <si>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</si>
  <si>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</si>
  <si>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</si>
  <si>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</si>
  <si>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</si>
  <si>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</si>
  <si>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</si>
  <si>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</si>
  <si>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</si>
  <si>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</si>
  <si>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</si>
  <si>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</si>
  <si>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</si>
  <si>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</si>
  <si>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</si>
  <si>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</si>
  <si>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</si>
  <si>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</si>
  <si>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</si>
  <si>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</si>
  <si>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</si>
  <si>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</si>
  <si>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</si>
  <si>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</si>
  <si>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</si>
  <si>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</si>
  <si>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</si>
  <si>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</si>
  <si>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</si>
  <si>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</si>
  <si>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</si>
  <si>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</si>
  <si>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</si>
  <si>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</si>
  <si>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</si>
  <si>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</si>
  <si>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</si>
  <si>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</si>
  <si>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</si>
  <si>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</si>
  <si>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</si>
  <si>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</si>
  <si>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</si>
  <si>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</si>
  <si>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</si>
  <si>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</si>
  <si>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</si>
  <si>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</si>
  <si>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</si>
  <si>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</si>
  <si>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</si>
  <si>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</si>
  <si>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</si>
  <si>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</si>
  <si>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</si>
  <si>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</si>
  <si>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</si>
  <si>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</si>
  <si>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</si>
  <si>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</si>
  <si>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</si>
  <si>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</si>
  <si>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</si>
  <si>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</si>
  <si>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</si>
  <si>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</si>
  <si>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</si>
  <si>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</si>
  <si>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</si>
  <si>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</si>
  <si>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</si>
  <si>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</si>
  <si>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</si>
  <si>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</si>
  <si>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</si>
  <si>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</si>
  <si>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</si>
  <si>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</si>
  <si>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</si>
  <si>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</si>
  <si>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</si>
  <si>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</si>
  <si>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</si>
  <si>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</si>
  <si>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</si>
  <si>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</si>
  <si>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</si>
  <si>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</si>
  <si>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</si>
  <si>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</si>
  <si>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</si>
  <si>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</si>
  <si>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</si>
  <si>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</si>
  <si>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</si>
  <si>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</si>
  <si>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</si>
  <si>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</si>
  <si>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</si>
  <si>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</si>
  <si>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</si>
  <si>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</si>
  <si>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</si>
  <si>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</si>
  <si>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</si>
  <si>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</si>
  <si>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</si>
  <si>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</si>
  <si>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</si>
  <si>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</si>
  <si>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</si>
  <si>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</si>
  <si>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</si>
  <si>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</si>
  <si>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</si>
  <si>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</si>
  <si>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</si>
  <si>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</si>
  <si>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</si>
  <si>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</si>
  <si>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</si>
  <si>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</si>
  <si>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</si>
  <si>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</si>
  <si>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</si>
  <si>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</si>
  <si>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</si>
  <si>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</si>
  <si>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</si>
  <si>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</si>
  <si>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</si>
  <si>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</si>
  <si>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</si>
  <si>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</si>
  <si>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</si>
  <si>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</si>
  <si>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</si>
  <si>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</si>
  <si>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</si>
  <si>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</si>
  <si>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</si>
  <si>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</si>
  <si>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</si>
  <si>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</si>
  <si>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</si>
  <si>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</si>
  <si>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</si>
  <si>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</si>
  <si>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</si>
  <si>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</si>
  <si>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</si>
  <si>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</si>
  <si>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</si>
  <si>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</si>
  <si>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</si>
  <si>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</si>
  <si>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</si>
  <si>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</si>
  <si>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</si>
  <si>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</si>
  <si>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</si>
  <si>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</si>
  <si>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</si>
  <si>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</si>
  <si>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</si>
  <si>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</si>
  <si>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</si>
  <si>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</si>
  <si>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</si>
  <si>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</si>
  <si>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</si>
  <si>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</si>
  <si>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</si>
  <si>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</si>
  <si>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</si>
  <si>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</si>
  <si>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</si>
  <si>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</si>
  <si>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</si>
  <si>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</si>
  <si>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</si>
  <si>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</si>
  <si>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</si>
  <si>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</si>
  <si>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</si>
  <si>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</si>
  <si>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</si>
  <si>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</si>
  <si>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</si>
  <si>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</si>
  <si>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</si>
  <si>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</si>
  <si>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</si>
  <si>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</si>
  <si>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</si>
  <si>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</si>
  <si>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</si>
  <si>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</si>
  <si>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</si>
  <si>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</si>
  <si>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</si>
  <si>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</si>
  <si>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</si>
  <si>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</si>
  <si>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</si>
  <si>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</si>
  <si>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</si>
  <si>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</si>
  <si>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Sub-Catergory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</si>
  <si>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</si>
  <si>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</si>
  <si>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</si>
  <si>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</si>
  <si>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</si>
  <si>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</si>
  <si>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</si>
  <si>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</si>
  <si>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</si>
  <si>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</si>
  <si>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</si>
  <si>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</si>
  <si>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</si>
  <si>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</si>
  <si>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</si>
  <si>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</si>
  <si>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</si>
  <si>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</si>
  <si>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</si>
  <si>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</si>
  <si>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</si>
  <si>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</si>
  <si>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</si>
  <si>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</si>
  <si>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</si>
  <si>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</si>
  <si>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</si>
  <si>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</si>
  <si>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</si>
  <si>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</si>
  <si>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</si>
  <si>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</si>
  <si>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</si>
  <si>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</si>
  <si>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</si>
  <si>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</si>
  <si>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</si>
  <si>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</si>
  <si>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</si>
  <si>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</si>
  <si>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</si>
  <si>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</si>
  <si>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</si>
  <si>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</si>
  <si>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</si>
  <si>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</si>
  <si>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</si>
  <si>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</si>
  <si>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</si>
  <si>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</si>
  <si>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</si>
  <si>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</si>
  <si>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</si>
  <si>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</si>
  <si>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</si>
  <si>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</si>
  <si>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</si>
  <si>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</si>
  <si>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</si>
  <si>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</si>
  <si>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</si>
  <si>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</si>
  <si>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</si>
  <si>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</si>
  <si>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</si>
  <si>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</si>
  <si>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</si>
  <si>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</si>
  <si>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</si>
  <si>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</si>
  <si>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</si>
  <si>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</si>
  <si>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</si>
  <si>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</si>
  <si>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Min</t>
  </si>
  <si>
    <t>Median</t>
  </si>
  <si>
    <t>Mean</t>
  </si>
  <si>
    <t>SD</t>
  </si>
  <si>
    <t>Variance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</si>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</sst>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0" fontId="0" fillId="0" borderId="10" xfId="0" applyBorder="1"/>
    <xf numFmtId="9" fontId="0" fillId="0" borderId="10" xfId="42" applyFont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1" xfId="0" pivotButton="1" applyBorder="1"/>
    <xf numFmtId="0" fontId="0" fillId="0" borderId="11" xfId="0" applyBorder="1" applyAlignment="1">
      <alignment horizontal="left"/>
    </xf>
    <xf numFmtId="0" fontId="0" fillId="33" borderId="11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4" fontId="0" fillId="0" borderId="11" xfId="0" applyNumberFormat="1" applyBorder="1"/>
    <xf numFmtId="0" fontId="16" fillId="33" borderId="11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fgColor auto="1"/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-0.24994659260841701"/>
        </patternFill>
      </fill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colors>
    <mruColors>
      <color rgb="FFFC6B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7-BE4E-B295-89AF142FEA13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B-9449-8366-B314C42FB47F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B-9449-8366-B314C42FB47F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8B-9449-8366-B314C42FB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86076559"/>
        <c:axId val="1622646511"/>
      </c:barChart>
      <c:catAx>
        <c:axId val="198607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646511"/>
        <c:crosses val="autoZero"/>
        <c:auto val="1"/>
        <c:lblAlgn val="ctr"/>
        <c:lblOffset val="100"/>
        <c:noMultiLvlLbl val="0"/>
      </c:catAx>
      <c:valAx>
        <c:axId val="162264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07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sub-category!PivotTable2</c:name>
    <c:fmtId val="0"/>
  </c:pivotSource>
  <c:chart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6-1D45-BBD3-DF80E7F7E100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6-1D45-BBD3-DF80E7F7E100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6-1D45-BBD3-DF80E7F7E100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6-1D45-BBD3-DF80E7F7E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18471408"/>
        <c:axId val="818473120"/>
      </c:barChart>
      <c:catAx>
        <c:axId val="81847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73120"/>
        <c:crosses val="autoZero"/>
        <c:auto val="1"/>
        <c:lblAlgn val="ctr"/>
        <c:lblOffset val="100"/>
        <c:noMultiLvlLbl val="0"/>
      </c:catAx>
      <c:valAx>
        <c:axId val="81847312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[CrowdfundingBook_Anh.xlsx]Outcome per Date Created Conver!PivotTable1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Date Created Conver'!$B$4:$B$5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B-DB44-BC2B-73AB95D5649B}"/>
            </c:ext>
          </c:extLst>
        </c:ser>
        <c:ser>
          <c:idx val="1"/>
          <c:order val="1"/>
          <c:tx>
            <c:strRef>
              <c:f>'Outcome per Date Created Conver'!$C$4:$C$5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1B-DB44-BC2B-73AB95D5649B}"/>
            </c:ext>
          </c:extLst>
        </c:ser>
        <c:ser>
          <c:idx val="2"/>
          <c:order val="2"/>
          <c:tx>
            <c:strRef>
              <c:f>'Outcome per Date Created Conver'!$D$4:$D$5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per Date Created Conver'!$A$6:$A$18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Date Created Conver'!$D$6:$D$18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1B-DB44-BC2B-73AB95D56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163392"/>
        <c:axId val="299165104"/>
      </c:lineChart>
      <c:catAx>
        <c:axId val="29916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5104"/>
        <c:crosses val="autoZero"/>
        <c:auto val="1"/>
        <c:lblAlgn val="ctr"/>
        <c:lblOffset val="100"/>
        <c:noMultiLvlLbl val="0"/>
      </c:catAx>
      <c:valAx>
        <c:axId val="2991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1-4C42-B084-48FD2DF4FF88}"/>
            </c:ext>
          </c:extLst>
        </c:ser>
        <c:ser>
          <c:idx val="1"/>
          <c:order val="1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C1-4C42-B084-48FD2DF4FF88}"/>
            </c:ext>
          </c:extLst>
        </c:ser>
        <c:ser>
          <c:idx val="2"/>
          <c:order val="2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6C1-4C42-B084-48FD2DF4F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986128"/>
        <c:axId val="233987840"/>
      </c:line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'Crowdfunding Goal Analysis (Anh'!$G$1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6-CA4D-8A3B-67F94170A553}"/>
            </c:ext>
          </c:extLst>
        </c:ser>
        <c:ser>
          <c:idx val="1"/>
          <c:order val="1"/>
          <c:tx>
            <c:strRef>
              <c:f>'Crowdfunding Goal Analysis (Anh'!$H$1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6-CA4D-8A3B-67F94170A553}"/>
            </c:ext>
          </c:extLst>
        </c:ser>
        <c:ser>
          <c:idx val="2"/>
          <c:order val="2"/>
          <c:tx>
            <c:strRef>
              <c:f>'Crowdfunding Goal Analysis (Anh'!$I$1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6-CA4D-8A3B-67F94170A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3986128"/>
        <c:axId val="233987840"/>
      </c:barChart>
      <c:catAx>
        <c:axId val="23398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7840"/>
        <c:crosses val="autoZero"/>
        <c:auto val="1"/>
        <c:lblAlgn val="ctr"/>
        <c:lblOffset val="100"/>
        <c:noMultiLvlLbl val="0"/>
      </c:catAx>
      <c:valAx>
        <c:axId val="2339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9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'Crowdfunding Goal Analysis (Anh'!$G$1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3-2140-80DF-23F51B5C9E3F}"/>
            </c:ext>
          </c:extLst>
        </c:ser>
        <c:ser>
          <c:idx val="1"/>
          <c:order val="1"/>
          <c:tx>
            <c:strRef>
              <c:f>'Crowdfunding Goal Analysis (Anh'!$H$1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3-2140-80DF-23F51B5C9E3F}"/>
            </c:ext>
          </c:extLst>
        </c:ser>
        <c:ser>
          <c:idx val="2"/>
          <c:order val="2"/>
          <c:tx>
            <c:strRef>
              <c:f>'Crowdfunding Goal Analysis (Anh'!$I$1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'Crowdfunding Goal Analysis (Anh'!$B$2:$B$13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 (Anh'!$I$2:$I$13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D3-2140-80DF-23F51B5C9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124976"/>
        <c:axId val="791127136"/>
      </c:barChart>
      <c:catAx>
        <c:axId val="7911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7136"/>
        <c:crosses val="autoZero"/>
        <c:auto val="1"/>
        <c:lblAlgn val="ctr"/>
        <c:lblOffset val="100"/>
        <c:noMultiLvlLbl val="0"/>
      </c:catAx>
      <c:valAx>
        <c:axId val="7911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Percentage 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Successful</a:t>
          </a:r>
        </a:p>
      </cx:txPr>
    </cx:title>
    <cx:plotArea>
      <cx:plotAreaRegion>
        <cx:series layoutId="clusteredColumn" uniqueId="{D724A572-12A4-E848-8C68-147DC3C3C153}">
          <cx:tx>
            <cx:txData>
              <cx:f>_xlchart.v1.7</cx:f>
              <cx:v>Percentage Successful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Pt idx="4">
            <cx:spPr>
              <a:solidFill>
                <a:srgbClr val="FFC000"/>
              </a:solidFill>
            </cx:spPr>
          </cx:dataPt>
          <cx:dataPt idx="5">
            <cx:spPr>
              <a:solidFill>
                <a:srgbClr val="FFC000"/>
              </a:solidFill>
            </cx:spPr>
          </cx:dataPt>
          <cx:dataPt idx="6">
            <cx:spPr>
              <a:solidFill>
                <a:srgbClr val="FFC000"/>
              </a:solidFill>
            </cx:spPr>
          </cx:dataPt>
          <cx:dataPt idx="7">
            <cx:spPr>
              <a:solidFill>
                <a:srgbClr val="FFC000"/>
              </a:solidFill>
            </cx:spPr>
          </cx:dataPt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Percentage 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Failed</a:t>
          </a:r>
        </a:p>
      </cx:txPr>
    </cx:title>
    <cx:plotArea>
      <cx:plotAreaRegion>
        <cx:series layoutId="clusteredColumn" uniqueId="{E1C91028-ADB4-D649-ABCE-CAB8B4566346}">
          <cx:tx>
            <cx:txData>
              <cx:f>_xlchart.v1.1</cx:f>
              <cx:v>Percentage Failed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Pt idx="6">
            <cx:spPr>
              <a:solidFill>
                <a:srgbClr val="FFC000"/>
              </a:solidFill>
            </cx:spPr>
          </cx:dataPt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Percentage Canceled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Percentage Canceled</a:t>
          </a:r>
        </a:p>
      </cx:txPr>
    </cx:title>
    <cx:plotArea>
      <cx:plotAreaRegion>
        <cx:series layoutId="clusteredColumn" uniqueId="{1146C89E-D73E-F043-ABA2-08D425E37BC1}">
          <cx:tx>
            <cx:txData>
              <cx:f>_xlchart.v1.4</cx:f>
              <cx:v>Percentage Canceled</cx:v>
            </cx:txData>
          </cx:tx>
          <cx:spPr>
            <a:solidFill>
              <a:schemeClr val="tx1">
                <a:lumMod val="75000"/>
                <a:lumOff val="25000"/>
              </a:schemeClr>
            </a:solidFill>
          </cx:spPr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5.xml"/><Relationship Id="rId5" Type="http://schemas.openxmlformats.org/officeDocument/2006/relationships/chart" Target="../charts/chart6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133350</xdr:rowOff>
    </xdr:from>
    <xdr:to>
      <xdr:col>11</xdr:col>
      <xdr:colOff>787400</xdr:colOff>
      <xdr:row>15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F19CD-0042-F1CD-CC85-5CE3733AB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82550</xdr:rowOff>
    </xdr:from>
    <xdr:to>
      <xdr:col>17</xdr:col>
      <xdr:colOff>736600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5B3F9-677F-09EB-1570-A7AC4F7A2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0</xdr:row>
      <xdr:rowOff>152400</xdr:rowOff>
    </xdr:from>
    <xdr:to>
      <xdr:col>12</xdr:col>
      <xdr:colOff>444500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7CC36-12B9-CEF2-CFED-B0E96B774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127000</xdr:rowOff>
    </xdr:from>
    <xdr:to>
      <xdr:col>8</xdr:col>
      <xdr:colOff>1574800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414B8-F175-36BE-B683-26C2FAA5D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14</xdr:row>
      <xdr:rowOff>127000</xdr:rowOff>
    </xdr:from>
    <xdr:to>
      <xdr:col>8</xdr:col>
      <xdr:colOff>1574800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C3946-B4DF-7C49-9F40-5F4CD1F75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768350</xdr:colOff>
      <xdr:row>75</xdr:row>
      <xdr:rowOff>0</xdr:rowOff>
    </xdr:from>
    <xdr:to>
      <xdr:col>3</xdr:col>
      <xdr:colOff>1536700</xdr:colOff>
      <xdr:row>92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BD56501-FED8-4C50-6E90-09C833274C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350" y="15265400"/>
              <a:ext cx="5403850" cy="349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101600</xdr:colOff>
      <xdr:row>75</xdr:row>
      <xdr:rowOff>0</xdr:rowOff>
    </xdr:from>
    <xdr:to>
      <xdr:col>7</xdr:col>
      <xdr:colOff>723900</xdr:colOff>
      <xdr:row>92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7B1FD12-D23B-BA12-7784-1C1D52E21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600" y="15265400"/>
              <a:ext cx="5384800" cy="349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876300</xdr:colOff>
      <xdr:row>75</xdr:row>
      <xdr:rowOff>0</xdr:rowOff>
    </xdr:from>
    <xdr:to>
      <xdr:col>12</xdr:col>
      <xdr:colOff>609600</xdr:colOff>
      <xdr:row>92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473B8D-6591-B2B7-8D9E-902927E83F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61800" y="15265400"/>
              <a:ext cx="5384800" cy="347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6350</xdr:colOff>
      <xdr:row>40</xdr:row>
      <xdr:rowOff>88900</xdr:rowOff>
    </xdr:from>
    <xdr:to>
      <xdr:col>8</xdr:col>
      <xdr:colOff>1562100</xdr:colOff>
      <xdr:row>69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8F75F-A2A4-C40E-A94F-820697CC9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e Anh Pham" refreshedDate="45565.615879745368" createdVersion="8" refreshedVersion="8" minRefreshableVersion="3" recordCount="1000" xr:uid="{15571F1D-773E-C744-883A-11942C8B57FD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r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62DC1C-E074-384A-8345-A0F08C95F13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0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18" type="button" dataOnly="0" labelOnly="1" outline="0" axis="axisRow" fieldPosition="0"/>
    </format>
    <format dxfId="29">
      <pivotArea dataOnly="0" labelOnly="1" fieldPosition="0">
        <references count="1">
          <reference field="18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</formats>
  <chartFormats count="9"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98AEC3-CECA-B84C-8040-69C6872A6EB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formats count="10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19" type="button" dataOnly="0" labelOnly="1" outline="0" axis="axisRow" fieldPosition="0"/>
    </format>
    <format dxfId="19">
      <pivotArea dataOnly="0" labelOnly="1" fieldPosition="0">
        <references count="1">
          <reference field="19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C75F7-5366-8641-A5D6-CE1DAE55FD8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numFmtId="164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">
    <format dxfId="15">
      <pivotArea type="all" dataOnly="0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A77" workbookViewId="0">
      <selection activeCell="C8" sqref="C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2" customWidth="1"/>
    <col min="6" max="6" width="14.5" customWidth="1"/>
    <col min="8" max="8" width="13" bestFit="1" customWidth="1"/>
    <col min="9" max="9" width="16.1640625" customWidth="1"/>
    <col min="12" max="13" width="11.1640625" bestFit="1" customWidth="1"/>
    <col min="14" max="14" width="23.1640625" customWidth="1"/>
    <col min="15" max="15" width="25.33203125" customWidth="1"/>
    <col min="18" max="18" width="28" bestFit="1" customWidth="1"/>
    <col min="19" max="19" width="17.5" customWidth="1"/>
    <col min="20" max="20" width="13.83203125" customWidth="1"/>
  </cols>
  <sheetData>
    <row r="1" spans="1:20" s="18" customFormat="1" ht="17" x14ac:dyDescent="0.2">
      <c r="A1" s="18" t="s">
        <v>2027</v>
      </c>
      <c r="B1" s="18" t="s">
        <v>0</v>
      </c>
      <c r="C1" s="19" t="s">
        <v>1</v>
      </c>
      <c r="D1" s="18" t="s">
        <v>2</v>
      </c>
      <c r="E1" s="18" t="s">
        <v>3</v>
      </c>
      <c r="F1" s="18" t="s">
        <v>2029</v>
      </c>
      <c r="G1" s="18" t="s">
        <v>4</v>
      </c>
      <c r="H1" s="18" t="s">
        <v>5</v>
      </c>
      <c r="I1" s="18" t="s">
        <v>2030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2071</v>
      </c>
      <c r="O1" s="18" t="s">
        <v>2072</v>
      </c>
      <c r="P1" s="18" t="s">
        <v>10</v>
      </c>
      <c r="Q1" s="18" t="s">
        <v>11</v>
      </c>
      <c r="R1" s="18" t="s">
        <v>2028</v>
      </c>
      <c r="S1" s="18" t="s">
        <v>2031</v>
      </c>
      <c r="T1" s="18" t="s">
        <v>2032</v>
      </c>
    </row>
    <row r="2" spans="1:20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s="5" t="str">
        <f>IFERROR(E2/H2,"0")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s="3">
        <f>IFERROR(E3/H3,"0")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3">
        <f t="shared" ref="I4:I66" si="3">IFERROR(E4/H4,"0")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3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3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3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3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3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3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3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3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3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3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3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3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3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3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3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3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3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3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3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3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3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3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3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3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3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3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3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3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3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3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3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3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3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3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3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3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3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3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3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3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3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3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3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3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3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3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3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3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3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3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3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3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3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3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3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3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3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3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3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3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3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3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 s="3">
        <f t="shared" ref="I67:I130" si="5">IFERROR(E67/H67,"0")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3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3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3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3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3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3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3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3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3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3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3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3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3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3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3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3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3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3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3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3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3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3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3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3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3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3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3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3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3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3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3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3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3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3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3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3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3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3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3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3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3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3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3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3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3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3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3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3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3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3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3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3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3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3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3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3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3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3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3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3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3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3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3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 s="3">
        <f t="shared" ref="I131:I194" si="9">IFERROR(E131/H131,"0")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3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3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3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3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3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3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3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3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3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3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3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3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3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3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3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3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3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3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3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3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3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3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3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3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3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3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3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3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3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3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3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3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3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3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3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3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3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3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3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3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3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3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3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3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3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3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3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3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3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3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3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3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3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3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3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3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3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3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3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3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3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3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 s="3">
        <f t="shared" ref="I195:I258" si="13">IFERROR(E195/H195,"0")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3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3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3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3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3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3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3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3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3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3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3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3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3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3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3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3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3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3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3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3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3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3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3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3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3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3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3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3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3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3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3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3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3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3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3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3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3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3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3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3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3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3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3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3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3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3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3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3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3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3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3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3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3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3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3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3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3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3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3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3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3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3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3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 s="3">
        <f t="shared" ref="I259:I322" si="17">IFERROR(E259/H259,"0")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3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3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3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3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3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3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3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3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3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3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3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3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3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3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3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3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3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3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3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3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3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3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3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3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3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3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3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3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3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3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3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3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3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3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3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3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3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3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3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3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3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3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3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3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3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3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3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3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3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3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3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3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3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3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3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3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3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3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3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3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3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3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3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 s="3">
        <f t="shared" ref="I323:I386" si="21">IFERROR(E323/H323,"0")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3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3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3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3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3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3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3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3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3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3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3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3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3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3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3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3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3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3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3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3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3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3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3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3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3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3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3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3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3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3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3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3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3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3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3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3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3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3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3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3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3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3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3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3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3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3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3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3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3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3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3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3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3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3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3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3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3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3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3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3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3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3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3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 s="3">
        <f t="shared" ref="I387:I450" si="25">IFERROR(E387/H387,"0")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3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3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3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3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3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3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3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3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3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3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3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3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3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3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3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3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3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3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3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3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3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3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3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3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3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3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3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3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3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3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3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3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3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3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3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3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3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3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3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3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3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3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3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3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3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3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3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3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3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3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3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3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3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3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3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3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3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3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3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3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3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3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 s="3">
        <f t="shared" ref="I451:I514" si="29">IFERROR(E451/H451,"0")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3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3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3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3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3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3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3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3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3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3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3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3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3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3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3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3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3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3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3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3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3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3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3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3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3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3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3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3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3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3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3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3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3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3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3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3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3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3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3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3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3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3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3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3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3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3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3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3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3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3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3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3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3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3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3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3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3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3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3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3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3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3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3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 s="3">
        <f t="shared" ref="I515:I578" si="33">IFERROR(E515/H515,"0")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3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3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3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3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3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3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3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3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3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3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3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3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3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3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3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3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3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3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3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3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3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3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3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3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3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3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3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3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3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3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3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3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3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3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3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3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3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3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3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3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3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3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3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3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3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3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3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3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3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3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3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3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3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3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3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3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3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3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3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3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3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3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3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 s="3">
        <f t="shared" ref="I579:I642" si="37">IFERROR(E579/H579,"0")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3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3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3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3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3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3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3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3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3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3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3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3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3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3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3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3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3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3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3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3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3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3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3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3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3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3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3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3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3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3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3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3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3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3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3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3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3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3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3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3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3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3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3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3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3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3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3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3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3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3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3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3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3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3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3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3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3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3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3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3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3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3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3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 s="3">
        <f t="shared" ref="I643:I706" si="41">IFERROR(E643/H643,"0")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3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3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3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3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3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3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3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3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3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3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3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3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3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3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3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3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3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3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3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3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3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3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3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3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3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3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3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3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3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3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3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3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3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3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3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3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3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3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3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3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3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3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3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3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3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3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3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3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3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3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3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3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3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3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3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3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3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3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3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3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3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3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3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 s="3">
        <f t="shared" ref="I707:I770" si="45">IFERROR(E707/H707,"0")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3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3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3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3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3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3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3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3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3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3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3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3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3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3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3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3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3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3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3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3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3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3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3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3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3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3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3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3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3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3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3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3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3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3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3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3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3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3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3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3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3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3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3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3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3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3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3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3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3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3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3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3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3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3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3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3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3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3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3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3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3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3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 s="3">
        <f t="shared" ref="I771:I834" si="49">IFERROR(E771/H771,"0")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3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3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3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3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3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3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3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3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3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3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3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3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3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3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3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3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3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3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3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3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3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3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3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3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3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3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3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3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3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3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3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3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3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3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3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3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3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3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3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3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3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3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3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3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3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3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3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3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3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3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3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3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3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3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3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3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3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3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3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3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3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 s="3">
        <f t="shared" ref="I835:I898" si="53">IFERROR(E835/H835,"0")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3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3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3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3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3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3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3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3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3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3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3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3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3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3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3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3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3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3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3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3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3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3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3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3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3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3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3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3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3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3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3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3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3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3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3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3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3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3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3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3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3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3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3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3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3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3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3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3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3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3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3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3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3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3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3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3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3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3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3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3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3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3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3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 s="3">
        <f t="shared" ref="I899:I962" si="57">IFERROR(E899/H899,"0")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3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3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3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3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3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3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3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3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3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3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3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3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3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3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3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3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3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3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3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3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3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3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3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3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3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3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3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3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3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3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3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3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3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3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3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3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3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3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3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3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3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3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3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3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3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3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3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3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3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3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3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3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3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3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3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3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3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3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3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3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3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3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3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 s="3">
        <f t="shared" ref="I963:I1001" si="61">IFERROR(E963/H963,"0")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3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3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3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3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3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3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3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3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3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3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3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3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3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3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3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3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3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3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3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3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3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3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3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3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3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3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3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3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3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3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3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3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3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3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3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3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3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3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ellIs" dxfId="14" priority="1" operator="greaterThanOrEqual">
      <formula>200</formula>
    </cfRule>
    <cfRule type="cellIs" dxfId="13" priority="2" operator="between">
      <formula>100</formula>
      <formula>"&lt;200"</formula>
    </cfRule>
    <cfRule type="cellIs" dxfId="12" priority="3" stopIfTrue="1" operator="between">
      <formula>0</formula>
      <formula>"&lt;100"</formula>
    </cfRule>
  </conditionalFormatting>
  <conditionalFormatting sqref="G1:G1048576">
    <cfRule type="containsText" dxfId="11" priority="4" operator="containsText" text="live">
      <formula>NOT(ISERROR(SEARCH("live",G1)))</formula>
    </cfRule>
    <cfRule type="containsText" dxfId="10" priority="5" operator="containsText" text="canceled">
      <formula>NOT(ISERROR(SEARCH("canceled",G1)))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5E3-D048-6D43-B6BD-874D5B6BB6E5}">
  <dimension ref="A1:F14"/>
  <sheetViews>
    <sheetView showGridLines="0" workbookViewId="0">
      <selection sqref="A1:B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s="9" t="s">
        <v>2069</v>
      </c>
    </row>
    <row r="3" spans="1:6" x14ac:dyDescent="0.2">
      <c r="A3" s="11" t="s">
        <v>2070</v>
      </c>
      <c r="B3" s="11" t="s">
        <v>2068</v>
      </c>
      <c r="C3" s="9"/>
      <c r="D3" s="9"/>
      <c r="E3" s="9"/>
      <c r="F3" s="9"/>
    </row>
    <row r="4" spans="1:6" x14ac:dyDescent="0.2">
      <c r="A4" s="11" t="s">
        <v>2066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2067</v>
      </c>
    </row>
    <row r="5" spans="1:6" x14ac:dyDescent="0.2">
      <c r="A5" s="12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12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12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12" t="s">
        <v>2064</v>
      </c>
      <c r="B8" s="9"/>
      <c r="C8" s="9"/>
      <c r="D8" s="9"/>
      <c r="E8" s="9">
        <v>4</v>
      </c>
      <c r="F8" s="9">
        <v>4</v>
      </c>
    </row>
    <row r="9" spans="1:6" x14ac:dyDescent="0.2">
      <c r="A9" s="12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12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12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12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12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12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2F10-31E7-644C-ABB2-EA33608347FC}">
  <dimension ref="A1:F30"/>
  <sheetViews>
    <sheetView showGridLines="0" workbookViewId="0">
      <selection activeCell="I36" sqref="I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11" t="s">
        <v>6</v>
      </c>
      <c r="B1" s="9" t="s">
        <v>2069</v>
      </c>
    </row>
    <row r="2" spans="1:6" x14ac:dyDescent="0.2">
      <c r="A2" s="11" t="s">
        <v>2031</v>
      </c>
      <c r="B2" s="9" t="s">
        <v>2069</v>
      </c>
    </row>
    <row r="4" spans="1:6" x14ac:dyDescent="0.2">
      <c r="A4" s="11" t="s">
        <v>2070</v>
      </c>
      <c r="B4" s="11" t="s">
        <v>2068</v>
      </c>
      <c r="C4" s="9"/>
      <c r="D4" s="9"/>
      <c r="E4" s="9"/>
      <c r="F4" s="9"/>
    </row>
    <row r="5" spans="1:6" x14ac:dyDescent="0.2">
      <c r="A5" s="11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2067</v>
      </c>
    </row>
    <row r="6" spans="1:6" x14ac:dyDescent="0.2">
      <c r="A6" s="12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12" t="s">
        <v>2065</v>
      </c>
      <c r="B7" s="9"/>
      <c r="C7" s="9"/>
      <c r="D7" s="9"/>
      <c r="E7" s="9">
        <v>4</v>
      </c>
      <c r="F7" s="9">
        <v>4</v>
      </c>
    </row>
    <row r="8" spans="1:6" x14ac:dyDescent="0.2">
      <c r="A8" s="12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12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12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12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12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12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12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12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12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12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12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12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12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12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12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12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12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12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12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12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12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12" t="s">
        <v>2062</v>
      </c>
      <c r="B29" s="9"/>
      <c r="C29" s="9"/>
      <c r="D29" s="9"/>
      <c r="E29" s="9">
        <v>3</v>
      </c>
      <c r="F29" s="9">
        <v>3</v>
      </c>
    </row>
    <row r="30" spans="1:6" x14ac:dyDescent="0.2">
      <c r="A30" s="12" t="s">
        <v>2067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F9B7-9F76-B944-A689-63CD316FEE2F}">
  <dimension ref="A1:E18"/>
  <sheetViews>
    <sheetView showGridLines="0" workbookViewId="0">
      <selection activeCell="A4" activeCellId="1" sqref="A1:B2 A4:E18"/>
      <pivotSelection pane="bottomRight" activeRow="3" previousRow="3" click="1" r:id="rId1">
        <pivotArea type="all" dataOnly="0" outline="0" fieldPosition="0"/>
      </pivotSelection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11" t="s">
        <v>2031</v>
      </c>
      <c r="B1" s="9" t="s">
        <v>2069</v>
      </c>
    </row>
    <row r="2" spans="1:5" x14ac:dyDescent="0.2">
      <c r="A2" s="11" t="s">
        <v>2085</v>
      </c>
      <c r="B2" s="9" t="s">
        <v>2069</v>
      </c>
    </row>
    <row r="4" spans="1:5" x14ac:dyDescent="0.2">
      <c r="A4" s="11" t="s">
        <v>2070</v>
      </c>
      <c r="B4" s="11" t="s">
        <v>2068</v>
      </c>
      <c r="C4" s="9"/>
      <c r="D4" s="9"/>
      <c r="E4" s="9"/>
    </row>
    <row r="5" spans="1:5" x14ac:dyDescent="0.2">
      <c r="A5" s="11" t="s">
        <v>2066</v>
      </c>
      <c r="B5" s="9" t="s">
        <v>74</v>
      </c>
      <c r="C5" s="9" t="s">
        <v>14</v>
      </c>
      <c r="D5" s="9" t="s">
        <v>20</v>
      </c>
      <c r="E5" s="9" t="s">
        <v>2067</v>
      </c>
    </row>
    <row r="6" spans="1:5" x14ac:dyDescent="0.2">
      <c r="A6" s="12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12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12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12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12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12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12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12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12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12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12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12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12" t="s">
        <v>2067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5FF9-25F4-4245-A442-2B116BE7245A}">
  <dimension ref="B1:I13"/>
  <sheetViews>
    <sheetView showGridLines="0" topLeftCell="A19" workbookViewId="0">
      <selection activeCell="J22" sqref="J22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2086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7" t="s">
        <v>2094</v>
      </c>
      <c r="C2" s="7">
        <f>COUNTIFS(Crowdfunding!$G$2:$G$1001,"successful",Crowdfunding!$D$2:$D$1001,"&lt;1000")</f>
        <v>30</v>
      </c>
      <c r="D2" s="7">
        <f>COUNTIFS(Crowdfunding!$G$2:$G$1001,"failed",Crowdfunding!$D$2:$D$1001,"&lt;1000")</f>
        <v>20</v>
      </c>
      <c r="E2" s="7">
        <f>COUNTIFS(Crowdfunding!$G$2:$G$1001,"canceled",Crowdfunding!$D$2:$D$1001,"&lt;1000")</f>
        <v>1</v>
      </c>
      <c r="F2" s="7">
        <f>SUM(C2:E2)</f>
        <v>51</v>
      </c>
      <c r="G2" s="8">
        <f>C2/F2</f>
        <v>0.58823529411764708</v>
      </c>
      <c r="H2" s="8">
        <f>D2/F2</f>
        <v>0.39215686274509803</v>
      </c>
      <c r="I2" s="8">
        <f>E2/F2</f>
        <v>1.9607843137254902E-2</v>
      </c>
    </row>
    <row r="3" spans="2:9" x14ac:dyDescent="0.2">
      <c r="B3" s="7" t="s">
        <v>2095</v>
      </c>
      <c r="C3" s="7">
        <f>COUNTIFS(Crowdfunding!$G$2:$G$1001,"successful",Crowdfunding!$D$2:$D$1001,"&gt;=1000",Crowdfunding!$D$2:$D$1001,"&lt;=4999")</f>
        <v>191</v>
      </c>
      <c r="D3" s="7">
        <f>COUNTIFS(Crowdfunding!$G$2:$G$1001,"failed",Crowdfunding!$D$2:$D$1001,"&gt;=1000",Crowdfunding!$D$2:$D$1001,"&lt;=4999")</f>
        <v>38</v>
      </c>
      <c r="E3" s="7">
        <f>COUNTIFS(Crowdfunding!$G$2:$G$1001,"canceled",Crowdfunding!$D$2:$D$1001,"&gt;=1000",Crowdfunding!$D$2:$D$1001,"&lt;=4999")</f>
        <v>2</v>
      </c>
      <c r="F3" s="7">
        <f t="shared" ref="F3:F13" si="0">SUM(C3:E3)</f>
        <v>231</v>
      </c>
      <c r="G3" s="8">
        <f t="shared" ref="G3:G13" si="1">C3/F3</f>
        <v>0.82683982683982682</v>
      </c>
      <c r="H3" s="8">
        <f t="shared" ref="H3:H13" si="2">D3/F3</f>
        <v>0.16450216450216451</v>
      </c>
      <c r="I3" s="8">
        <f t="shared" ref="I3:I13" si="3">E3/F3</f>
        <v>8.658008658008658E-3</v>
      </c>
    </row>
    <row r="4" spans="2:9" x14ac:dyDescent="0.2">
      <c r="B4" s="7" t="s">
        <v>2096</v>
      </c>
      <c r="C4" s="7">
        <f>COUNTIFS(Crowdfunding!$G$2:$G$1001,"successful",Crowdfunding!$D$2:$D$1001,"&gt;=5000",Crowdfunding!$D$2:$D$1001,"&lt;=9999")</f>
        <v>164</v>
      </c>
      <c r="D4" s="7">
        <f>COUNTIFS(Crowdfunding!$G$2:$G$1001,"failed",Crowdfunding!$D$2:$D$1001,"&gt;=5000",Crowdfunding!$D$2:$D$1001,"&lt;=9999")</f>
        <v>126</v>
      </c>
      <c r="E4" s="7">
        <f>COUNTIFS(Crowdfunding!$G$2:$G$1001,"canceled",Crowdfunding!$D$2:$D$1001,"&gt;=5000",Crowdfunding!$D$2:$D$1001,"&lt;=9999")</f>
        <v>25</v>
      </c>
      <c r="F4" s="7">
        <f t="shared" si="0"/>
        <v>315</v>
      </c>
      <c r="G4" s="8">
        <f t="shared" si="1"/>
        <v>0.52063492063492067</v>
      </c>
      <c r="H4" s="8">
        <f t="shared" si="2"/>
        <v>0.4</v>
      </c>
      <c r="I4" s="8">
        <f t="shared" si="3"/>
        <v>7.9365079365079361E-2</v>
      </c>
    </row>
    <row r="5" spans="2:9" x14ac:dyDescent="0.2">
      <c r="B5" s="7" t="s">
        <v>2097</v>
      </c>
      <c r="C5" s="7">
        <f>COUNTIFS(Crowdfunding!$G$2:$G$1001,"successful",Crowdfunding!$D$2:$D$1001,"&gt;=10000",Crowdfunding!$D$2:$D$1001,"&lt;=14999")</f>
        <v>4</v>
      </c>
      <c r="D5" s="7">
        <f>COUNTIFS(Crowdfunding!$G$2:$G$1001,"failed",Crowdfunding!$D$2:$D$1001,"&gt;=10000",Crowdfunding!$D$2:$D$1001,"&lt;=14999")</f>
        <v>5</v>
      </c>
      <c r="E5" s="7">
        <f>COUNTIFS(Crowdfunding!$G$2:$G$1001,"canceled",Crowdfunding!$D$2:$D$1001,"&gt;=10000",Crowdfunding!$D$2:$D$1001,"&lt;=14999")</f>
        <v>0</v>
      </c>
      <c r="F5" s="7">
        <f t="shared" si="0"/>
        <v>9</v>
      </c>
      <c r="G5" s="8">
        <f t="shared" si="1"/>
        <v>0.44444444444444442</v>
      </c>
      <c r="H5" s="8">
        <f t="shared" si="2"/>
        <v>0.55555555555555558</v>
      </c>
      <c r="I5" s="8">
        <f t="shared" si="3"/>
        <v>0</v>
      </c>
    </row>
    <row r="6" spans="2:9" x14ac:dyDescent="0.2">
      <c r="B6" s="7" t="s">
        <v>2098</v>
      </c>
      <c r="C6" s="7">
        <f>COUNTIFS(Crowdfunding!$G$2:$G$1001,"successful",Crowdfunding!$D$2:$D$1001,"&gt;=15000",Crowdfunding!$D$2:$D$1001,"&lt;=19999")</f>
        <v>10</v>
      </c>
      <c r="D6" s="7">
        <f>COUNTIFS(Crowdfunding!$G$2:$G$1001,"failed",Crowdfunding!$D$2:$D$1001,"&gt;=15000",Crowdfunding!$D$2:$D$1001,"&lt;=19999")</f>
        <v>0</v>
      </c>
      <c r="E6" s="7">
        <f>COUNTIFS(Crowdfunding!$G$2:$G$1001,"canceled",Crowdfunding!$D$2:$D$1001,"&gt;=15000",Crowdfunding!$D$2:$D$1001,"&lt;=19999")</f>
        <v>0</v>
      </c>
      <c r="F6" s="7">
        <f t="shared" si="0"/>
        <v>10</v>
      </c>
      <c r="G6" s="8">
        <f t="shared" si="1"/>
        <v>1</v>
      </c>
      <c r="H6" s="8">
        <f t="shared" si="2"/>
        <v>0</v>
      </c>
      <c r="I6" s="8">
        <f t="shared" si="3"/>
        <v>0</v>
      </c>
    </row>
    <row r="7" spans="2:9" x14ac:dyDescent="0.2">
      <c r="B7" s="7" t="s">
        <v>2099</v>
      </c>
      <c r="C7" s="7">
        <f>COUNTIFS(Crowdfunding!$G$2:$G$1001,"successful",Crowdfunding!$D$2:$D$1001,"&gt;=20000",Crowdfunding!$D$2:$D$1001,"&lt;=24999")</f>
        <v>7</v>
      </c>
      <c r="D7" s="7">
        <f>COUNTIFS(Crowdfunding!$G$2:$G$1001,"failed",Crowdfunding!$D$2:$D$1001,"&gt;=20000",Crowdfunding!$D$2:$D$1001,"&lt;=24999")</f>
        <v>0</v>
      </c>
      <c r="E7" s="7">
        <f>COUNTIFS(Crowdfunding!$G$2:$G$1001,"canceled",Crowdfunding!$D$2:$D$1001,"&gt;=20000",Crowdfunding!$D$2:$D$1001,"&lt;=24999")</f>
        <v>0</v>
      </c>
      <c r="F7" s="7">
        <f t="shared" si="0"/>
        <v>7</v>
      </c>
      <c r="G7" s="8">
        <f t="shared" si="1"/>
        <v>1</v>
      </c>
      <c r="H7" s="8">
        <f t="shared" si="2"/>
        <v>0</v>
      </c>
      <c r="I7" s="8">
        <f t="shared" si="3"/>
        <v>0</v>
      </c>
    </row>
    <row r="8" spans="2:9" x14ac:dyDescent="0.2">
      <c r="B8" s="7" t="s">
        <v>2100</v>
      </c>
      <c r="C8" s="7">
        <f>COUNTIFS(Crowdfunding!$G$2:$G$1001,"successful",Crowdfunding!$D$2:$D$1001,"&gt;=25000",Crowdfunding!$D$2:$D$1001,"&lt;=29999")</f>
        <v>11</v>
      </c>
      <c r="D8" s="7">
        <f>COUNTIFS(Crowdfunding!$G$2:$G$1001,"failed",Crowdfunding!$D$2:$D$1001,"&gt;=25000",Crowdfunding!$D$2:$D$1001,"&lt;=29999")</f>
        <v>3</v>
      </c>
      <c r="E8" s="7">
        <f>COUNTIFS(Crowdfunding!$G$2:$G$1001,"canceled",Crowdfunding!$D$2:$D$1001,"&gt;=25000",Crowdfunding!$D$2:$D$1001,"&lt;=29999")</f>
        <v>0</v>
      </c>
      <c r="F8" s="7">
        <f t="shared" si="0"/>
        <v>14</v>
      </c>
      <c r="G8" s="8">
        <f t="shared" si="1"/>
        <v>0.7857142857142857</v>
      </c>
      <c r="H8" s="8">
        <f t="shared" si="2"/>
        <v>0.21428571428571427</v>
      </c>
      <c r="I8" s="8">
        <f t="shared" si="3"/>
        <v>0</v>
      </c>
    </row>
    <row r="9" spans="2:9" x14ac:dyDescent="0.2">
      <c r="B9" s="7" t="s">
        <v>2101</v>
      </c>
      <c r="C9" s="7">
        <f>COUNTIFS(Crowdfunding!$G$2:$G$1001,"successful",Crowdfunding!$D$2:$D$1001,"&gt;=30000",Crowdfunding!$D$2:$D$1001,"&lt;=34999")</f>
        <v>7</v>
      </c>
      <c r="D9" s="7">
        <f>COUNTIFS(Crowdfunding!$G$2:$G$1001,"failed",Crowdfunding!$D$2:$D$1001,"&gt;=30000",Crowdfunding!$D$2:$D$1001,"&lt;=34999")</f>
        <v>0</v>
      </c>
      <c r="E9" s="7">
        <f>COUNTIFS(Crowdfunding!$G$2:$G$1001,"canceled",Crowdfunding!$D$2:$D$1001,"&gt;=30000",Crowdfunding!$D$2:$D$1001,"&lt;=34999")</f>
        <v>0</v>
      </c>
      <c r="F9" s="7">
        <f t="shared" si="0"/>
        <v>7</v>
      </c>
      <c r="G9" s="8">
        <f t="shared" si="1"/>
        <v>1</v>
      </c>
      <c r="H9" s="8">
        <f t="shared" si="2"/>
        <v>0</v>
      </c>
      <c r="I9" s="8">
        <f t="shared" si="3"/>
        <v>0</v>
      </c>
    </row>
    <row r="10" spans="2:9" x14ac:dyDescent="0.2">
      <c r="B10" s="7" t="s">
        <v>2102</v>
      </c>
      <c r="C10" s="7">
        <f>COUNTIFS(Crowdfunding!$G$2:$G$1001,"successful",Crowdfunding!$D$2:$D$1001,"&gt;=35000",Crowdfunding!$D$2:$D$1001,"&lt;=39999")</f>
        <v>8</v>
      </c>
      <c r="D10" s="7">
        <f>COUNTIFS(Crowdfunding!$G$2:$G$1001,"failed",Crowdfunding!$D$2:$D$1001,"&gt;=35000",Crowdfunding!$D$2:$D$1001,"&lt;=39999")</f>
        <v>3</v>
      </c>
      <c r="E10" s="7">
        <f>COUNTIFS(Crowdfunding!$G$2:$G$1001,"canceled",Crowdfunding!$D$2:$D$1001,"&gt;=35000",Crowdfunding!$D$2:$D$1001,"&lt;=39999")</f>
        <v>1</v>
      </c>
      <c r="F10" s="7">
        <f t="shared" si="0"/>
        <v>12</v>
      </c>
      <c r="G10" s="8">
        <f t="shared" si="1"/>
        <v>0.66666666666666663</v>
      </c>
      <c r="H10" s="8">
        <f t="shared" si="2"/>
        <v>0.25</v>
      </c>
      <c r="I10" s="8">
        <f t="shared" si="3"/>
        <v>8.3333333333333329E-2</v>
      </c>
    </row>
    <row r="11" spans="2:9" x14ac:dyDescent="0.2">
      <c r="B11" s="7" t="s">
        <v>2103</v>
      </c>
      <c r="C11" s="7">
        <f>COUNTIFS(Crowdfunding!$G$2:$G$1001,"successful",Crowdfunding!$D$2:$D$1001,"&gt;=40000",Crowdfunding!$D$2:$D$1001,"&lt;=44999")</f>
        <v>11</v>
      </c>
      <c r="D11" s="7">
        <f>COUNTIFS(Crowdfunding!$G$2:$G$1001,"failed",Crowdfunding!$D$2:$D$1001,"&gt;=40000",Crowdfunding!$D$2:$D$1001,"&lt;=44999")</f>
        <v>3</v>
      </c>
      <c r="E11" s="7">
        <f>COUNTIFS(Crowdfunding!$G$2:$G$1001,"canceled",Crowdfunding!$D$2:$D$1001,"&gt;=40000",Crowdfunding!$D$2:$D$1001,"&lt;=44999")</f>
        <v>0</v>
      </c>
      <c r="F11" s="7">
        <f t="shared" si="0"/>
        <v>14</v>
      </c>
      <c r="G11" s="8">
        <f t="shared" si="1"/>
        <v>0.7857142857142857</v>
      </c>
      <c r="H11" s="8">
        <f t="shared" si="2"/>
        <v>0.21428571428571427</v>
      </c>
      <c r="I11" s="8">
        <f t="shared" si="3"/>
        <v>0</v>
      </c>
    </row>
    <row r="12" spans="2:9" x14ac:dyDescent="0.2">
      <c r="B12" s="7" t="s">
        <v>2104</v>
      </c>
      <c r="C12" s="7">
        <f>COUNTIFS(Crowdfunding!$G$2:$G$1001,"successful",Crowdfunding!$D$2:$D$1001,"&gt;=45000",Crowdfunding!$D$2:$D$1001,"&lt;=49999")</f>
        <v>8</v>
      </c>
      <c r="D12" s="7">
        <f>COUNTIFS(Crowdfunding!$G$2:$G$1001,"failed",Crowdfunding!$D$2:$D$1001,"&gt;=45000",Crowdfunding!$D$2:$D$1001,"&lt;=49999")</f>
        <v>3</v>
      </c>
      <c r="E12" s="7">
        <f>COUNTIFS(Crowdfunding!$G$2:$G$1001,"canceled",Crowdfunding!$D$2:$D$1001,"&gt;=45000",Crowdfunding!$D$2:$D$1001,"&lt;=49999")</f>
        <v>0</v>
      </c>
      <c r="F12" s="7">
        <f t="shared" si="0"/>
        <v>11</v>
      </c>
      <c r="G12" s="8">
        <f t="shared" si="1"/>
        <v>0.72727272727272729</v>
      </c>
      <c r="H12" s="8">
        <f t="shared" si="2"/>
        <v>0.27272727272727271</v>
      </c>
      <c r="I12" s="8">
        <f t="shared" si="3"/>
        <v>0</v>
      </c>
    </row>
    <row r="13" spans="2:9" ht="18" customHeight="1" x14ac:dyDescent="0.2">
      <c r="B13" s="10" t="s">
        <v>2105</v>
      </c>
      <c r="C13" s="7">
        <f>COUNTIFS(Crowdfunding!$G$2:$G$1001,"successful",Crowdfunding!$D$2:$D$1001,"&gt;=50000")</f>
        <v>114</v>
      </c>
      <c r="D13" s="7">
        <f>COUNTIFS(Crowdfunding!$G$2:$G$1001,"failed",Crowdfunding!$D$2:$D$1001,"&gt;=50000")</f>
        <v>163</v>
      </c>
      <c r="E13" s="7">
        <f>COUNTIFS(Crowdfunding!$G$2:$G$1001,"canceled",Crowdfunding!$D$2:$D$1001,"&gt;=50000")</f>
        <v>28</v>
      </c>
      <c r="F13" s="7">
        <f t="shared" si="0"/>
        <v>305</v>
      </c>
      <c r="G13" s="8">
        <f t="shared" si="1"/>
        <v>0.3737704918032787</v>
      </c>
      <c r="H13" s="8">
        <f t="shared" si="2"/>
        <v>0.53442622950819674</v>
      </c>
      <c r="I13" s="8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DD7A-EB0F-1249-9EF2-023C96C8B3E0}">
  <dimension ref="B1:I13"/>
  <sheetViews>
    <sheetView showGridLines="0" workbookViewId="0">
      <selection activeCell="J43" sqref="J43"/>
    </sheetView>
  </sheetViews>
  <sheetFormatPr baseColWidth="10" defaultRowHeight="16" x14ac:dyDescent="0.2"/>
  <cols>
    <col min="2" max="2" width="29.1640625" customWidth="1"/>
    <col min="3" max="9" width="20.83203125" customWidth="1"/>
  </cols>
  <sheetData>
    <row r="1" spans="2:9" x14ac:dyDescent="0.2">
      <c r="B1" s="14" t="s">
        <v>2086</v>
      </c>
      <c r="C1" s="14" t="s">
        <v>2087</v>
      </c>
      <c r="D1" s="14" t="s">
        <v>2088</v>
      </c>
      <c r="E1" s="14" t="s">
        <v>2089</v>
      </c>
      <c r="F1" s="14" t="s">
        <v>2090</v>
      </c>
      <c r="G1" s="14" t="s">
        <v>2091</v>
      </c>
      <c r="H1" s="14" t="s">
        <v>2092</v>
      </c>
      <c r="I1" s="14" t="s">
        <v>2093</v>
      </c>
    </row>
    <row r="2" spans="2:9" x14ac:dyDescent="0.2">
      <c r="B2" s="7" t="s">
        <v>2094</v>
      </c>
      <c r="C2" s="7">
        <f>COUNTIFS(Crowdfunding!$G$2:$G$1001,"successful",Crowdfunding!$D$2:$D$1001,"&lt;1000")</f>
        <v>30</v>
      </c>
      <c r="D2" s="7">
        <f>COUNTIFS(Crowdfunding!$G$2:$G$1001,"failed",Crowdfunding!$D$2:$D$1001,"&lt;1000")</f>
        <v>20</v>
      </c>
      <c r="E2" s="7">
        <f>COUNTIFS(Crowdfunding!$G$2:$G$1001,"canceled",Crowdfunding!$D$2:$D$1001,"&lt;1000")</f>
        <v>1</v>
      </c>
      <c r="F2" s="7">
        <f>SUM(C2:E2)</f>
        <v>51</v>
      </c>
      <c r="G2" s="8">
        <f>C2/F2</f>
        <v>0.58823529411764708</v>
      </c>
      <c r="H2" s="8">
        <f>D2/F2</f>
        <v>0.39215686274509803</v>
      </c>
      <c r="I2" s="8">
        <f>E2/F2</f>
        <v>1.9607843137254902E-2</v>
      </c>
    </row>
    <row r="3" spans="2:9" x14ac:dyDescent="0.2">
      <c r="B3" s="7" t="s">
        <v>2095</v>
      </c>
      <c r="C3" s="7">
        <f>COUNTIFS(Crowdfunding!$G$2:$G$1001,"successful",Crowdfunding!$D$2:$D$1001,"&gt;=1000",Crowdfunding!$D$2:$D$1001,"&lt;=4999")</f>
        <v>191</v>
      </c>
      <c r="D3" s="7">
        <f>COUNTIFS(Crowdfunding!$G$2:$G$1001,"failed",Crowdfunding!$D$2:$D$1001,"&gt;=1000",Crowdfunding!$D$2:$D$1001,"&lt;=4999")</f>
        <v>38</v>
      </c>
      <c r="E3" s="7">
        <f>COUNTIFS(Crowdfunding!$G$2:$G$1001,"canceled",Crowdfunding!$D$2:$D$1001,"&gt;=1000",Crowdfunding!$D$2:$D$1001,"&lt;=4999")</f>
        <v>2</v>
      </c>
      <c r="F3" s="7">
        <f t="shared" ref="F3:F13" si="0">SUM(C3:E3)</f>
        <v>231</v>
      </c>
      <c r="G3" s="8">
        <f t="shared" ref="G3:G13" si="1">C3/F3</f>
        <v>0.82683982683982682</v>
      </c>
      <c r="H3" s="8">
        <f t="shared" ref="H3:H13" si="2">D3/F3</f>
        <v>0.16450216450216451</v>
      </c>
      <c r="I3" s="8">
        <f t="shared" ref="I3:I13" si="3">E3/F3</f>
        <v>8.658008658008658E-3</v>
      </c>
    </row>
    <row r="4" spans="2:9" x14ac:dyDescent="0.2">
      <c r="B4" s="7" t="s">
        <v>2096</v>
      </c>
      <c r="C4" s="7">
        <f>COUNTIFS(Crowdfunding!$G$2:$G$1001,"successful",Crowdfunding!$D$2:$D$1001,"&gt;=5000",Crowdfunding!$D$2:$D$1001,"&lt;=9999")</f>
        <v>164</v>
      </c>
      <c r="D4" s="7">
        <f>COUNTIFS(Crowdfunding!$G$2:$G$1001,"failed",Crowdfunding!$D$2:$D$1001,"&gt;=5000",Crowdfunding!$D$2:$D$1001,"&lt;=9999")</f>
        <v>126</v>
      </c>
      <c r="E4" s="7">
        <f>COUNTIFS(Crowdfunding!$G$2:$G$1001,"canceled",Crowdfunding!$D$2:$D$1001,"&gt;=5000",Crowdfunding!$D$2:$D$1001,"&lt;=9999")</f>
        <v>25</v>
      </c>
      <c r="F4" s="7">
        <f t="shared" si="0"/>
        <v>315</v>
      </c>
      <c r="G4" s="8">
        <f t="shared" si="1"/>
        <v>0.52063492063492067</v>
      </c>
      <c r="H4" s="8">
        <f t="shared" si="2"/>
        <v>0.4</v>
      </c>
      <c r="I4" s="8">
        <f t="shared" si="3"/>
        <v>7.9365079365079361E-2</v>
      </c>
    </row>
    <row r="5" spans="2:9" x14ac:dyDescent="0.2">
      <c r="B5" s="7" t="s">
        <v>2097</v>
      </c>
      <c r="C5" s="7">
        <f>COUNTIFS(Crowdfunding!$G$2:$G$1001,"successful",Crowdfunding!$D$2:$D$1001,"&gt;=10000",Crowdfunding!$D$2:$D$1001,"&lt;=14999")</f>
        <v>4</v>
      </c>
      <c r="D5" s="7">
        <f>COUNTIFS(Crowdfunding!$G$2:$G$1001,"failed",Crowdfunding!$D$2:$D$1001,"&gt;=10000",Crowdfunding!$D$2:$D$1001,"&lt;=14999")</f>
        <v>5</v>
      </c>
      <c r="E5" s="7">
        <f>COUNTIFS(Crowdfunding!$G$2:$G$1001,"canceled",Crowdfunding!$D$2:$D$1001,"&gt;=10000",Crowdfunding!$D$2:$D$1001,"&lt;=14999")</f>
        <v>0</v>
      </c>
      <c r="F5" s="7">
        <f t="shared" si="0"/>
        <v>9</v>
      </c>
      <c r="G5" s="8">
        <f t="shared" si="1"/>
        <v>0.44444444444444442</v>
      </c>
      <c r="H5" s="8">
        <f t="shared" si="2"/>
        <v>0.55555555555555558</v>
      </c>
      <c r="I5" s="8">
        <f t="shared" si="3"/>
        <v>0</v>
      </c>
    </row>
    <row r="6" spans="2:9" x14ac:dyDescent="0.2">
      <c r="B6" s="7" t="s">
        <v>2098</v>
      </c>
      <c r="C6" s="7">
        <f>COUNTIFS(Crowdfunding!$G$2:$G$1001,"successful",Crowdfunding!$D$2:$D$1001,"&gt;=15000",Crowdfunding!$D$2:$D$1001,"&lt;=19999")</f>
        <v>10</v>
      </c>
      <c r="D6" s="7">
        <f>COUNTIFS(Crowdfunding!$G$2:$G$1001,"failed",Crowdfunding!$D$2:$D$1001,"&gt;=15000",Crowdfunding!$D$2:$D$1001,"&lt;=19999")</f>
        <v>0</v>
      </c>
      <c r="E6" s="7">
        <f>COUNTIFS(Crowdfunding!$G$2:$G$1001,"canceled",Crowdfunding!$D$2:$D$1001,"&gt;=15000",Crowdfunding!$D$2:$D$1001,"&lt;=19999")</f>
        <v>0</v>
      </c>
      <c r="F6" s="7">
        <f t="shared" si="0"/>
        <v>10</v>
      </c>
      <c r="G6" s="8">
        <f t="shared" si="1"/>
        <v>1</v>
      </c>
      <c r="H6" s="8">
        <f t="shared" si="2"/>
        <v>0</v>
      </c>
      <c r="I6" s="8">
        <f t="shared" si="3"/>
        <v>0</v>
      </c>
    </row>
    <row r="7" spans="2:9" x14ac:dyDescent="0.2">
      <c r="B7" s="7" t="s">
        <v>2099</v>
      </c>
      <c r="C7" s="7">
        <f>COUNTIFS(Crowdfunding!$G$2:$G$1001,"successful",Crowdfunding!$D$2:$D$1001,"&gt;=20000",Crowdfunding!$D$2:$D$1001,"&lt;=24999")</f>
        <v>7</v>
      </c>
      <c r="D7" s="7">
        <f>COUNTIFS(Crowdfunding!$G$2:$G$1001,"failed",Crowdfunding!$D$2:$D$1001,"&gt;=20000",Crowdfunding!$D$2:$D$1001,"&lt;=24999")</f>
        <v>0</v>
      </c>
      <c r="E7" s="7">
        <f>COUNTIFS(Crowdfunding!$G$2:$G$1001,"canceled",Crowdfunding!$D$2:$D$1001,"&gt;=20000",Crowdfunding!$D$2:$D$1001,"&lt;=24999")</f>
        <v>0</v>
      </c>
      <c r="F7" s="7">
        <f t="shared" si="0"/>
        <v>7</v>
      </c>
      <c r="G7" s="8">
        <f t="shared" si="1"/>
        <v>1</v>
      </c>
      <c r="H7" s="8">
        <f t="shared" si="2"/>
        <v>0</v>
      </c>
      <c r="I7" s="8">
        <f t="shared" si="3"/>
        <v>0</v>
      </c>
    </row>
    <row r="8" spans="2:9" x14ac:dyDescent="0.2">
      <c r="B8" s="7" t="s">
        <v>2100</v>
      </c>
      <c r="C8" s="7">
        <f>COUNTIFS(Crowdfunding!$G$2:$G$1001,"successful",Crowdfunding!$D$2:$D$1001,"&gt;=25000",Crowdfunding!$D$2:$D$1001,"&lt;=29999")</f>
        <v>11</v>
      </c>
      <c r="D8" s="7">
        <f>COUNTIFS(Crowdfunding!$G$2:$G$1001,"failed",Crowdfunding!$D$2:$D$1001,"&gt;=25000",Crowdfunding!$D$2:$D$1001,"&lt;=29999")</f>
        <v>3</v>
      </c>
      <c r="E8" s="7">
        <f>COUNTIFS(Crowdfunding!$G$2:$G$1001,"canceled",Crowdfunding!$D$2:$D$1001,"&gt;=25000",Crowdfunding!$D$2:$D$1001,"&lt;=29999")</f>
        <v>0</v>
      </c>
      <c r="F8" s="7">
        <f t="shared" si="0"/>
        <v>14</v>
      </c>
      <c r="G8" s="8">
        <f t="shared" si="1"/>
        <v>0.7857142857142857</v>
      </c>
      <c r="H8" s="8">
        <f t="shared" si="2"/>
        <v>0.21428571428571427</v>
      </c>
      <c r="I8" s="8">
        <f t="shared" si="3"/>
        <v>0</v>
      </c>
    </row>
    <row r="9" spans="2:9" x14ac:dyDescent="0.2">
      <c r="B9" s="7" t="s">
        <v>2101</v>
      </c>
      <c r="C9" s="7">
        <f>COUNTIFS(Crowdfunding!$G$2:$G$1001,"successful",Crowdfunding!$D$2:$D$1001,"&gt;=30000",Crowdfunding!$D$2:$D$1001,"&lt;=34999")</f>
        <v>7</v>
      </c>
      <c r="D9" s="7">
        <f>COUNTIFS(Crowdfunding!$G$2:$G$1001,"failed",Crowdfunding!$D$2:$D$1001,"&gt;=30000",Crowdfunding!$D$2:$D$1001,"&lt;=34999")</f>
        <v>0</v>
      </c>
      <c r="E9" s="7">
        <f>COUNTIFS(Crowdfunding!$G$2:$G$1001,"canceled",Crowdfunding!$D$2:$D$1001,"&gt;=30000",Crowdfunding!$D$2:$D$1001,"&lt;=34999")</f>
        <v>0</v>
      </c>
      <c r="F9" s="7">
        <f t="shared" si="0"/>
        <v>7</v>
      </c>
      <c r="G9" s="8">
        <f t="shared" si="1"/>
        <v>1</v>
      </c>
      <c r="H9" s="8">
        <f t="shared" si="2"/>
        <v>0</v>
      </c>
      <c r="I9" s="8">
        <f t="shared" si="3"/>
        <v>0</v>
      </c>
    </row>
    <row r="10" spans="2:9" x14ac:dyDescent="0.2">
      <c r="B10" s="7" t="s">
        <v>2102</v>
      </c>
      <c r="C10" s="7">
        <f>COUNTIFS(Crowdfunding!$G$2:$G$1001,"successful",Crowdfunding!$D$2:$D$1001,"&gt;=35000",Crowdfunding!$D$2:$D$1001,"&lt;=39999")</f>
        <v>8</v>
      </c>
      <c r="D10" s="7">
        <f>COUNTIFS(Crowdfunding!$G$2:$G$1001,"failed",Crowdfunding!$D$2:$D$1001,"&gt;=35000",Crowdfunding!$D$2:$D$1001,"&lt;=39999")</f>
        <v>3</v>
      </c>
      <c r="E10" s="7">
        <f>COUNTIFS(Crowdfunding!$G$2:$G$1001,"canceled",Crowdfunding!$D$2:$D$1001,"&gt;=35000",Crowdfunding!$D$2:$D$1001,"&lt;=39999")</f>
        <v>1</v>
      </c>
      <c r="F10" s="7">
        <f t="shared" si="0"/>
        <v>12</v>
      </c>
      <c r="G10" s="8">
        <f t="shared" si="1"/>
        <v>0.66666666666666663</v>
      </c>
      <c r="H10" s="8">
        <f t="shared" si="2"/>
        <v>0.25</v>
      </c>
      <c r="I10" s="8">
        <f t="shared" si="3"/>
        <v>8.3333333333333329E-2</v>
      </c>
    </row>
    <row r="11" spans="2:9" x14ac:dyDescent="0.2">
      <c r="B11" s="7" t="s">
        <v>2103</v>
      </c>
      <c r="C11" s="7">
        <f>COUNTIFS(Crowdfunding!$G$2:$G$1001,"successful",Crowdfunding!$D$2:$D$1001,"&gt;=40000",Crowdfunding!$D$2:$D$1001,"&lt;=44999")</f>
        <v>11</v>
      </c>
      <c r="D11" s="7">
        <f>COUNTIFS(Crowdfunding!$G$2:$G$1001,"failed",Crowdfunding!$D$2:$D$1001,"&gt;=40000",Crowdfunding!$D$2:$D$1001,"&lt;=44999")</f>
        <v>3</v>
      </c>
      <c r="E11" s="7">
        <f>COUNTIFS(Crowdfunding!$G$2:$G$1001,"canceled",Crowdfunding!$D$2:$D$1001,"&gt;=40000",Crowdfunding!$D$2:$D$1001,"&lt;=44999")</f>
        <v>0</v>
      </c>
      <c r="F11" s="7">
        <f t="shared" si="0"/>
        <v>14</v>
      </c>
      <c r="G11" s="8">
        <f t="shared" si="1"/>
        <v>0.7857142857142857</v>
      </c>
      <c r="H11" s="8">
        <f t="shared" si="2"/>
        <v>0.21428571428571427</v>
      </c>
      <c r="I11" s="8">
        <f t="shared" si="3"/>
        <v>0</v>
      </c>
    </row>
    <row r="12" spans="2:9" x14ac:dyDescent="0.2">
      <c r="B12" s="7" t="s">
        <v>2104</v>
      </c>
      <c r="C12" s="7">
        <f>COUNTIFS(Crowdfunding!$G$2:$G$1001,"successful",Crowdfunding!$D$2:$D$1001,"&gt;=45000",Crowdfunding!$D$2:$D$1001,"&lt;=49999")</f>
        <v>8</v>
      </c>
      <c r="D12" s="7">
        <f>COUNTIFS(Crowdfunding!$G$2:$G$1001,"failed",Crowdfunding!$D$2:$D$1001,"&gt;=45000",Crowdfunding!$D$2:$D$1001,"&lt;=49999")</f>
        <v>3</v>
      </c>
      <c r="E12" s="7">
        <f>COUNTIFS(Crowdfunding!$G$2:$G$1001,"canceled",Crowdfunding!$D$2:$D$1001,"&gt;=45000",Crowdfunding!$D$2:$D$1001,"&lt;=49999")</f>
        <v>0</v>
      </c>
      <c r="F12" s="7">
        <f t="shared" si="0"/>
        <v>11</v>
      </c>
      <c r="G12" s="8">
        <f t="shared" si="1"/>
        <v>0.72727272727272729</v>
      </c>
      <c r="H12" s="8">
        <f t="shared" si="2"/>
        <v>0.27272727272727271</v>
      </c>
      <c r="I12" s="8">
        <f t="shared" si="3"/>
        <v>0</v>
      </c>
    </row>
    <row r="13" spans="2:9" ht="18" customHeight="1" x14ac:dyDescent="0.2">
      <c r="B13" s="10" t="s">
        <v>2105</v>
      </c>
      <c r="C13" s="7">
        <f>COUNTIFS(Crowdfunding!$G$2:$G$1001,"successful",Crowdfunding!$D$2:$D$1001,"&gt;=50000")</f>
        <v>114</v>
      </c>
      <c r="D13" s="7">
        <f>COUNTIFS(Crowdfunding!$G$2:$G$1001,"failed",Crowdfunding!$D$2:$D$1001,"&gt;=50000")</f>
        <v>163</v>
      </c>
      <c r="E13" s="7">
        <f>COUNTIFS(Crowdfunding!$G$2:$G$1001,"canceled",Crowdfunding!$D$2:$D$1001,"&gt;=50000")</f>
        <v>28</v>
      </c>
      <c r="F13" s="7">
        <f t="shared" si="0"/>
        <v>305</v>
      </c>
      <c r="G13" s="8">
        <f t="shared" si="1"/>
        <v>0.3737704918032787</v>
      </c>
      <c r="H13" s="8">
        <f t="shared" si="2"/>
        <v>0.53442622950819674</v>
      </c>
      <c r="I13" s="8">
        <f t="shared" si="3"/>
        <v>9.1803278688524587E-2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34CA-0441-EB4B-B072-E7CB5ACA0B70}">
  <dimension ref="B2:J567"/>
  <sheetViews>
    <sheetView showGridLines="0" topLeftCell="A2" workbookViewId="0">
      <selection activeCell="J21" sqref="J21"/>
    </sheetView>
  </sheetViews>
  <sheetFormatPr baseColWidth="10" defaultRowHeight="16" x14ac:dyDescent="0.2"/>
  <cols>
    <col min="3" max="3" width="17.1640625" customWidth="1"/>
    <col min="5" max="5" width="10.1640625" customWidth="1"/>
    <col min="6" max="6" width="17.33203125" customWidth="1"/>
    <col min="9" max="9" width="23" customWidth="1"/>
    <col min="10" max="10" width="38.1640625" customWidth="1"/>
  </cols>
  <sheetData>
    <row r="2" spans="2:10" x14ac:dyDescent="0.2">
      <c r="B2" s="15" t="s">
        <v>4</v>
      </c>
      <c r="C2" s="15" t="s">
        <v>5</v>
      </c>
      <c r="D2" s="1"/>
      <c r="E2" s="15" t="s">
        <v>4</v>
      </c>
      <c r="F2" s="15" t="s">
        <v>5</v>
      </c>
      <c r="G2" s="1"/>
      <c r="H2" s="13"/>
      <c r="I2" s="17" t="s">
        <v>2106</v>
      </c>
      <c r="J2" s="17" t="s">
        <v>2112</v>
      </c>
    </row>
    <row r="3" spans="2:10" x14ac:dyDescent="0.2">
      <c r="B3" s="9" t="str" cm="1">
        <f t="array" ref="B3:C567">_xlfn.CHOOSECOLS(_xlfn._xlws.FILTER(Crowdfunding!A2:T1001,Crowdfunding!G2:G1001="successful",""),7,8)</f>
        <v>successful</v>
      </c>
      <c r="C3" s="9">
        <v>158</v>
      </c>
      <c r="E3" s="9" t="str" cm="1">
        <f t="array" ref="E3:F366">_xlfn.CHOOSECOLS(_xlfn._xlws.FILTER(Crowdfunding!A2:T1001,Crowdfunding!G2:G1001="failed",""),7,8)</f>
        <v>failed</v>
      </c>
      <c r="F3" s="9">
        <v>0</v>
      </c>
      <c r="H3" s="9" t="s">
        <v>2109</v>
      </c>
      <c r="I3" s="16">
        <f>AVERAGE(C3:C567)</f>
        <v>851.14690265486729</v>
      </c>
      <c r="J3" s="16">
        <f>AVERAGE(F3:F366)</f>
        <v>585.61538461538464</v>
      </c>
    </row>
    <row r="4" spans="2:10" x14ac:dyDescent="0.2">
      <c r="B4" s="9" t="str">
        <v>successful</v>
      </c>
      <c r="C4" s="9">
        <v>1425</v>
      </c>
      <c r="E4" s="9" t="str">
        <v>failed</v>
      </c>
      <c r="F4" s="9">
        <v>24</v>
      </c>
      <c r="H4" s="9" t="s">
        <v>2108</v>
      </c>
      <c r="I4" s="16">
        <f>MEDIAN(C3:C567)</f>
        <v>201</v>
      </c>
      <c r="J4" s="16">
        <f>MEDIAN(F3:F366)</f>
        <v>114.5</v>
      </c>
    </row>
    <row r="5" spans="2:10" x14ac:dyDescent="0.2">
      <c r="B5" s="9" t="str">
        <v>successful</v>
      </c>
      <c r="C5" s="9">
        <v>174</v>
      </c>
      <c r="E5" s="9" t="str">
        <v>failed</v>
      </c>
      <c r="F5" s="9">
        <v>53</v>
      </c>
      <c r="H5" s="9" t="s">
        <v>2107</v>
      </c>
      <c r="I5" s="16">
        <f>MIN(C3:C567)</f>
        <v>16</v>
      </c>
      <c r="J5" s="16">
        <f>MIN(F3:F366)</f>
        <v>0</v>
      </c>
    </row>
    <row r="6" spans="2:10" x14ac:dyDescent="0.2">
      <c r="B6" s="9" t="str">
        <v>successful</v>
      </c>
      <c r="C6" s="9">
        <v>227</v>
      </c>
      <c r="E6" s="9" t="str">
        <v>failed</v>
      </c>
      <c r="F6" s="9">
        <v>18</v>
      </c>
      <c r="H6" s="9" t="s">
        <v>2110</v>
      </c>
      <c r="I6" s="16">
        <f>_xlfn.STDEV.P(C3:C567)</f>
        <v>1266.2439466397898</v>
      </c>
      <c r="J6" s="16">
        <f>_xlfn.STDEV.P(F3:F366)</f>
        <v>959.98681331637863</v>
      </c>
    </row>
    <row r="7" spans="2:10" x14ac:dyDescent="0.2">
      <c r="B7" s="9" t="str">
        <v>successful</v>
      </c>
      <c r="C7" s="9">
        <v>220</v>
      </c>
      <c r="E7" s="9" t="str">
        <v>failed</v>
      </c>
      <c r="F7" s="9">
        <v>44</v>
      </c>
      <c r="H7" s="9" t="s">
        <v>2111</v>
      </c>
      <c r="I7" s="16">
        <f>_xlfn.VAR.P(C3:C567)</f>
        <v>1603373.7324019109</v>
      </c>
      <c r="J7" s="16">
        <f>_xlfn.VAR.P(F3:F366)</f>
        <v>921574.68174133555</v>
      </c>
    </row>
    <row r="8" spans="2:10" x14ac:dyDescent="0.2">
      <c r="B8" s="9" t="str">
        <v>successful</v>
      </c>
      <c r="C8" s="9">
        <v>98</v>
      </c>
      <c r="E8" s="9" t="str">
        <v>failed</v>
      </c>
      <c r="F8" s="9">
        <v>27</v>
      </c>
    </row>
    <row r="9" spans="2:10" x14ac:dyDescent="0.2">
      <c r="B9" s="9" t="str">
        <v>successful</v>
      </c>
      <c r="C9" s="9">
        <v>100</v>
      </c>
      <c r="E9" s="9" t="str">
        <v>failed</v>
      </c>
      <c r="F9" s="9">
        <v>55</v>
      </c>
    </row>
    <row r="10" spans="2:10" x14ac:dyDescent="0.2">
      <c r="B10" s="9" t="str">
        <v>successful</v>
      </c>
      <c r="C10" s="9">
        <v>1249</v>
      </c>
      <c r="E10" s="9" t="str">
        <v>failed</v>
      </c>
      <c r="F10" s="9">
        <v>200</v>
      </c>
    </row>
    <row r="11" spans="2:10" x14ac:dyDescent="0.2">
      <c r="B11" s="9" t="str">
        <v>successful</v>
      </c>
      <c r="C11" s="9">
        <v>1396</v>
      </c>
      <c r="E11" s="9" t="str">
        <v>failed</v>
      </c>
      <c r="F11" s="9">
        <v>452</v>
      </c>
    </row>
    <row r="12" spans="2:10" x14ac:dyDescent="0.2">
      <c r="B12" s="9" t="str">
        <v>successful</v>
      </c>
      <c r="C12" s="9">
        <v>890</v>
      </c>
      <c r="E12" s="9" t="str">
        <v>failed</v>
      </c>
      <c r="F12" s="9">
        <v>674</v>
      </c>
    </row>
    <row r="13" spans="2:10" x14ac:dyDescent="0.2">
      <c r="B13" s="9" t="str">
        <v>successful</v>
      </c>
      <c r="C13" s="9">
        <v>142</v>
      </c>
      <c r="E13" s="9" t="str">
        <v>failed</v>
      </c>
      <c r="F13" s="9">
        <v>558</v>
      </c>
    </row>
    <row r="14" spans="2:10" x14ac:dyDescent="0.2">
      <c r="B14" s="9" t="str">
        <v>successful</v>
      </c>
      <c r="C14" s="9">
        <v>2673</v>
      </c>
      <c r="E14" s="9" t="str">
        <v>failed</v>
      </c>
      <c r="F14" s="9">
        <v>15</v>
      </c>
    </row>
    <row r="15" spans="2:10" x14ac:dyDescent="0.2">
      <c r="B15" s="9" t="str">
        <v>successful</v>
      </c>
      <c r="C15" s="9">
        <v>163</v>
      </c>
      <c r="E15" s="9" t="str">
        <v>failed</v>
      </c>
      <c r="F15" s="9">
        <v>2307</v>
      </c>
    </row>
    <row r="16" spans="2:10" x14ac:dyDescent="0.2">
      <c r="B16" s="9" t="str">
        <v>successful</v>
      </c>
      <c r="C16" s="9">
        <v>2220</v>
      </c>
      <c r="E16" s="9" t="str">
        <v>failed</v>
      </c>
      <c r="F16" s="9">
        <v>88</v>
      </c>
    </row>
    <row r="17" spans="2:6" x14ac:dyDescent="0.2">
      <c r="B17" s="9" t="str">
        <v>successful</v>
      </c>
      <c r="C17" s="9">
        <v>1606</v>
      </c>
      <c r="E17" s="9" t="str">
        <v>failed</v>
      </c>
      <c r="F17" s="9">
        <v>48</v>
      </c>
    </row>
    <row r="18" spans="2:6" x14ac:dyDescent="0.2">
      <c r="B18" s="9" t="str">
        <v>successful</v>
      </c>
      <c r="C18" s="9">
        <v>129</v>
      </c>
      <c r="E18" s="9" t="str">
        <v>failed</v>
      </c>
      <c r="F18" s="9">
        <v>1</v>
      </c>
    </row>
    <row r="19" spans="2:6" x14ac:dyDescent="0.2">
      <c r="B19" s="9" t="str">
        <v>successful</v>
      </c>
      <c r="C19" s="9">
        <v>226</v>
      </c>
      <c r="E19" s="9" t="str">
        <v>failed</v>
      </c>
      <c r="F19" s="9">
        <v>1467</v>
      </c>
    </row>
    <row r="20" spans="2:6" x14ac:dyDescent="0.2">
      <c r="B20" s="9" t="str">
        <v>successful</v>
      </c>
      <c r="C20" s="9">
        <v>5419</v>
      </c>
      <c r="E20" s="9" t="str">
        <v>failed</v>
      </c>
      <c r="F20" s="9">
        <v>75</v>
      </c>
    </row>
    <row r="21" spans="2:6" x14ac:dyDescent="0.2">
      <c r="B21" s="9" t="str">
        <v>successful</v>
      </c>
      <c r="C21" s="9">
        <v>165</v>
      </c>
      <c r="E21" s="9" t="str">
        <v>failed</v>
      </c>
      <c r="F21" s="9">
        <v>120</v>
      </c>
    </row>
    <row r="22" spans="2:6" x14ac:dyDescent="0.2">
      <c r="B22" s="9" t="str">
        <v>successful</v>
      </c>
      <c r="C22" s="9">
        <v>1965</v>
      </c>
      <c r="E22" s="9" t="str">
        <v>failed</v>
      </c>
      <c r="F22" s="9">
        <v>2253</v>
      </c>
    </row>
    <row r="23" spans="2:6" x14ac:dyDescent="0.2">
      <c r="B23" s="9" t="str">
        <v>successful</v>
      </c>
      <c r="C23" s="9">
        <v>16</v>
      </c>
      <c r="E23" s="9" t="str">
        <v>failed</v>
      </c>
      <c r="F23" s="9">
        <v>5</v>
      </c>
    </row>
    <row r="24" spans="2:6" x14ac:dyDescent="0.2">
      <c r="B24" s="9" t="str">
        <v>successful</v>
      </c>
      <c r="C24" s="9">
        <v>107</v>
      </c>
      <c r="E24" s="9" t="str">
        <v>failed</v>
      </c>
      <c r="F24" s="9">
        <v>38</v>
      </c>
    </row>
    <row r="25" spans="2:6" x14ac:dyDescent="0.2">
      <c r="B25" s="9" t="str">
        <v>successful</v>
      </c>
      <c r="C25" s="9">
        <v>134</v>
      </c>
      <c r="E25" s="9" t="str">
        <v>failed</v>
      </c>
      <c r="F25" s="9">
        <v>12</v>
      </c>
    </row>
    <row r="26" spans="2:6" x14ac:dyDescent="0.2">
      <c r="B26" s="9" t="str">
        <v>successful</v>
      </c>
      <c r="C26" s="9">
        <v>198</v>
      </c>
      <c r="E26" s="9" t="str">
        <v>failed</v>
      </c>
      <c r="F26" s="9">
        <v>1684</v>
      </c>
    </row>
    <row r="27" spans="2:6" x14ac:dyDescent="0.2">
      <c r="B27" s="9" t="str">
        <v>successful</v>
      </c>
      <c r="C27" s="9">
        <v>111</v>
      </c>
      <c r="E27" s="9" t="str">
        <v>failed</v>
      </c>
      <c r="F27" s="9">
        <v>56</v>
      </c>
    </row>
    <row r="28" spans="2:6" x14ac:dyDescent="0.2">
      <c r="B28" s="9" t="str">
        <v>successful</v>
      </c>
      <c r="C28" s="9">
        <v>222</v>
      </c>
      <c r="E28" s="9" t="str">
        <v>failed</v>
      </c>
      <c r="F28" s="9">
        <v>838</v>
      </c>
    </row>
    <row r="29" spans="2:6" x14ac:dyDescent="0.2">
      <c r="B29" s="9" t="str">
        <v>successful</v>
      </c>
      <c r="C29" s="9">
        <v>6212</v>
      </c>
      <c r="E29" s="9" t="str">
        <v>failed</v>
      </c>
      <c r="F29" s="9">
        <v>1000</v>
      </c>
    </row>
    <row r="30" spans="2:6" x14ac:dyDescent="0.2">
      <c r="B30" s="9" t="str">
        <v>successful</v>
      </c>
      <c r="C30" s="9">
        <v>98</v>
      </c>
      <c r="E30" s="9" t="str">
        <v>failed</v>
      </c>
      <c r="F30" s="9">
        <v>1482</v>
      </c>
    </row>
    <row r="31" spans="2:6" x14ac:dyDescent="0.2">
      <c r="B31" s="9" t="str">
        <v>successful</v>
      </c>
      <c r="C31" s="9">
        <v>92</v>
      </c>
      <c r="E31" s="9" t="str">
        <v>failed</v>
      </c>
      <c r="F31" s="9">
        <v>106</v>
      </c>
    </row>
    <row r="32" spans="2:6" x14ac:dyDescent="0.2">
      <c r="B32" s="9" t="str">
        <v>successful</v>
      </c>
      <c r="C32" s="9">
        <v>149</v>
      </c>
      <c r="E32" s="9" t="str">
        <v>failed</v>
      </c>
      <c r="F32" s="9">
        <v>679</v>
      </c>
    </row>
    <row r="33" spans="2:6" x14ac:dyDescent="0.2">
      <c r="B33" s="9" t="str">
        <v>successful</v>
      </c>
      <c r="C33" s="9">
        <v>2431</v>
      </c>
      <c r="E33" s="9" t="str">
        <v>failed</v>
      </c>
      <c r="F33" s="9">
        <v>1220</v>
      </c>
    </row>
    <row r="34" spans="2:6" x14ac:dyDescent="0.2">
      <c r="B34" s="9" t="str">
        <v>successful</v>
      </c>
      <c r="C34" s="9">
        <v>303</v>
      </c>
      <c r="E34" s="9" t="str">
        <v>failed</v>
      </c>
      <c r="F34" s="9">
        <v>1</v>
      </c>
    </row>
    <row r="35" spans="2:6" x14ac:dyDescent="0.2">
      <c r="B35" s="9" t="str">
        <v>successful</v>
      </c>
      <c r="C35" s="9">
        <v>209</v>
      </c>
      <c r="E35" s="9" t="str">
        <v>failed</v>
      </c>
      <c r="F35" s="9">
        <v>37</v>
      </c>
    </row>
    <row r="36" spans="2:6" x14ac:dyDescent="0.2">
      <c r="B36" s="9" t="str">
        <v>successful</v>
      </c>
      <c r="C36" s="9">
        <v>131</v>
      </c>
      <c r="E36" s="9" t="str">
        <v>failed</v>
      </c>
      <c r="F36" s="9">
        <v>60</v>
      </c>
    </row>
    <row r="37" spans="2:6" x14ac:dyDescent="0.2">
      <c r="B37" s="9" t="str">
        <v>successful</v>
      </c>
      <c r="C37" s="9">
        <v>164</v>
      </c>
      <c r="E37" s="9" t="str">
        <v>failed</v>
      </c>
      <c r="F37" s="9">
        <v>296</v>
      </c>
    </row>
    <row r="38" spans="2:6" x14ac:dyDescent="0.2">
      <c r="B38" s="9" t="str">
        <v>successful</v>
      </c>
      <c r="C38" s="9">
        <v>201</v>
      </c>
      <c r="E38" s="9" t="str">
        <v>failed</v>
      </c>
      <c r="F38" s="9">
        <v>3304</v>
      </c>
    </row>
    <row r="39" spans="2:6" x14ac:dyDescent="0.2">
      <c r="B39" s="9" t="str">
        <v>successful</v>
      </c>
      <c r="C39" s="9">
        <v>211</v>
      </c>
      <c r="E39" s="9" t="str">
        <v>failed</v>
      </c>
      <c r="F39" s="9">
        <v>73</v>
      </c>
    </row>
    <row r="40" spans="2:6" x14ac:dyDescent="0.2">
      <c r="B40" s="9" t="str">
        <v>successful</v>
      </c>
      <c r="C40" s="9">
        <v>128</v>
      </c>
      <c r="E40" s="9" t="str">
        <v>failed</v>
      </c>
      <c r="F40" s="9">
        <v>3387</v>
      </c>
    </row>
    <row r="41" spans="2:6" x14ac:dyDescent="0.2">
      <c r="B41" s="9" t="str">
        <v>successful</v>
      </c>
      <c r="C41" s="9">
        <v>1600</v>
      </c>
      <c r="E41" s="9" t="str">
        <v>failed</v>
      </c>
      <c r="F41" s="9">
        <v>662</v>
      </c>
    </row>
    <row r="42" spans="2:6" x14ac:dyDescent="0.2">
      <c r="B42" s="9" t="str">
        <v>successful</v>
      </c>
      <c r="C42" s="9">
        <v>249</v>
      </c>
      <c r="E42" s="9" t="str">
        <v>failed</v>
      </c>
      <c r="F42" s="9">
        <v>774</v>
      </c>
    </row>
    <row r="43" spans="2:6" x14ac:dyDescent="0.2">
      <c r="B43" s="9" t="str">
        <v>successful</v>
      </c>
      <c r="C43" s="9">
        <v>236</v>
      </c>
      <c r="E43" s="9" t="str">
        <v>failed</v>
      </c>
      <c r="F43" s="9">
        <v>672</v>
      </c>
    </row>
    <row r="44" spans="2:6" x14ac:dyDescent="0.2">
      <c r="B44" s="9" t="str">
        <v>successful</v>
      </c>
      <c r="C44" s="9">
        <v>4065</v>
      </c>
      <c r="E44" s="9" t="str">
        <v>failed</v>
      </c>
      <c r="F44" s="9">
        <v>940</v>
      </c>
    </row>
    <row r="45" spans="2:6" x14ac:dyDescent="0.2">
      <c r="B45" s="9" t="str">
        <v>successful</v>
      </c>
      <c r="C45" s="9">
        <v>246</v>
      </c>
      <c r="E45" s="9" t="str">
        <v>failed</v>
      </c>
      <c r="F45" s="9">
        <v>117</v>
      </c>
    </row>
    <row r="46" spans="2:6" x14ac:dyDescent="0.2">
      <c r="B46" s="9" t="str">
        <v>successful</v>
      </c>
      <c r="C46" s="9">
        <v>2475</v>
      </c>
      <c r="E46" s="9" t="str">
        <v>failed</v>
      </c>
      <c r="F46" s="9">
        <v>115</v>
      </c>
    </row>
    <row r="47" spans="2:6" x14ac:dyDescent="0.2">
      <c r="B47" s="9" t="str">
        <v>successful</v>
      </c>
      <c r="C47" s="9">
        <v>76</v>
      </c>
      <c r="E47" s="9" t="str">
        <v>failed</v>
      </c>
      <c r="F47" s="9">
        <v>326</v>
      </c>
    </row>
    <row r="48" spans="2:6" x14ac:dyDescent="0.2">
      <c r="B48" s="9" t="str">
        <v>successful</v>
      </c>
      <c r="C48" s="9">
        <v>54</v>
      </c>
      <c r="E48" s="9" t="str">
        <v>failed</v>
      </c>
      <c r="F48" s="9">
        <v>1</v>
      </c>
    </row>
    <row r="49" spans="2:6" x14ac:dyDescent="0.2">
      <c r="B49" s="9" t="str">
        <v>successful</v>
      </c>
      <c r="C49" s="9">
        <v>88</v>
      </c>
      <c r="E49" s="9" t="str">
        <v>failed</v>
      </c>
      <c r="F49" s="9">
        <v>1467</v>
      </c>
    </row>
    <row r="50" spans="2:6" x14ac:dyDescent="0.2">
      <c r="B50" s="9" t="str">
        <v>successful</v>
      </c>
      <c r="C50" s="9">
        <v>85</v>
      </c>
      <c r="E50" s="9" t="str">
        <v>failed</v>
      </c>
      <c r="F50" s="9">
        <v>5681</v>
      </c>
    </row>
    <row r="51" spans="2:6" x14ac:dyDescent="0.2">
      <c r="B51" s="9" t="str">
        <v>successful</v>
      </c>
      <c r="C51" s="9">
        <v>170</v>
      </c>
      <c r="E51" s="9" t="str">
        <v>failed</v>
      </c>
      <c r="F51" s="9">
        <v>1059</v>
      </c>
    </row>
    <row r="52" spans="2:6" x14ac:dyDescent="0.2">
      <c r="B52" s="9" t="str">
        <v>successful</v>
      </c>
      <c r="C52" s="9">
        <v>330</v>
      </c>
      <c r="E52" s="9" t="str">
        <v>failed</v>
      </c>
      <c r="F52" s="9">
        <v>1194</v>
      </c>
    </row>
    <row r="53" spans="2:6" x14ac:dyDescent="0.2">
      <c r="B53" s="9" t="str">
        <v>successful</v>
      </c>
      <c r="C53" s="9">
        <v>127</v>
      </c>
      <c r="E53" s="9" t="str">
        <v>failed</v>
      </c>
      <c r="F53" s="9">
        <v>30</v>
      </c>
    </row>
    <row r="54" spans="2:6" x14ac:dyDescent="0.2">
      <c r="B54" s="9" t="str">
        <v>successful</v>
      </c>
      <c r="C54" s="9">
        <v>411</v>
      </c>
      <c r="E54" s="9" t="str">
        <v>failed</v>
      </c>
      <c r="F54" s="9">
        <v>75</v>
      </c>
    </row>
    <row r="55" spans="2:6" x14ac:dyDescent="0.2">
      <c r="B55" s="9" t="str">
        <v>successful</v>
      </c>
      <c r="C55" s="9">
        <v>180</v>
      </c>
      <c r="E55" s="9" t="str">
        <v>failed</v>
      </c>
      <c r="F55" s="9">
        <v>955</v>
      </c>
    </row>
    <row r="56" spans="2:6" x14ac:dyDescent="0.2">
      <c r="B56" s="9" t="str">
        <v>successful</v>
      </c>
      <c r="C56" s="9">
        <v>374</v>
      </c>
      <c r="E56" s="9" t="str">
        <v>failed</v>
      </c>
      <c r="F56" s="9">
        <v>67</v>
      </c>
    </row>
    <row r="57" spans="2:6" x14ac:dyDescent="0.2">
      <c r="B57" s="9" t="str">
        <v>successful</v>
      </c>
      <c r="C57" s="9">
        <v>71</v>
      </c>
      <c r="E57" s="9" t="str">
        <v>failed</v>
      </c>
      <c r="F57" s="9">
        <v>5</v>
      </c>
    </row>
    <row r="58" spans="2:6" x14ac:dyDescent="0.2">
      <c r="B58" s="9" t="str">
        <v>successful</v>
      </c>
      <c r="C58" s="9">
        <v>203</v>
      </c>
      <c r="E58" s="9" t="str">
        <v>failed</v>
      </c>
      <c r="F58" s="9">
        <v>26</v>
      </c>
    </row>
    <row r="59" spans="2:6" x14ac:dyDescent="0.2">
      <c r="B59" s="9" t="str">
        <v>successful</v>
      </c>
      <c r="C59" s="9">
        <v>113</v>
      </c>
      <c r="E59" s="9" t="str">
        <v>failed</v>
      </c>
      <c r="F59" s="9">
        <v>1130</v>
      </c>
    </row>
    <row r="60" spans="2:6" x14ac:dyDescent="0.2">
      <c r="B60" s="9" t="str">
        <v>successful</v>
      </c>
      <c r="C60" s="9">
        <v>96</v>
      </c>
      <c r="E60" s="9" t="str">
        <v>failed</v>
      </c>
      <c r="F60" s="9">
        <v>782</v>
      </c>
    </row>
    <row r="61" spans="2:6" x14ac:dyDescent="0.2">
      <c r="B61" s="9" t="str">
        <v>successful</v>
      </c>
      <c r="C61" s="9">
        <v>498</v>
      </c>
      <c r="E61" s="9" t="str">
        <v>failed</v>
      </c>
      <c r="F61" s="9">
        <v>210</v>
      </c>
    </row>
    <row r="62" spans="2:6" x14ac:dyDescent="0.2">
      <c r="B62" s="9" t="str">
        <v>successful</v>
      </c>
      <c r="C62" s="9">
        <v>180</v>
      </c>
      <c r="E62" s="9" t="str">
        <v>failed</v>
      </c>
      <c r="F62" s="9">
        <v>136</v>
      </c>
    </row>
    <row r="63" spans="2:6" x14ac:dyDescent="0.2">
      <c r="B63" s="9" t="str">
        <v>successful</v>
      </c>
      <c r="C63" s="9">
        <v>27</v>
      </c>
      <c r="E63" s="9" t="str">
        <v>failed</v>
      </c>
      <c r="F63" s="9">
        <v>86</v>
      </c>
    </row>
    <row r="64" spans="2:6" x14ac:dyDescent="0.2">
      <c r="B64" s="9" t="str">
        <v>successful</v>
      </c>
      <c r="C64" s="9">
        <v>2331</v>
      </c>
      <c r="E64" s="9" t="str">
        <v>failed</v>
      </c>
      <c r="F64" s="9">
        <v>19</v>
      </c>
    </row>
    <row r="65" spans="2:6" x14ac:dyDescent="0.2">
      <c r="B65" s="9" t="str">
        <v>successful</v>
      </c>
      <c r="C65" s="9">
        <v>113</v>
      </c>
      <c r="E65" s="9" t="str">
        <v>failed</v>
      </c>
      <c r="F65" s="9">
        <v>886</v>
      </c>
    </row>
    <row r="66" spans="2:6" x14ac:dyDescent="0.2">
      <c r="B66" s="9" t="str">
        <v>successful</v>
      </c>
      <c r="C66" s="9">
        <v>164</v>
      </c>
      <c r="E66" s="9" t="str">
        <v>failed</v>
      </c>
      <c r="F66" s="9">
        <v>35</v>
      </c>
    </row>
    <row r="67" spans="2:6" x14ac:dyDescent="0.2">
      <c r="B67" s="9" t="str">
        <v>successful</v>
      </c>
      <c r="C67" s="9">
        <v>164</v>
      </c>
      <c r="E67" s="9" t="str">
        <v>failed</v>
      </c>
      <c r="F67" s="9">
        <v>24</v>
      </c>
    </row>
    <row r="68" spans="2:6" x14ac:dyDescent="0.2">
      <c r="B68" s="9" t="str">
        <v>successful</v>
      </c>
      <c r="C68" s="9">
        <v>336</v>
      </c>
      <c r="E68" s="9" t="str">
        <v>failed</v>
      </c>
      <c r="F68" s="9">
        <v>86</v>
      </c>
    </row>
    <row r="69" spans="2:6" x14ac:dyDescent="0.2">
      <c r="B69" s="9" t="str">
        <v>successful</v>
      </c>
      <c r="C69" s="9">
        <v>1917</v>
      </c>
      <c r="E69" s="9" t="str">
        <v>failed</v>
      </c>
      <c r="F69" s="9">
        <v>243</v>
      </c>
    </row>
    <row r="70" spans="2:6" x14ac:dyDescent="0.2">
      <c r="B70" s="9" t="str">
        <v>successful</v>
      </c>
      <c r="C70" s="9">
        <v>95</v>
      </c>
      <c r="E70" s="9" t="str">
        <v>failed</v>
      </c>
      <c r="F70" s="9">
        <v>65</v>
      </c>
    </row>
    <row r="71" spans="2:6" x14ac:dyDescent="0.2">
      <c r="B71" s="9" t="str">
        <v>successful</v>
      </c>
      <c r="C71" s="9">
        <v>147</v>
      </c>
      <c r="E71" s="9" t="str">
        <v>failed</v>
      </c>
      <c r="F71" s="9">
        <v>100</v>
      </c>
    </row>
    <row r="72" spans="2:6" x14ac:dyDescent="0.2">
      <c r="B72" s="9" t="str">
        <v>successful</v>
      </c>
      <c r="C72" s="9">
        <v>86</v>
      </c>
      <c r="E72" s="9" t="str">
        <v>failed</v>
      </c>
      <c r="F72" s="9">
        <v>168</v>
      </c>
    </row>
    <row r="73" spans="2:6" x14ac:dyDescent="0.2">
      <c r="B73" s="9" t="str">
        <v>successful</v>
      </c>
      <c r="C73" s="9">
        <v>83</v>
      </c>
      <c r="E73" s="9" t="str">
        <v>failed</v>
      </c>
      <c r="F73" s="9">
        <v>13</v>
      </c>
    </row>
    <row r="74" spans="2:6" x14ac:dyDescent="0.2">
      <c r="B74" s="9" t="str">
        <v>successful</v>
      </c>
      <c r="C74" s="9">
        <v>676</v>
      </c>
      <c r="E74" s="9" t="str">
        <v>failed</v>
      </c>
      <c r="F74" s="9">
        <v>1</v>
      </c>
    </row>
    <row r="75" spans="2:6" x14ac:dyDescent="0.2">
      <c r="B75" s="9" t="str">
        <v>successful</v>
      </c>
      <c r="C75" s="9">
        <v>361</v>
      </c>
      <c r="E75" s="9" t="str">
        <v>failed</v>
      </c>
      <c r="F75" s="9">
        <v>40</v>
      </c>
    </row>
    <row r="76" spans="2:6" x14ac:dyDescent="0.2">
      <c r="B76" s="9" t="str">
        <v>successful</v>
      </c>
      <c r="C76" s="9">
        <v>131</v>
      </c>
      <c r="E76" s="9" t="str">
        <v>failed</v>
      </c>
      <c r="F76" s="9">
        <v>226</v>
      </c>
    </row>
    <row r="77" spans="2:6" x14ac:dyDescent="0.2">
      <c r="B77" s="9" t="str">
        <v>successful</v>
      </c>
      <c r="C77" s="9">
        <v>126</v>
      </c>
      <c r="E77" s="9" t="str">
        <v>failed</v>
      </c>
      <c r="F77" s="9">
        <v>1625</v>
      </c>
    </row>
    <row r="78" spans="2:6" x14ac:dyDescent="0.2">
      <c r="B78" s="9" t="str">
        <v>successful</v>
      </c>
      <c r="C78" s="9">
        <v>275</v>
      </c>
      <c r="E78" s="9" t="str">
        <v>failed</v>
      </c>
      <c r="F78" s="9">
        <v>143</v>
      </c>
    </row>
    <row r="79" spans="2:6" x14ac:dyDescent="0.2">
      <c r="B79" s="9" t="str">
        <v>successful</v>
      </c>
      <c r="C79" s="9">
        <v>67</v>
      </c>
      <c r="E79" s="9" t="str">
        <v>failed</v>
      </c>
      <c r="F79" s="9">
        <v>934</v>
      </c>
    </row>
    <row r="80" spans="2:6" x14ac:dyDescent="0.2">
      <c r="B80" s="9" t="str">
        <v>successful</v>
      </c>
      <c r="C80" s="9">
        <v>154</v>
      </c>
      <c r="E80" s="9" t="str">
        <v>failed</v>
      </c>
      <c r="F80" s="9">
        <v>17</v>
      </c>
    </row>
    <row r="81" spans="2:6" x14ac:dyDescent="0.2">
      <c r="B81" s="9" t="str">
        <v>successful</v>
      </c>
      <c r="C81" s="9">
        <v>1782</v>
      </c>
      <c r="E81" s="9" t="str">
        <v>failed</v>
      </c>
      <c r="F81" s="9">
        <v>2179</v>
      </c>
    </row>
    <row r="82" spans="2:6" x14ac:dyDescent="0.2">
      <c r="B82" s="9" t="str">
        <v>successful</v>
      </c>
      <c r="C82" s="9">
        <v>903</v>
      </c>
      <c r="E82" s="9" t="str">
        <v>failed</v>
      </c>
      <c r="F82" s="9">
        <v>931</v>
      </c>
    </row>
    <row r="83" spans="2:6" x14ac:dyDescent="0.2">
      <c r="B83" s="9" t="str">
        <v>successful</v>
      </c>
      <c r="C83" s="9">
        <v>94</v>
      </c>
      <c r="E83" s="9" t="str">
        <v>failed</v>
      </c>
      <c r="F83" s="9">
        <v>92</v>
      </c>
    </row>
    <row r="84" spans="2:6" x14ac:dyDescent="0.2">
      <c r="B84" s="9" t="str">
        <v>successful</v>
      </c>
      <c r="C84" s="9">
        <v>180</v>
      </c>
      <c r="E84" s="9" t="str">
        <v>failed</v>
      </c>
      <c r="F84" s="9">
        <v>57</v>
      </c>
    </row>
    <row r="85" spans="2:6" x14ac:dyDescent="0.2">
      <c r="B85" s="9" t="str">
        <v>successful</v>
      </c>
      <c r="C85" s="9">
        <v>533</v>
      </c>
      <c r="E85" s="9" t="str">
        <v>failed</v>
      </c>
      <c r="F85" s="9">
        <v>41</v>
      </c>
    </row>
    <row r="86" spans="2:6" x14ac:dyDescent="0.2">
      <c r="B86" s="9" t="str">
        <v>successful</v>
      </c>
      <c r="C86" s="9">
        <v>2443</v>
      </c>
      <c r="E86" s="9" t="str">
        <v>failed</v>
      </c>
      <c r="F86" s="9">
        <v>1</v>
      </c>
    </row>
    <row r="87" spans="2:6" x14ac:dyDescent="0.2">
      <c r="B87" s="9" t="str">
        <v>successful</v>
      </c>
      <c r="C87" s="9">
        <v>89</v>
      </c>
      <c r="E87" s="9" t="str">
        <v>failed</v>
      </c>
      <c r="F87" s="9">
        <v>101</v>
      </c>
    </row>
    <row r="88" spans="2:6" x14ac:dyDescent="0.2">
      <c r="B88" s="9" t="str">
        <v>successful</v>
      </c>
      <c r="C88" s="9">
        <v>159</v>
      </c>
      <c r="E88" s="9" t="str">
        <v>failed</v>
      </c>
      <c r="F88" s="9">
        <v>1335</v>
      </c>
    </row>
    <row r="89" spans="2:6" x14ac:dyDescent="0.2">
      <c r="B89" s="9" t="str">
        <v>successful</v>
      </c>
      <c r="C89" s="9">
        <v>50</v>
      </c>
      <c r="E89" s="9" t="str">
        <v>failed</v>
      </c>
      <c r="F89" s="9">
        <v>15</v>
      </c>
    </row>
    <row r="90" spans="2:6" x14ac:dyDescent="0.2">
      <c r="B90" s="9" t="str">
        <v>successful</v>
      </c>
      <c r="C90" s="9">
        <v>186</v>
      </c>
      <c r="E90" s="9" t="str">
        <v>failed</v>
      </c>
      <c r="F90" s="9">
        <v>454</v>
      </c>
    </row>
    <row r="91" spans="2:6" x14ac:dyDescent="0.2">
      <c r="B91" s="9" t="str">
        <v>successful</v>
      </c>
      <c r="C91" s="9">
        <v>1071</v>
      </c>
      <c r="E91" s="9" t="str">
        <v>failed</v>
      </c>
      <c r="F91" s="9">
        <v>3182</v>
      </c>
    </row>
    <row r="92" spans="2:6" x14ac:dyDescent="0.2">
      <c r="B92" s="9" t="str">
        <v>successful</v>
      </c>
      <c r="C92" s="9">
        <v>117</v>
      </c>
      <c r="E92" s="9" t="str">
        <v>failed</v>
      </c>
      <c r="F92" s="9">
        <v>15</v>
      </c>
    </row>
    <row r="93" spans="2:6" x14ac:dyDescent="0.2">
      <c r="B93" s="9" t="str">
        <v>successful</v>
      </c>
      <c r="C93" s="9">
        <v>70</v>
      </c>
      <c r="E93" s="9" t="str">
        <v>failed</v>
      </c>
      <c r="F93" s="9">
        <v>133</v>
      </c>
    </row>
    <row r="94" spans="2:6" x14ac:dyDescent="0.2">
      <c r="B94" s="9" t="str">
        <v>successful</v>
      </c>
      <c r="C94" s="9">
        <v>135</v>
      </c>
      <c r="E94" s="9" t="str">
        <v>failed</v>
      </c>
      <c r="F94" s="9">
        <v>2062</v>
      </c>
    </row>
    <row r="95" spans="2:6" x14ac:dyDescent="0.2">
      <c r="B95" s="9" t="str">
        <v>successful</v>
      </c>
      <c r="C95" s="9">
        <v>768</v>
      </c>
      <c r="E95" s="9" t="str">
        <v>failed</v>
      </c>
      <c r="F95" s="9">
        <v>29</v>
      </c>
    </row>
    <row r="96" spans="2:6" x14ac:dyDescent="0.2">
      <c r="B96" s="9" t="str">
        <v>successful</v>
      </c>
      <c r="C96" s="9">
        <v>199</v>
      </c>
      <c r="E96" s="9" t="str">
        <v>failed</v>
      </c>
      <c r="F96" s="9">
        <v>132</v>
      </c>
    </row>
    <row r="97" spans="2:6" x14ac:dyDescent="0.2">
      <c r="B97" s="9" t="str">
        <v>successful</v>
      </c>
      <c r="C97" s="9">
        <v>107</v>
      </c>
      <c r="E97" s="9" t="str">
        <v>failed</v>
      </c>
      <c r="F97" s="9">
        <v>137</v>
      </c>
    </row>
    <row r="98" spans="2:6" x14ac:dyDescent="0.2">
      <c r="B98" s="9" t="str">
        <v>successful</v>
      </c>
      <c r="C98" s="9">
        <v>195</v>
      </c>
      <c r="E98" s="9" t="str">
        <v>failed</v>
      </c>
      <c r="F98" s="9">
        <v>908</v>
      </c>
    </row>
    <row r="99" spans="2:6" x14ac:dyDescent="0.2">
      <c r="B99" s="9" t="str">
        <v>successful</v>
      </c>
      <c r="C99" s="9">
        <v>3376</v>
      </c>
      <c r="E99" s="9" t="str">
        <v>failed</v>
      </c>
      <c r="F99" s="9">
        <v>10</v>
      </c>
    </row>
    <row r="100" spans="2:6" x14ac:dyDescent="0.2">
      <c r="B100" s="9" t="str">
        <v>successful</v>
      </c>
      <c r="C100" s="9">
        <v>41</v>
      </c>
      <c r="E100" s="9" t="str">
        <v>failed</v>
      </c>
      <c r="F100" s="9">
        <v>1910</v>
      </c>
    </row>
    <row r="101" spans="2:6" x14ac:dyDescent="0.2">
      <c r="B101" s="9" t="str">
        <v>successful</v>
      </c>
      <c r="C101" s="9">
        <v>1821</v>
      </c>
      <c r="E101" s="9" t="str">
        <v>failed</v>
      </c>
      <c r="F101" s="9">
        <v>38</v>
      </c>
    </row>
    <row r="102" spans="2:6" x14ac:dyDescent="0.2">
      <c r="B102" s="9" t="str">
        <v>successful</v>
      </c>
      <c r="C102" s="9">
        <v>164</v>
      </c>
      <c r="E102" s="9" t="str">
        <v>failed</v>
      </c>
      <c r="F102" s="9">
        <v>104</v>
      </c>
    </row>
    <row r="103" spans="2:6" x14ac:dyDescent="0.2">
      <c r="B103" s="9" t="str">
        <v>successful</v>
      </c>
      <c r="C103" s="9">
        <v>157</v>
      </c>
      <c r="E103" s="9" t="str">
        <v>failed</v>
      </c>
      <c r="F103" s="9">
        <v>49</v>
      </c>
    </row>
    <row r="104" spans="2:6" x14ac:dyDescent="0.2">
      <c r="B104" s="9" t="str">
        <v>successful</v>
      </c>
      <c r="C104" s="9">
        <v>246</v>
      </c>
      <c r="E104" s="9" t="str">
        <v>failed</v>
      </c>
      <c r="F104" s="9">
        <v>1</v>
      </c>
    </row>
    <row r="105" spans="2:6" x14ac:dyDescent="0.2">
      <c r="B105" s="9" t="str">
        <v>successful</v>
      </c>
      <c r="C105" s="9">
        <v>1396</v>
      </c>
      <c r="E105" s="9" t="str">
        <v>failed</v>
      </c>
      <c r="F105" s="9">
        <v>245</v>
      </c>
    </row>
    <row r="106" spans="2:6" x14ac:dyDescent="0.2">
      <c r="B106" s="9" t="str">
        <v>successful</v>
      </c>
      <c r="C106" s="9">
        <v>2506</v>
      </c>
      <c r="E106" s="9" t="str">
        <v>failed</v>
      </c>
      <c r="F106" s="9">
        <v>32</v>
      </c>
    </row>
    <row r="107" spans="2:6" x14ac:dyDescent="0.2">
      <c r="B107" s="9" t="str">
        <v>successful</v>
      </c>
      <c r="C107" s="9">
        <v>244</v>
      </c>
      <c r="E107" s="9" t="str">
        <v>failed</v>
      </c>
      <c r="F107" s="9">
        <v>7</v>
      </c>
    </row>
    <row r="108" spans="2:6" x14ac:dyDescent="0.2">
      <c r="B108" s="9" t="str">
        <v>successful</v>
      </c>
      <c r="C108" s="9">
        <v>146</v>
      </c>
      <c r="E108" s="9" t="str">
        <v>failed</v>
      </c>
      <c r="F108" s="9">
        <v>803</v>
      </c>
    </row>
    <row r="109" spans="2:6" x14ac:dyDescent="0.2">
      <c r="B109" s="9" t="str">
        <v>successful</v>
      </c>
      <c r="C109" s="9">
        <v>1267</v>
      </c>
      <c r="E109" s="9" t="str">
        <v>failed</v>
      </c>
      <c r="F109" s="9">
        <v>16</v>
      </c>
    </row>
    <row r="110" spans="2:6" x14ac:dyDescent="0.2">
      <c r="B110" s="9" t="str">
        <v>successful</v>
      </c>
      <c r="C110" s="9">
        <v>1561</v>
      </c>
      <c r="E110" s="9" t="str">
        <v>failed</v>
      </c>
      <c r="F110" s="9">
        <v>31</v>
      </c>
    </row>
    <row r="111" spans="2:6" x14ac:dyDescent="0.2">
      <c r="B111" s="9" t="str">
        <v>successful</v>
      </c>
      <c r="C111" s="9">
        <v>48</v>
      </c>
      <c r="E111" s="9" t="str">
        <v>failed</v>
      </c>
      <c r="F111" s="9">
        <v>108</v>
      </c>
    </row>
    <row r="112" spans="2:6" x14ac:dyDescent="0.2">
      <c r="B112" s="9" t="str">
        <v>successful</v>
      </c>
      <c r="C112" s="9">
        <v>2739</v>
      </c>
      <c r="E112" s="9" t="str">
        <v>failed</v>
      </c>
      <c r="F112" s="9">
        <v>30</v>
      </c>
    </row>
    <row r="113" spans="2:6" x14ac:dyDescent="0.2">
      <c r="B113" s="9" t="str">
        <v>successful</v>
      </c>
      <c r="C113" s="9">
        <v>3537</v>
      </c>
      <c r="E113" s="9" t="str">
        <v>failed</v>
      </c>
      <c r="F113" s="9">
        <v>17</v>
      </c>
    </row>
    <row r="114" spans="2:6" x14ac:dyDescent="0.2">
      <c r="B114" s="9" t="str">
        <v>successful</v>
      </c>
      <c r="C114" s="9">
        <v>2107</v>
      </c>
      <c r="E114" s="9" t="str">
        <v>failed</v>
      </c>
      <c r="F114" s="9">
        <v>80</v>
      </c>
    </row>
    <row r="115" spans="2:6" x14ac:dyDescent="0.2">
      <c r="B115" s="9" t="str">
        <v>successful</v>
      </c>
      <c r="C115" s="9">
        <v>3318</v>
      </c>
      <c r="E115" s="9" t="str">
        <v>failed</v>
      </c>
      <c r="F115" s="9">
        <v>2468</v>
      </c>
    </row>
    <row r="116" spans="2:6" x14ac:dyDescent="0.2">
      <c r="B116" s="9" t="str">
        <v>successful</v>
      </c>
      <c r="C116" s="9">
        <v>340</v>
      </c>
      <c r="E116" s="9" t="str">
        <v>failed</v>
      </c>
      <c r="F116" s="9">
        <v>26</v>
      </c>
    </row>
    <row r="117" spans="2:6" x14ac:dyDescent="0.2">
      <c r="B117" s="9" t="str">
        <v>successful</v>
      </c>
      <c r="C117" s="9">
        <v>1442</v>
      </c>
      <c r="E117" s="9" t="str">
        <v>failed</v>
      </c>
      <c r="F117" s="9">
        <v>73</v>
      </c>
    </row>
    <row r="118" spans="2:6" x14ac:dyDescent="0.2">
      <c r="B118" s="9" t="str">
        <v>successful</v>
      </c>
      <c r="C118" s="9">
        <v>126</v>
      </c>
      <c r="E118" s="9" t="str">
        <v>failed</v>
      </c>
      <c r="F118" s="9">
        <v>128</v>
      </c>
    </row>
    <row r="119" spans="2:6" x14ac:dyDescent="0.2">
      <c r="B119" s="9" t="str">
        <v>successful</v>
      </c>
      <c r="C119" s="9">
        <v>524</v>
      </c>
      <c r="E119" s="9" t="str">
        <v>failed</v>
      </c>
      <c r="F119" s="9">
        <v>33</v>
      </c>
    </row>
    <row r="120" spans="2:6" x14ac:dyDescent="0.2">
      <c r="B120" s="9" t="str">
        <v>successful</v>
      </c>
      <c r="C120" s="9">
        <v>1989</v>
      </c>
      <c r="E120" s="9" t="str">
        <v>failed</v>
      </c>
      <c r="F120" s="9">
        <v>1072</v>
      </c>
    </row>
    <row r="121" spans="2:6" x14ac:dyDescent="0.2">
      <c r="B121" s="9" t="str">
        <v>successful</v>
      </c>
      <c r="C121" s="9">
        <v>157</v>
      </c>
      <c r="E121" s="9" t="str">
        <v>failed</v>
      </c>
      <c r="F121" s="9">
        <v>393</v>
      </c>
    </row>
    <row r="122" spans="2:6" x14ac:dyDescent="0.2">
      <c r="B122" s="9" t="str">
        <v>successful</v>
      </c>
      <c r="C122" s="9">
        <v>4498</v>
      </c>
      <c r="E122" s="9" t="str">
        <v>failed</v>
      </c>
      <c r="F122" s="9">
        <v>1257</v>
      </c>
    </row>
    <row r="123" spans="2:6" x14ac:dyDescent="0.2">
      <c r="B123" s="9" t="str">
        <v>successful</v>
      </c>
      <c r="C123" s="9">
        <v>80</v>
      </c>
      <c r="E123" s="9" t="str">
        <v>failed</v>
      </c>
      <c r="F123" s="9">
        <v>328</v>
      </c>
    </row>
    <row r="124" spans="2:6" x14ac:dyDescent="0.2">
      <c r="B124" s="9" t="str">
        <v>successful</v>
      </c>
      <c r="C124" s="9">
        <v>43</v>
      </c>
      <c r="E124" s="9" t="str">
        <v>failed</v>
      </c>
      <c r="F124" s="9">
        <v>147</v>
      </c>
    </row>
    <row r="125" spans="2:6" x14ac:dyDescent="0.2">
      <c r="B125" s="9" t="str">
        <v>successful</v>
      </c>
      <c r="C125" s="9">
        <v>2053</v>
      </c>
      <c r="E125" s="9" t="str">
        <v>failed</v>
      </c>
      <c r="F125" s="9">
        <v>830</v>
      </c>
    </row>
    <row r="126" spans="2:6" x14ac:dyDescent="0.2">
      <c r="B126" s="9" t="str">
        <v>successful</v>
      </c>
      <c r="C126" s="9">
        <v>168</v>
      </c>
      <c r="E126" s="9" t="str">
        <v>failed</v>
      </c>
      <c r="F126" s="9">
        <v>331</v>
      </c>
    </row>
    <row r="127" spans="2:6" x14ac:dyDescent="0.2">
      <c r="B127" s="9" t="str">
        <v>successful</v>
      </c>
      <c r="C127" s="9">
        <v>4289</v>
      </c>
      <c r="E127" s="9" t="str">
        <v>failed</v>
      </c>
      <c r="F127" s="9">
        <v>25</v>
      </c>
    </row>
    <row r="128" spans="2:6" x14ac:dyDescent="0.2">
      <c r="B128" s="9" t="str">
        <v>successful</v>
      </c>
      <c r="C128" s="9">
        <v>165</v>
      </c>
      <c r="E128" s="9" t="str">
        <v>failed</v>
      </c>
      <c r="F128" s="9">
        <v>3483</v>
      </c>
    </row>
    <row r="129" spans="2:6" x14ac:dyDescent="0.2">
      <c r="B129" s="9" t="str">
        <v>successful</v>
      </c>
      <c r="C129" s="9">
        <v>1815</v>
      </c>
      <c r="E129" s="9" t="str">
        <v>failed</v>
      </c>
      <c r="F129" s="9">
        <v>923</v>
      </c>
    </row>
    <row r="130" spans="2:6" x14ac:dyDescent="0.2">
      <c r="B130" s="9" t="str">
        <v>successful</v>
      </c>
      <c r="C130" s="9">
        <v>397</v>
      </c>
      <c r="E130" s="9" t="str">
        <v>failed</v>
      </c>
      <c r="F130" s="9">
        <v>1</v>
      </c>
    </row>
    <row r="131" spans="2:6" x14ac:dyDescent="0.2">
      <c r="B131" s="9" t="str">
        <v>successful</v>
      </c>
      <c r="C131" s="9">
        <v>1539</v>
      </c>
      <c r="E131" s="9" t="str">
        <v>failed</v>
      </c>
      <c r="F131" s="9">
        <v>33</v>
      </c>
    </row>
    <row r="132" spans="2:6" x14ac:dyDescent="0.2">
      <c r="B132" s="9" t="str">
        <v>successful</v>
      </c>
      <c r="C132" s="9">
        <v>138</v>
      </c>
      <c r="E132" s="9" t="str">
        <v>failed</v>
      </c>
      <c r="F132" s="9">
        <v>40</v>
      </c>
    </row>
    <row r="133" spans="2:6" x14ac:dyDescent="0.2">
      <c r="B133" s="9" t="str">
        <v>successful</v>
      </c>
      <c r="C133" s="9">
        <v>3594</v>
      </c>
      <c r="E133" s="9" t="str">
        <v>failed</v>
      </c>
      <c r="F133" s="9">
        <v>23</v>
      </c>
    </row>
    <row r="134" spans="2:6" x14ac:dyDescent="0.2">
      <c r="B134" s="9" t="str">
        <v>successful</v>
      </c>
      <c r="C134" s="9">
        <v>5880</v>
      </c>
      <c r="E134" s="9" t="str">
        <v>failed</v>
      </c>
      <c r="F134" s="9">
        <v>75</v>
      </c>
    </row>
    <row r="135" spans="2:6" x14ac:dyDescent="0.2">
      <c r="B135" s="9" t="str">
        <v>successful</v>
      </c>
      <c r="C135" s="9">
        <v>112</v>
      </c>
      <c r="E135" s="9" t="str">
        <v>failed</v>
      </c>
      <c r="F135" s="9">
        <v>2176</v>
      </c>
    </row>
    <row r="136" spans="2:6" x14ac:dyDescent="0.2">
      <c r="B136" s="9" t="str">
        <v>successful</v>
      </c>
      <c r="C136" s="9">
        <v>943</v>
      </c>
      <c r="E136" s="9" t="str">
        <v>failed</v>
      </c>
      <c r="F136" s="9">
        <v>441</v>
      </c>
    </row>
    <row r="137" spans="2:6" x14ac:dyDescent="0.2">
      <c r="B137" s="9" t="str">
        <v>successful</v>
      </c>
      <c r="C137" s="9">
        <v>2468</v>
      </c>
      <c r="E137" s="9" t="str">
        <v>failed</v>
      </c>
      <c r="F137" s="9">
        <v>25</v>
      </c>
    </row>
    <row r="138" spans="2:6" x14ac:dyDescent="0.2">
      <c r="B138" s="9" t="str">
        <v>successful</v>
      </c>
      <c r="C138" s="9">
        <v>2551</v>
      </c>
      <c r="E138" s="9" t="str">
        <v>failed</v>
      </c>
      <c r="F138" s="9">
        <v>127</v>
      </c>
    </row>
    <row r="139" spans="2:6" x14ac:dyDescent="0.2">
      <c r="B139" s="9" t="str">
        <v>successful</v>
      </c>
      <c r="C139" s="9">
        <v>101</v>
      </c>
      <c r="E139" s="9" t="str">
        <v>failed</v>
      </c>
      <c r="F139" s="9">
        <v>355</v>
      </c>
    </row>
    <row r="140" spans="2:6" x14ac:dyDescent="0.2">
      <c r="B140" s="9" t="str">
        <v>successful</v>
      </c>
      <c r="C140" s="9">
        <v>92</v>
      </c>
      <c r="E140" s="9" t="str">
        <v>failed</v>
      </c>
      <c r="F140" s="9">
        <v>44</v>
      </c>
    </row>
    <row r="141" spans="2:6" x14ac:dyDescent="0.2">
      <c r="B141" s="9" t="str">
        <v>successful</v>
      </c>
      <c r="C141" s="9">
        <v>62</v>
      </c>
      <c r="E141" s="9" t="str">
        <v>failed</v>
      </c>
      <c r="F141" s="9">
        <v>67</v>
      </c>
    </row>
    <row r="142" spans="2:6" x14ac:dyDescent="0.2">
      <c r="B142" s="9" t="str">
        <v>successful</v>
      </c>
      <c r="C142" s="9">
        <v>149</v>
      </c>
      <c r="E142" s="9" t="str">
        <v>failed</v>
      </c>
      <c r="F142" s="9">
        <v>1068</v>
      </c>
    </row>
    <row r="143" spans="2:6" x14ac:dyDescent="0.2">
      <c r="B143" s="9" t="str">
        <v>successful</v>
      </c>
      <c r="C143" s="9">
        <v>329</v>
      </c>
      <c r="E143" s="9" t="str">
        <v>failed</v>
      </c>
      <c r="F143" s="9">
        <v>424</v>
      </c>
    </row>
    <row r="144" spans="2:6" x14ac:dyDescent="0.2">
      <c r="B144" s="9" t="str">
        <v>successful</v>
      </c>
      <c r="C144" s="9">
        <v>97</v>
      </c>
      <c r="E144" s="9" t="str">
        <v>failed</v>
      </c>
      <c r="F144" s="9">
        <v>151</v>
      </c>
    </row>
    <row r="145" spans="2:6" x14ac:dyDescent="0.2">
      <c r="B145" s="9" t="str">
        <v>successful</v>
      </c>
      <c r="C145" s="9">
        <v>1784</v>
      </c>
      <c r="E145" s="9" t="str">
        <v>failed</v>
      </c>
      <c r="F145" s="9">
        <v>1608</v>
      </c>
    </row>
    <row r="146" spans="2:6" x14ac:dyDescent="0.2">
      <c r="B146" s="9" t="str">
        <v>successful</v>
      </c>
      <c r="C146" s="9">
        <v>1684</v>
      </c>
      <c r="E146" s="9" t="str">
        <v>failed</v>
      </c>
      <c r="F146" s="9">
        <v>941</v>
      </c>
    </row>
    <row r="147" spans="2:6" x14ac:dyDescent="0.2">
      <c r="B147" s="9" t="str">
        <v>successful</v>
      </c>
      <c r="C147" s="9">
        <v>250</v>
      </c>
      <c r="E147" s="9" t="str">
        <v>failed</v>
      </c>
      <c r="F147" s="9">
        <v>1</v>
      </c>
    </row>
    <row r="148" spans="2:6" x14ac:dyDescent="0.2">
      <c r="B148" s="9" t="str">
        <v>successful</v>
      </c>
      <c r="C148" s="9">
        <v>238</v>
      </c>
      <c r="E148" s="9" t="str">
        <v>failed</v>
      </c>
      <c r="F148" s="9">
        <v>40</v>
      </c>
    </row>
    <row r="149" spans="2:6" x14ac:dyDescent="0.2">
      <c r="B149" s="9" t="str">
        <v>successful</v>
      </c>
      <c r="C149" s="9">
        <v>53</v>
      </c>
      <c r="E149" s="9" t="str">
        <v>failed</v>
      </c>
      <c r="F149" s="9">
        <v>3015</v>
      </c>
    </row>
    <row r="150" spans="2:6" x14ac:dyDescent="0.2">
      <c r="B150" s="9" t="str">
        <v>successful</v>
      </c>
      <c r="C150" s="9">
        <v>214</v>
      </c>
      <c r="E150" s="9" t="str">
        <v>failed</v>
      </c>
      <c r="F150" s="9">
        <v>435</v>
      </c>
    </row>
    <row r="151" spans="2:6" x14ac:dyDescent="0.2">
      <c r="B151" s="9" t="str">
        <v>successful</v>
      </c>
      <c r="C151" s="9">
        <v>222</v>
      </c>
      <c r="E151" s="9" t="str">
        <v>failed</v>
      </c>
      <c r="F151" s="9">
        <v>714</v>
      </c>
    </row>
    <row r="152" spans="2:6" x14ac:dyDescent="0.2">
      <c r="B152" s="9" t="str">
        <v>successful</v>
      </c>
      <c r="C152" s="9">
        <v>1884</v>
      </c>
      <c r="E152" s="9" t="str">
        <v>failed</v>
      </c>
      <c r="F152" s="9">
        <v>5497</v>
      </c>
    </row>
    <row r="153" spans="2:6" x14ac:dyDescent="0.2">
      <c r="B153" s="9" t="str">
        <v>successful</v>
      </c>
      <c r="C153" s="9">
        <v>218</v>
      </c>
      <c r="E153" s="9" t="str">
        <v>failed</v>
      </c>
      <c r="F153" s="9">
        <v>418</v>
      </c>
    </row>
    <row r="154" spans="2:6" x14ac:dyDescent="0.2">
      <c r="B154" s="9" t="str">
        <v>successful</v>
      </c>
      <c r="C154" s="9">
        <v>6465</v>
      </c>
      <c r="E154" s="9" t="str">
        <v>failed</v>
      </c>
      <c r="F154" s="9">
        <v>1439</v>
      </c>
    </row>
    <row r="155" spans="2:6" x14ac:dyDescent="0.2">
      <c r="B155" s="9" t="str">
        <v>successful</v>
      </c>
      <c r="C155" s="9">
        <v>59</v>
      </c>
      <c r="E155" s="9" t="str">
        <v>failed</v>
      </c>
      <c r="F155" s="9">
        <v>15</v>
      </c>
    </row>
    <row r="156" spans="2:6" x14ac:dyDescent="0.2">
      <c r="B156" s="9" t="str">
        <v>successful</v>
      </c>
      <c r="C156" s="9">
        <v>88</v>
      </c>
      <c r="E156" s="9" t="str">
        <v>failed</v>
      </c>
      <c r="F156" s="9">
        <v>1999</v>
      </c>
    </row>
    <row r="157" spans="2:6" x14ac:dyDescent="0.2">
      <c r="B157" s="9" t="str">
        <v>successful</v>
      </c>
      <c r="C157" s="9">
        <v>1697</v>
      </c>
      <c r="E157" s="9" t="str">
        <v>failed</v>
      </c>
      <c r="F157" s="9">
        <v>118</v>
      </c>
    </row>
    <row r="158" spans="2:6" x14ac:dyDescent="0.2">
      <c r="B158" s="9" t="str">
        <v>successful</v>
      </c>
      <c r="C158" s="9">
        <v>92</v>
      </c>
      <c r="E158" s="9" t="str">
        <v>failed</v>
      </c>
      <c r="F158" s="9">
        <v>162</v>
      </c>
    </row>
    <row r="159" spans="2:6" x14ac:dyDescent="0.2">
      <c r="B159" s="9" t="str">
        <v>successful</v>
      </c>
      <c r="C159" s="9">
        <v>186</v>
      </c>
      <c r="E159" s="9" t="str">
        <v>failed</v>
      </c>
      <c r="F159" s="9">
        <v>83</v>
      </c>
    </row>
    <row r="160" spans="2:6" x14ac:dyDescent="0.2">
      <c r="B160" s="9" t="str">
        <v>successful</v>
      </c>
      <c r="C160" s="9">
        <v>138</v>
      </c>
      <c r="E160" s="9" t="str">
        <v>failed</v>
      </c>
      <c r="F160" s="9">
        <v>747</v>
      </c>
    </row>
    <row r="161" spans="2:6" x14ac:dyDescent="0.2">
      <c r="B161" s="9" t="str">
        <v>successful</v>
      </c>
      <c r="C161" s="9">
        <v>261</v>
      </c>
      <c r="E161" s="9" t="str">
        <v>failed</v>
      </c>
      <c r="F161" s="9">
        <v>84</v>
      </c>
    </row>
    <row r="162" spans="2:6" x14ac:dyDescent="0.2">
      <c r="B162" s="9" t="str">
        <v>successful</v>
      </c>
      <c r="C162" s="9">
        <v>107</v>
      </c>
      <c r="E162" s="9" t="str">
        <v>failed</v>
      </c>
      <c r="F162" s="9">
        <v>91</v>
      </c>
    </row>
    <row r="163" spans="2:6" x14ac:dyDescent="0.2">
      <c r="B163" s="9" t="str">
        <v>successful</v>
      </c>
      <c r="C163" s="9">
        <v>199</v>
      </c>
      <c r="E163" s="9" t="str">
        <v>failed</v>
      </c>
      <c r="F163" s="9">
        <v>792</v>
      </c>
    </row>
    <row r="164" spans="2:6" x14ac:dyDescent="0.2">
      <c r="B164" s="9" t="str">
        <v>successful</v>
      </c>
      <c r="C164" s="9">
        <v>5512</v>
      </c>
      <c r="E164" s="9" t="str">
        <v>failed</v>
      </c>
      <c r="F164" s="9">
        <v>32</v>
      </c>
    </row>
    <row r="165" spans="2:6" x14ac:dyDescent="0.2">
      <c r="B165" s="9" t="str">
        <v>successful</v>
      </c>
      <c r="C165" s="9">
        <v>86</v>
      </c>
      <c r="E165" s="9" t="str">
        <v>failed</v>
      </c>
      <c r="F165" s="9">
        <v>186</v>
      </c>
    </row>
    <row r="166" spans="2:6" x14ac:dyDescent="0.2">
      <c r="B166" s="9" t="str">
        <v>successful</v>
      </c>
      <c r="C166" s="9">
        <v>2768</v>
      </c>
      <c r="E166" s="9" t="str">
        <v>failed</v>
      </c>
      <c r="F166" s="9">
        <v>605</v>
      </c>
    </row>
    <row r="167" spans="2:6" x14ac:dyDescent="0.2">
      <c r="B167" s="9" t="str">
        <v>successful</v>
      </c>
      <c r="C167" s="9">
        <v>48</v>
      </c>
      <c r="E167" s="9" t="str">
        <v>failed</v>
      </c>
      <c r="F167" s="9">
        <v>1</v>
      </c>
    </row>
    <row r="168" spans="2:6" x14ac:dyDescent="0.2">
      <c r="B168" s="9" t="str">
        <v>successful</v>
      </c>
      <c r="C168" s="9">
        <v>87</v>
      </c>
      <c r="E168" s="9" t="str">
        <v>failed</v>
      </c>
      <c r="F168" s="9">
        <v>31</v>
      </c>
    </row>
    <row r="169" spans="2:6" x14ac:dyDescent="0.2">
      <c r="B169" s="9" t="str">
        <v>successful</v>
      </c>
      <c r="C169" s="9">
        <v>1894</v>
      </c>
      <c r="E169" s="9" t="str">
        <v>failed</v>
      </c>
      <c r="F169" s="9">
        <v>1181</v>
      </c>
    </row>
    <row r="170" spans="2:6" x14ac:dyDescent="0.2">
      <c r="B170" s="9" t="str">
        <v>successful</v>
      </c>
      <c r="C170" s="9">
        <v>282</v>
      </c>
      <c r="E170" s="9" t="str">
        <v>failed</v>
      </c>
      <c r="F170" s="9">
        <v>39</v>
      </c>
    </row>
    <row r="171" spans="2:6" x14ac:dyDescent="0.2">
      <c r="B171" s="9" t="str">
        <v>successful</v>
      </c>
      <c r="C171" s="9">
        <v>116</v>
      </c>
      <c r="E171" s="9" t="str">
        <v>failed</v>
      </c>
      <c r="F171" s="9">
        <v>46</v>
      </c>
    </row>
    <row r="172" spans="2:6" x14ac:dyDescent="0.2">
      <c r="B172" s="9" t="str">
        <v>successful</v>
      </c>
      <c r="C172" s="9">
        <v>83</v>
      </c>
      <c r="E172" s="9" t="str">
        <v>failed</v>
      </c>
      <c r="F172" s="9">
        <v>105</v>
      </c>
    </row>
    <row r="173" spans="2:6" x14ac:dyDescent="0.2">
      <c r="B173" s="9" t="str">
        <v>successful</v>
      </c>
      <c r="C173" s="9">
        <v>91</v>
      </c>
      <c r="E173" s="9" t="str">
        <v>failed</v>
      </c>
      <c r="F173" s="9">
        <v>535</v>
      </c>
    </row>
    <row r="174" spans="2:6" x14ac:dyDescent="0.2">
      <c r="B174" s="9" t="str">
        <v>successful</v>
      </c>
      <c r="C174" s="9">
        <v>546</v>
      </c>
      <c r="E174" s="9" t="str">
        <v>failed</v>
      </c>
      <c r="F174" s="9">
        <v>16</v>
      </c>
    </row>
    <row r="175" spans="2:6" x14ac:dyDescent="0.2">
      <c r="B175" s="9" t="str">
        <v>successful</v>
      </c>
      <c r="C175" s="9">
        <v>393</v>
      </c>
      <c r="E175" s="9" t="str">
        <v>failed</v>
      </c>
      <c r="F175" s="9">
        <v>575</v>
      </c>
    </row>
    <row r="176" spans="2:6" x14ac:dyDescent="0.2">
      <c r="B176" s="9" t="str">
        <v>successful</v>
      </c>
      <c r="C176" s="9">
        <v>133</v>
      </c>
      <c r="E176" s="9" t="str">
        <v>failed</v>
      </c>
      <c r="F176" s="9">
        <v>1120</v>
      </c>
    </row>
    <row r="177" spans="2:6" x14ac:dyDescent="0.2">
      <c r="B177" s="9" t="str">
        <v>successful</v>
      </c>
      <c r="C177" s="9">
        <v>254</v>
      </c>
      <c r="E177" s="9" t="str">
        <v>failed</v>
      </c>
      <c r="F177" s="9">
        <v>113</v>
      </c>
    </row>
    <row r="178" spans="2:6" x14ac:dyDescent="0.2">
      <c r="B178" s="9" t="str">
        <v>successful</v>
      </c>
      <c r="C178" s="9">
        <v>176</v>
      </c>
      <c r="E178" s="9" t="str">
        <v>failed</v>
      </c>
      <c r="F178" s="9">
        <v>1538</v>
      </c>
    </row>
    <row r="179" spans="2:6" x14ac:dyDescent="0.2">
      <c r="B179" s="9" t="str">
        <v>successful</v>
      </c>
      <c r="C179" s="9">
        <v>337</v>
      </c>
      <c r="E179" s="9" t="str">
        <v>failed</v>
      </c>
      <c r="F179" s="9">
        <v>9</v>
      </c>
    </row>
    <row r="180" spans="2:6" x14ac:dyDescent="0.2">
      <c r="B180" s="9" t="str">
        <v>successful</v>
      </c>
      <c r="C180" s="9">
        <v>107</v>
      </c>
      <c r="E180" s="9" t="str">
        <v>failed</v>
      </c>
      <c r="F180" s="9">
        <v>554</v>
      </c>
    </row>
    <row r="181" spans="2:6" x14ac:dyDescent="0.2">
      <c r="B181" s="9" t="str">
        <v>successful</v>
      </c>
      <c r="C181" s="9">
        <v>183</v>
      </c>
      <c r="E181" s="9" t="str">
        <v>failed</v>
      </c>
      <c r="F181" s="9">
        <v>648</v>
      </c>
    </row>
    <row r="182" spans="2:6" x14ac:dyDescent="0.2">
      <c r="B182" s="9" t="str">
        <v>successful</v>
      </c>
      <c r="C182" s="9">
        <v>72</v>
      </c>
      <c r="E182" s="9" t="str">
        <v>failed</v>
      </c>
      <c r="F182" s="9">
        <v>21</v>
      </c>
    </row>
    <row r="183" spans="2:6" x14ac:dyDescent="0.2">
      <c r="B183" s="9" t="str">
        <v>successful</v>
      </c>
      <c r="C183" s="9">
        <v>295</v>
      </c>
      <c r="E183" s="9" t="str">
        <v>failed</v>
      </c>
      <c r="F183" s="9">
        <v>54</v>
      </c>
    </row>
    <row r="184" spans="2:6" x14ac:dyDescent="0.2">
      <c r="B184" s="9" t="str">
        <v>successful</v>
      </c>
      <c r="C184" s="9">
        <v>142</v>
      </c>
      <c r="E184" s="9" t="str">
        <v>failed</v>
      </c>
      <c r="F184" s="9">
        <v>120</v>
      </c>
    </row>
    <row r="185" spans="2:6" x14ac:dyDescent="0.2">
      <c r="B185" s="9" t="str">
        <v>successful</v>
      </c>
      <c r="C185" s="9">
        <v>85</v>
      </c>
      <c r="E185" s="9" t="str">
        <v>failed</v>
      </c>
      <c r="F185" s="9">
        <v>579</v>
      </c>
    </row>
    <row r="186" spans="2:6" x14ac:dyDescent="0.2">
      <c r="B186" s="9" t="str">
        <v>successful</v>
      </c>
      <c r="C186" s="9">
        <v>659</v>
      </c>
      <c r="E186" s="9" t="str">
        <v>failed</v>
      </c>
      <c r="F186" s="9">
        <v>2072</v>
      </c>
    </row>
    <row r="187" spans="2:6" x14ac:dyDescent="0.2">
      <c r="B187" s="9" t="str">
        <v>successful</v>
      </c>
      <c r="C187" s="9">
        <v>121</v>
      </c>
      <c r="E187" s="9" t="str">
        <v>failed</v>
      </c>
      <c r="F187" s="9">
        <v>0</v>
      </c>
    </row>
    <row r="188" spans="2:6" x14ac:dyDescent="0.2">
      <c r="B188" s="9" t="str">
        <v>successful</v>
      </c>
      <c r="C188" s="9">
        <v>3742</v>
      </c>
      <c r="E188" s="9" t="str">
        <v>failed</v>
      </c>
      <c r="F188" s="9">
        <v>1796</v>
      </c>
    </row>
    <row r="189" spans="2:6" x14ac:dyDescent="0.2">
      <c r="B189" s="9" t="str">
        <v>successful</v>
      </c>
      <c r="C189" s="9">
        <v>223</v>
      </c>
      <c r="E189" s="9" t="str">
        <v>failed</v>
      </c>
      <c r="F189" s="9">
        <v>62</v>
      </c>
    </row>
    <row r="190" spans="2:6" x14ac:dyDescent="0.2">
      <c r="B190" s="9" t="str">
        <v>successful</v>
      </c>
      <c r="C190" s="9">
        <v>133</v>
      </c>
      <c r="E190" s="9" t="str">
        <v>failed</v>
      </c>
      <c r="F190" s="9">
        <v>347</v>
      </c>
    </row>
    <row r="191" spans="2:6" x14ac:dyDescent="0.2">
      <c r="B191" s="9" t="str">
        <v>successful</v>
      </c>
      <c r="C191" s="9">
        <v>5168</v>
      </c>
      <c r="E191" s="9" t="str">
        <v>failed</v>
      </c>
      <c r="F191" s="9">
        <v>19</v>
      </c>
    </row>
    <row r="192" spans="2:6" x14ac:dyDescent="0.2">
      <c r="B192" s="9" t="str">
        <v>successful</v>
      </c>
      <c r="C192" s="9">
        <v>307</v>
      </c>
      <c r="E192" s="9" t="str">
        <v>failed</v>
      </c>
      <c r="F192" s="9">
        <v>1258</v>
      </c>
    </row>
    <row r="193" spans="2:6" x14ac:dyDescent="0.2">
      <c r="B193" s="9" t="str">
        <v>successful</v>
      </c>
      <c r="C193" s="9">
        <v>2441</v>
      </c>
      <c r="E193" s="9" t="str">
        <v>failed</v>
      </c>
      <c r="F193" s="9">
        <v>362</v>
      </c>
    </row>
    <row r="194" spans="2:6" x14ac:dyDescent="0.2">
      <c r="B194" s="9" t="str">
        <v>successful</v>
      </c>
      <c r="C194" s="9">
        <v>1385</v>
      </c>
      <c r="E194" s="9" t="str">
        <v>failed</v>
      </c>
      <c r="F194" s="9">
        <v>133</v>
      </c>
    </row>
    <row r="195" spans="2:6" x14ac:dyDescent="0.2">
      <c r="B195" s="9" t="str">
        <v>successful</v>
      </c>
      <c r="C195" s="9">
        <v>190</v>
      </c>
      <c r="E195" s="9" t="str">
        <v>failed</v>
      </c>
      <c r="F195" s="9">
        <v>846</v>
      </c>
    </row>
    <row r="196" spans="2:6" x14ac:dyDescent="0.2">
      <c r="B196" s="9" t="str">
        <v>successful</v>
      </c>
      <c r="C196" s="9">
        <v>470</v>
      </c>
      <c r="E196" s="9" t="str">
        <v>failed</v>
      </c>
      <c r="F196" s="9">
        <v>10</v>
      </c>
    </row>
    <row r="197" spans="2:6" x14ac:dyDescent="0.2">
      <c r="B197" s="9" t="str">
        <v>successful</v>
      </c>
      <c r="C197" s="9">
        <v>253</v>
      </c>
      <c r="E197" s="9" t="str">
        <v>failed</v>
      </c>
      <c r="F197" s="9">
        <v>191</v>
      </c>
    </row>
    <row r="198" spans="2:6" x14ac:dyDescent="0.2">
      <c r="B198" s="9" t="str">
        <v>successful</v>
      </c>
      <c r="C198" s="9">
        <v>1113</v>
      </c>
      <c r="E198" s="9" t="str">
        <v>failed</v>
      </c>
      <c r="F198" s="9">
        <v>1979</v>
      </c>
    </row>
    <row r="199" spans="2:6" x14ac:dyDescent="0.2">
      <c r="B199" s="9" t="str">
        <v>successful</v>
      </c>
      <c r="C199" s="9">
        <v>2283</v>
      </c>
      <c r="E199" s="9" t="str">
        <v>failed</v>
      </c>
      <c r="F199" s="9">
        <v>63</v>
      </c>
    </row>
    <row r="200" spans="2:6" x14ac:dyDescent="0.2">
      <c r="B200" s="9" t="str">
        <v>successful</v>
      </c>
      <c r="C200" s="9">
        <v>1095</v>
      </c>
      <c r="E200" s="9" t="str">
        <v>failed</v>
      </c>
      <c r="F200" s="9">
        <v>6080</v>
      </c>
    </row>
    <row r="201" spans="2:6" x14ac:dyDescent="0.2">
      <c r="B201" s="9" t="str">
        <v>successful</v>
      </c>
      <c r="C201" s="9">
        <v>1690</v>
      </c>
      <c r="E201" s="9" t="str">
        <v>failed</v>
      </c>
      <c r="F201" s="9">
        <v>80</v>
      </c>
    </row>
    <row r="202" spans="2:6" x14ac:dyDescent="0.2">
      <c r="B202" s="9" t="str">
        <v>successful</v>
      </c>
      <c r="C202" s="9">
        <v>191</v>
      </c>
      <c r="E202" s="9" t="str">
        <v>failed</v>
      </c>
      <c r="F202" s="9">
        <v>9</v>
      </c>
    </row>
    <row r="203" spans="2:6" x14ac:dyDescent="0.2">
      <c r="B203" s="9" t="str">
        <v>successful</v>
      </c>
      <c r="C203" s="9">
        <v>2013</v>
      </c>
      <c r="E203" s="9" t="str">
        <v>failed</v>
      </c>
      <c r="F203" s="9">
        <v>1784</v>
      </c>
    </row>
    <row r="204" spans="2:6" x14ac:dyDescent="0.2">
      <c r="B204" s="9" t="str">
        <v>successful</v>
      </c>
      <c r="C204" s="9">
        <v>1703</v>
      </c>
      <c r="E204" s="9" t="str">
        <v>failed</v>
      </c>
      <c r="F204" s="9">
        <v>243</v>
      </c>
    </row>
    <row r="205" spans="2:6" x14ac:dyDescent="0.2">
      <c r="B205" s="9" t="str">
        <v>successful</v>
      </c>
      <c r="C205" s="9">
        <v>80</v>
      </c>
      <c r="E205" s="9" t="str">
        <v>failed</v>
      </c>
      <c r="F205" s="9">
        <v>1296</v>
      </c>
    </row>
    <row r="206" spans="2:6" x14ac:dyDescent="0.2">
      <c r="B206" s="9" t="str">
        <v>successful</v>
      </c>
      <c r="C206" s="9">
        <v>41</v>
      </c>
      <c r="E206" s="9" t="str">
        <v>failed</v>
      </c>
      <c r="F206" s="9">
        <v>77</v>
      </c>
    </row>
    <row r="207" spans="2:6" x14ac:dyDescent="0.2">
      <c r="B207" s="9" t="str">
        <v>successful</v>
      </c>
      <c r="C207" s="9">
        <v>187</v>
      </c>
      <c r="E207" s="9" t="str">
        <v>failed</v>
      </c>
      <c r="F207" s="9">
        <v>395</v>
      </c>
    </row>
    <row r="208" spans="2:6" x14ac:dyDescent="0.2">
      <c r="B208" s="9" t="str">
        <v>successful</v>
      </c>
      <c r="C208" s="9">
        <v>2875</v>
      </c>
      <c r="E208" s="9" t="str">
        <v>failed</v>
      </c>
      <c r="F208" s="9">
        <v>49</v>
      </c>
    </row>
    <row r="209" spans="2:6" x14ac:dyDescent="0.2">
      <c r="B209" s="9" t="str">
        <v>successful</v>
      </c>
      <c r="C209" s="9">
        <v>88</v>
      </c>
      <c r="E209" s="9" t="str">
        <v>failed</v>
      </c>
      <c r="F209" s="9">
        <v>180</v>
      </c>
    </row>
    <row r="210" spans="2:6" x14ac:dyDescent="0.2">
      <c r="B210" s="9" t="str">
        <v>successful</v>
      </c>
      <c r="C210" s="9">
        <v>191</v>
      </c>
      <c r="E210" s="9" t="str">
        <v>failed</v>
      </c>
      <c r="F210" s="9">
        <v>2690</v>
      </c>
    </row>
    <row r="211" spans="2:6" x14ac:dyDescent="0.2">
      <c r="B211" s="9" t="str">
        <v>successful</v>
      </c>
      <c r="C211" s="9">
        <v>139</v>
      </c>
      <c r="E211" s="9" t="str">
        <v>failed</v>
      </c>
      <c r="F211" s="9">
        <v>2779</v>
      </c>
    </row>
    <row r="212" spans="2:6" x14ac:dyDescent="0.2">
      <c r="B212" s="9" t="str">
        <v>successful</v>
      </c>
      <c r="C212" s="9">
        <v>186</v>
      </c>
      <c r="E212" s="9" t="str">
        <v>failed</v>
      </c>
      <c r="F212" s="9">
        <v>92</v>
      </c>
    </row>
    <row r="213" spans="2:6" x14ac:dyDescent="0.2">
      <c r="B213" s="9" t="str">
        <v>successful</v>
      </c>
      <c r="C213" s="9">
        <v>112</v>
      </c>
      <c r="E213" s="9" t="str">
        <v>failed</v>
      </c>
      <c r="F213" s="9">
        <v>1028</v>
      </c>
    </row>
    <row r="214" spans="2:6" x14ac:dyDescent="0.2">
      <c r="B214" s="9" t="str">
        <v>successful</v>
      </c>
      <c r="C214" s="9">
        <v>101</v>
      </c>
      <c r="E214" s="9" t="str">
        <v>failed</v>
      </c>
      <c r="F214" s="9">
        <v>26</v>
      </c>
    </row>
    <row r="215" spans="2:6" x14ac:dyDescent="0.2">
      <c r="B215" s="9" t="str">
        <v>successful</v>
      </c>
      <c r="C215" s="9">
        <v>206</v>
      </c>
      <c r="E215" s="9" t="str">
        <v>failed</v>
      </c>
      <c r="F215" s="9">
        <v>1790</v>
      </c>
    </row>
    <row r="216" spans="2:6" x14ac:dyDescent="0.2">
      <c r="B216" s="9" t="str">
        <v>successful</v>
      </c>
      <c r="C216" s="9">
        <v>154</v>
      </c>
      <c r="E216" s="9" t="str">
        <v>failed</v>
      </c>
      <c r="F216" s="9">
        <v>37</v>
      </c>
    </row>
    <row r="217" spans="2:6" x14ac:dyDescent="0.2">
      <c r="B217" s="9" t="str">
        <v>successful</v>
      </c>
      <c r="C217" s="9">
        <v>5966</v>
      </c>
      <c r="E217" s="9" t="str">
        <v>failed</v>
      </c>
      <c r="F217" s="9">
        <v>35</v>
      </c>
    </row>
    <row r="218" spans="2:6" x14ac:dyDescent="0.2">
      <c r="B218" s="9" t="str">
        <v>successful</v>
      </c>
      <c r="C218" s="9">
        <v>169</v>
      </c>
      <c r="E218" s="9" t="str">
        <v>failed</v>
      </c>
      <c r="F218" s="9">
        <v>558</v>
      </c>
    </row>
    <row r="219" spans="2:6" x14ac:dyDescent="0.2">
      <c r="B219" s="9" t="str">
        <v>successful</v>
      </c>
      <c r="C219" s="9">
        <v>2106</v>
      </c>
      <c r="E219" s="9" t="str">
        <v>failed</v>
      </c>
      <c r="F219" s="9">
        <v>64</v>
      </c>
    </row>
    <row r="220" spans="2:6" x14ac:dyDescent="0.2">
      <c r="B220" s="9" t="str">
        <v>successful</v>
      </c>
      <c r="C220" s="9">
        <v>131</v>
      </c>
      <c r="E220" s="9" t="str">
        <v>failed</v>
      </c>
      <c r="F220" s="9">
        <v>245</v>
      </c>
    </row>
    <row r="221" spans="2:6" x14ac:dyDescent="0.2">
      <c r="B221" s="9" t="str">
        <v>successful</v>
      </c>
      <c r="C221" s="9">
        <v>84</v>
      </c>
      <c r="E221" s="9" t="str">
        <v>failed</v>
      </c>
      <c r="F221" s="9">
        <v>71</v>
      </c>
    </row>
    <row r="222" spans="2:6" x14ac:dyDescent="0.2">
      <c r="B222" s="9" t="str">
        <v>successful</v>
      </c>
      <c r="C222" s="9">
        <v>155</v>
      </c>
      <c r="E222" s="9" t="str">
        <v>failed</v>
      </c>
      <c r="F222" s="9">
        <v>42</v>
      </c>
    </row>
    <row r="223" spans="2:6" x14ac:dyDescent="0.2">
      <c r="B223" s="9" t="str">
        <v>successful</v>
      </c>
      <c r="C223" s="9">
        <v>189</v>
      </c>
      <c r="E223" s="9" t="str">
        <v>failed</v>
      </c>
      <c r="F223" s="9">
        <v>156</v>
      </c>
    </row>
    <row r="224" spans="2:6" x14ac:dyDescent="0.2">
      <c r="B224" s="9" t="str">
        <v>successful</v>
      </c>
      <c r="C224" s="9">
        <v>4799</v>
      </c>
      <c r="E224" s="9" t="str">
        <v>failed</v>
      </c>
      <c r="F224" s="9">
        <v>1368</v>
      </c>
    </row>
    <row r="225" spans="2:6" x14ac:dyDescent="0.2">
      <c r="B225" s="9" t="str">
        <v>successful</v>
      </c>
      <c r="C225" s="9">
        <v>1137</v>
      </c>
      <c r="E225" s="9" t="str">
        <v>failed</v>
      </c>
      <c r="F225" s="9">
        <v>102</v>
      </c>
    </row>
    <row r="226" spans="2:6" x14ac:dyDescent="0.2">
      <c r="B226" s="9" t="str">
        <v>successful</v>
      </c>
      <c r="C226" s="9">
        <v>1152</v>
      </c>
      <c r="E226" s="9" t="str">
        <v>failed</v>
      </c>
      <c r="F226" s="9">
        <v>86</v>
      </c>
    </row>
    <row r="227" spans="2:6" x14ac:dyDescent="0.2">
      <c r="B227" s="9" t="str">
        <v>successful</v>
      </c>
      <c r="C227" s="9">
        <v>50</v>
      </c>
      <c r="E227" s="9" t="str">
        <v>failed</v>
      </c>
      <c r="F227" s="9">
        <v>253</v>
      </c>
    </row>
    <row r="228" spans="2:6" x14ac:dyDescent="0.2">
      <c r="B228" s="9" t="str">
        <v>successful</v>
      </c>
      <c r="C228" s="9">
        <v>3059</v>
      </c>
      <c r="E228" s="9" t="str">
        <v>failed</v>
      </c>
      <c r="F228" s="9">
        <v>157</v>
      </c>
    </row>
    <row r="229" spans="2:6" x14ac:dyDescent="0.2">
      <c r="B229" s="9" t="str">
        <v>successful</v>
      </c>
      <c r="C229" s="9">
        <v>34</v>
      </c>
      <c r="E229" s="9" t="str">
        <v>failed</v>
      </c>
      <c r="F229" s="9">
        <v>183</v>
      </c>
    </row>
    <row r="230" spans="2:6" x14ac:dyDescent="0.2">
      <c r="B230" s="9" t="str">
        <v>successful</v>
      </c>
      <c r="C230" s="9">
        <v>220</v>
      </c>
      <c r="E230" s="9" t="str">
        <v>failed</v>
      </c>
      <c r="F230" s="9">
        <v>82</v>
      </c>
    </row>
    <row r="231" spans="2:6" x14ac:dyDescent="0.2">
      <c r="B231" s="9" t="str">
        <v>successful</v>
      </c>
      <c r="C231" s="9">
        <v>1604</v>
      </c>
      <c r="E231" s="9" t="str">
        <v>failed</v>
      </c>
      <c r="F231" s="9">
        <v>1</v>
      </c>
    </row>
    <row r="232" spans="2:6" x14ac:dyDescent="0.2">
      <c r="B232" s="9" t="str">
        <v>successful</v>
      </c>
      <c r="C232" s="9">
        <v>454</v>
      </c>
      <c r="E232" s="9" t="str">
        <v>failed</v>
      </c>
      <c r="F232" s="9">
        <v>1198</v>
      </c>
    </row>
    <row r="233" spans="2:6" x14ac:dyDescent="0.2">
      <c r="B233" s="9" t="str">
        <v>successful</v>
      </c>
      <c r="C233" s="9">
        <v>123</v>
      </c>
      <c r="E233" s="9" t="str">
        <v>failed</v>
      </c>
      <c r="F233" s="9">
        <v>648</v>
      </c>
    </row>
    <row r="234" spans="2:6" x14ac:dyDescent="0.2">
      <c r="B234" s="9" t="str">
        <v>successful</v>
      </c>
      <c r="C234" s="9">
        <v>299</v>
      </c>
      <c r="E234" s="9" t="str">
        <v>failed</v>
      </c>
      <c r="F234" s="9">
        <v>64</v>
      </c>
    </row>
    <row r="235" spans="2:6" x14ac:dyDescent="0.2">
      <c r="B235" s="9" t="str">
        <v>successful</v>
      </c>
      <c r="C235" s="9">
        <v>2237</v>
      </c>
      <c r="E235" s="9" t="str">
        <v>failed</v>
      </c>
      <c r="F235" s="9">
        <v>62</v>
      </c>
    </row>
    <row r="236" spans="2:6" x14ac:dyDescent="0.2">
      <c r="B236" s="9" t="str">
        <v>successful</v>
      </c>
      <c r="C236" s="9">
        <v>645</v>
      </c>
      <c r="E236" s="9" t="str">
        <v>failed</v>
      </c>
      <c r="F236" s="9">
        <v>750</v>
      </c>
    </row>
    <row r="237" spans="2:6" x14ac:dyDescent="0.2">
      <c r="B237" s="9" t="str">
        <v>successful</v>
      </c>
      <c r="C237" s="9">
        <v>484</v>
      </c>
      <c r="E237" s="9" t="str">
        <v>failed</v>
      </c>
      <c r="F237" s="9">
        <v>105</v>
      </c>
    </row>
    <row r="238" spans="2:6" x14ac:dyDescent="0.2">
      <c r="B238" s="9" t="str">
        <v>successful</v>
      </c>
      <c r="C238" s="9">
        <v>154</v>
      </c>
      <c r="E238" s="9" t="str">
        <v>failed</v>
      </c>
      <c r="F238" s="9">
        <v>2604</v>
      </c>
    </row>
    <row r="239" spans="2:6" x14ac:dyDescent="0.2">
      <c r="B239" s="9" t="str">
        <v>successful</v>
      </c>
      <c r="C239" s="9">
        <v>82</v>
      </c>
      <c r="E239" s="9" t="str">
        <v>failed</v>
      </c>
      <c r="F239" s="9">
        <v>65</v>
      </c>
    </row>
    <row r="240" spans="2:6" x14ac:dyDescent="0.2">
      <c r="B240" s="9" t="str">
        <v>successful</v>
      </c>
      <c r="C240" s="9">
        <v>134</v>
      </c>
      <c r="E240" s="9" t="str">
        <v>failed</v>
      </c>
      <c r="F240" s="9">
        <v>94</v>
      </c>
    </row>
    <row r="241" spans="2:6" x14ac:dyDescent="0.2">
      <c r="B241" s="9" t="str">
        <v>successful</v>
      </c>
      <c r="C241" s="9">
        <v>5203</v>
      </c>
      <c r="E241" s="9" t="str">
        <v>failed</v>
      </c>
      <c r="F241" s="9">
        <v>257</v>
      </c>
    </row>
    <row r="242" spans="2:6" x14ac:dyDescent="0.2">
      <c r="B242" s="9" t="str">
        <v>successful</v>
      </c>
      <c r="C242" s="9">
        <v>94</v>
      </c>
      <c r="E242" s="9" t="str">
        <v>failed</v>
      </c>
      <c r="F242" s="9">
        <v>2928</v>
      </c>
    </row>
    <row r="243" spans="2:6" x14ac:dyDescent="0.2">
      <c r="B243" s="9" t="str">
        <v>successful</v>
      </c>
      <c r="C243" s="9">
        <v>205</v>
      </c>
      <c r="E243" s="9" t="str">
        <v>failed</v>
      </c>
      <c r="F243" s="9">
        <v>4697</v>
      </c>
    </row>
    <row r="244" spans="2:6" x14ac:dyDescent="0.2">
      <c r="B244" s="9" t="str">
        <v>successful</v>
      </c>
      <c r="C244" s="9">
        <v>92</v>
      </c>
      <c r="E244" s="9" t="str">
        <v>failed</v>
      </c>
      <c r="F244" s="9">
        <v>2915</v>
      </c>
    </row>
    <row r="245" spans="2:6" x14ac:dyDescent="0.2">
      <c r="B245" s="9" t="str">
        <v>successful</v>
      </c>
      <c r="C245" s="9">
        <v>219</v>
      </c>
      <c r="E245" s="9" t="str">
        <v>failed</v>
      </c>
      <c r="F245" s="9">
        <v>18</v>
      </c>
    </row>
    <row r="246" spans="2:6" x14ac:dyDescent="0.2">
      <c r="B246" s="9" t="str">
        <v>successful</v>
      </c>
      <c r="C246" s="9">
        <v>2526</v>
      </c>
      <c r="E246" s="9" t="str">
        <v>failed</v>
      </c>
      <c r="F246" s="9">
        <v>602</v>
      </c>
    </row>
    <row r="247" spans="2:6" x14ac:dyDescent="0.2">
      <c r="B247" s="9" t="str">
        <v>successful</v>
      </c>
      <c r="C247" s="9">
        <v>94</v>
      </c>
      <c r="E247" s="9" t="str">
        <v>failed</v>
      </c>
      <c r="F247" s="9">
        <v>1</v>
      </c>
    </row>
    <row r="248" spans="2:6" x14ac:dyDescent="0.2">
      <c r="B248" s="9" t="str">
        <v>successful</v>
      </c>
      <c r="C248" s="9">
        <v>1713</v>
      </c>
      <c r="E248" s="9" t="str">
        <v>failed</v>
      </c>
      <c r="F248" s="9">
        <v>3868</v>
      </c>
    </row>
    <row r="249" spans="2:6" x14ac:dyDescent="0.2">
      <c r="B249" s="9" t="str">
        <v>successful</v>
      </c>
      <c r="C249" s="9">
        <v>249</v>
      </c>
      <c r="E249" s="9" t="str">
        <v>failed</v>
      </c>
      <c r="F249" s="9">
        <v>504</v>
      </c>
    </row>
    <row r="250" spans="2:6" x14ac:dyDescent="0.2">
      <c r="B250" s="9" t="str">
        <v>successful</v>
      </c>
      <c r="C250" s="9">
        <v>192</v>
      </c>
      <c r="E250" s="9" t="str">
        <v>failed</v>
      </c>
      <c r="F250" s="9">
        <v>14</v>
      </c>
    </row>
    <row r="251" spans="2:6" x14ac:dyDescent="0.2">
      <c r="B251" s="9" t="str">
        <v>successful</v>
      </c>
      <c r="C251" s="9">
        <v>247</v>
      </c>
      <c r="E251" s="9" t="str">
        <v>failed</v>
      </c>
      <c r="F251" s="9">
        <v>750</v>
      </c>
    </row>
    <row r="252" spans="2:6" x14ac:dyDescent="0.2">
      <c r="B252" s="9" t="str">
        <v>successful</v>
      </c>
      <c r="C252" s="9">
        <v>2293</v>
      </c>
      <c r="E252" s="9" t="str">
        <v>failed</v>
      </c>
      <c r="F252" s="9">
        <v>77</v>
      </c>
    </row>
    <row r="253" spans="2:6" x14ac:dyDescent="0.2">
      <c r="B253" s="9" t="str">
        <v>successful</v>
      </c>
      <c r="C253" s="9">
        <v>3131</v>
      </c>
      <c r="E253" s="9" t="str">
        <v>failed</v>
      </c>
      <c r="F253" s="9">
        <v>752</v>
      </c>
    </row>
    <row r="254" spans="2:6" x14ac:dyDescent="0.2">
      <c r="B254" s="9" t="str">
        <v>successful</v>
      </c>
      <c r="C254" s="9">
        <v>143</v>
      </c>
      <c r="E254" s="9" t="str">
        <v>failed</v>
      </c>
      <c r="F254" s="9">
        <v>131</v>
      </c>
    </row>
    <row r="255" spans="2:6" x14ac:dyDescent="0.2">
      <c r="B255" s="9" t="str">
        <v>successful</v>
      </c>
      <c r="C255" s="9">
        <v>296</v>
      </c>
      <c r="E255" s="9" t="str">
        <v>failed</v>
      </c>
      <c r="F255" s="9">
        <v>87</v>
      </c>
    </row>
    <row r="256" spans="2:6" x14ac:dyDescent="0.2">
      <c r="B256" s="9" t="str">
        <v>successful</v>
      </c>
      <c r="C256" s="9">
        <v>170</v>
      </c>
      <c r="E256" s="9" t="str">
        <v>failed</v>
      </c>
      <c r="F256" s="9">
        <v>1063</v>
      </c>
    </row>
    <row r="257" spans="2:6" x14ac:dyDescent="0.2">
      <c r="B257" s="9" t="str">
        <v>successful</v>
      </c>
      <c r="C257" s="9">
        <v>86</v>
      </c>
      <c r="E257" s="9" t="str">
        <v>failed</v>
      </c>
      <c r="F257" s="9">
        <v>76</v>
      </c>
    </row>
    <row r="258" spans="2:6" x14ac:dyDescent="0.2">
      <c r="B258" s="9" t="str">
        <v>successful</v>
      </c>
      <c r="C258" s="9">
        <v>6286</v>
      </c>
      <c r="E258" s="9" t="str">
        <v>failed</v>
      </c>
      <c r="F258" s="9">
        <v>4428</v>
      </c>
    </row>
    <row r="259" spans="2:6" x14ac:dyDescent="0.2">
      <c r="B259" s="9" t="str">
        <v>successful</v>
      </c>
      <c r="C259" s="9">
        <v>3727</v>
      </c>
      <c r="E259" s="9" t="str">
        <v>failed</v>
      </c>
      <c r="F259" s="9">
        <v>58</v>
      </c>
    </row>
    <row r="260" spans="2:6" x14ac:dyDescent="0.2">
      <c r="B260" s="9" t="str">
        <v>successful</v>
      </c>
      <c r="C260" s="9">
        <v>1605</v>
      </c>
      <c r="E260" s="9" t="str">
        <v>failed</v>
      </c>
      <c r="F260" s="9">
        <v>111</v>
      </c>
    </row>
    <row r="261" spans="2:6" x14ac:dyDescent="0.2">
      <c r="B261" s="9" t="str">
        <v>successful</v>
      </c>
      <c r="C261" s="9">
        <v>2120</v>
      </c>
      <c r="E261" s="9" t="str">
        <v>failed</v>
      </c>
      <c r="F261" s="9">
        <v>2955</v>
      </c>
    </row>
    <row r="262" spans="2:6" x14ac:dyDescent="0.2">
      <c r="B262" s="9" t="str">
        <v>successful</v>
      </c>
      <c r="C262" s="9">
        <v>50</v>
      </c>
      <c r="E262" s="9" t="str">
        <v>failed</v>
      </c>
      <c r="F262" s="9">
        <v>1657</v>
      </c>
    </row>
    <row r="263" spans="2:6" x14ac:dyDescent="0.2">
      <c r="B263" s="9" t="str">
        <v>successful</v>
      </c>
      <c r="C263" s="9">
        <v>2080</v>
      </c>
      <c r="E263" s="9" t="str">
        <v>failed</v>
      </c>
      <c r="F263" s="9">
        <v>926</v>
      </c>
    </row>
    <row r="264" spans="2:6" x14ac:dyDescent="0.2">
      <c r="B264" s="9" t="str">
        <v>successful</v>
      </c>
      <c r="C264" s="9">
        <v>2105</v>
      </c>
      <c r="E264" s="9" t="str">
        <v>failed</v>
      </c>
      <c r="F264" s="9">
        <v>77</v>
      </c>
    </row>
    <row r="265" spans="2:6" x14ac:dyDescent="0.2">
      <c r="B265" s="9" t="str">
        <v>successful</v>
      </c>
      <c r="C265" s="9">
        <v>2436</v>
      </c>
      <c r="E265" s="9" t="str">
        <v>failed</v>
      </c>
      <c r="F265" s="9">
        <v>1748</v>
      </c>
    </row>
    <row r="266" spans="2:6" x14ac:dyDescent="0.2">
      <c r="B266" s="9" t="str">
        <v>successful</v>
      </c>
      <c r="C266" s="9">
        <v>80</v>
      </c>
      <c r="E266" s="9" t="str">
        <v>failed</v>
      </c>
      <c r="F266" s="9">
        <v>79</v>
      </c>
    </row>
    <row r="267" spans="2:6" x14ac:dyDescent="0.2">
      <c r="B267" s="9" t="str">
        <v>successful</v>
      </c>
      <c r="C267" s="9">
        <v>42</v>
      </c>
      <c r="E267" s="9" t="str">
        <v>failed</v>
      </c>
      <c r="F267" s="9">
        <v>889</v>
      </c>
    </row>
    <row r="268" spans="2:6" x14ac:dyDescent="0.2">
      <c r="B268" s="9" t="str">
        <v>successful</v>
      </c>
      <c r="C268" s="9">
        <v>139</v>
      </c>
      <c r="E268" s="9" t="str">
        <v>failed</v>
      </c>
      <c r="F268" s="9">
        <v>56</v>
      </c>
    </row>
    <row r="269" spans="2:6" x14ac:dyDescent="0.2">
      <c r="B269" s="9" t="str">
        <v>successful</v>
      </c>
      <c r="C269" s="9">
        <v>159</v>
      </c>
      <c r="E269" s="9" t="str">
        <v>failed</v>
      </c>
      <c r="F269" s="9">
        <v>1</v>
      </c>
    </row>
    <row r="270" spans="2:6" x14ac:dyDescent="0.2">
      <c r="B270" s="9" t="str">
        <v>successful</v>
      </c>
      <c r="C270" s="9">
        <v>381</v>
      </c>
      <c r="E270" s="9" t="str">
        <v>failed</v>
      </c>
      <c r="F270" s="9">
        <v>83</v>
      </c>
    </row>
    <row r="271" spans="2:6" x14ac:dyDescent="0.2">
      <c r="B271" s="9" t="str">
        <v>successful</v>
      </c>
      <c r="C271" s="9">
        <v>194</v>
      </c>
      <c r="E271" s="9" t="str">
        <v>failed</v>
      </c>
      <c r="F271" s="9">
        <v>2025</v>
      </c>
    </row>
    <row r="272" spans="2:6" x14ac:dyDescent="0.2">
      <c r="B272" s="9" t="str">
        <v>successful</v>
      </c>
      <c r="C272" s="9">
        <v>106</v>
      </c>
      <c r="E272" s="9" t="str">
        <v>failed</v>
      </c>
      <c r="F272" s="9">
        <v>14</v>
      </c>
    </row>
    <row r="273" spans="2:6" x14ac:dyDescent="0.2">
      <c r="B273" s="9" t="str">
        <v>successful</v>
      </c>
      <c r="C273" s="9">
        <v>142</v>
      </c>
      <c r="E273" s="9" t="str">
        <v>failed</v>
      </c>
      <c r="F273" s="9">
        <v>656</v>
      </c>
    </row>
    <row r="274" spans="2:6" x14ac:dyDescent="0.2">
      <c r="B274" s="9" t="str">
        <v>successful</v>
      </c>
      <c r="C274" s="9">
        <v>211</v>
      </c>
      <c r="E274" s="9" t="str">
        <v>failed</v>
      </c>
      <c r="F274" s="9">
        <v>1596</v>
      </c>
    </row>
    <row r="275" spans="2:6" x14ac:dyDescent="0.2">
      <c r="B275" s="9" t="str">
        <v>successful</v>
      </c>
      <c r="C275" s="9">
        <v>2756</v>
      </c>
      <c r="E275" s="9" t="str">
        <v>failed</v>
      </c>
      <c r="F275" s="9">
        <v>10</v>
      </c>
    </row>
    <row r="276" spans="2:6" x14ac:dyDescent="0.2">
      <c r="B276" s="9" t="str">
        <v>successful</v>
      </c>
      <c r="C276" s="9">
        <v>173</v>
      </c>
      <c r="E276" s="9" t="str">
        <v>failed</v>
      </c>
      <c r="F276" s="9">
        <v>1121</v>
      </c>
    </row>
    <row r="277" spans="2:6" x14ac:dyDescent="0.2">
      <c r="B277" s="9" t="str">
        <v>successful</v>
      </c>
      <c r="C277" s="9">
        <v>87</v>
      </c>
      <c r="E277" s="9" t="str">
        <v>failed</v>
      </c>
      <c r="F277" s="9">
        <v>15</v>
      </c>
    </row>
    <row r="278" spans="2:6" x14ac:dyDescent="0.2">
      <c r="B278" s="9" t="str">
        <v>successful</v>
      </c>
      <c r="C278" s="9">
        <v>1572</v>
      </c>
      <c r="E278" s="9" t="str">
        <v>failed</v>
      </c>
      <c r="F278" s="9">
        <v>191</v>
      </c>
    </row>
    <row r="279" spans="2:6" x14ac:dyDescent="0.2">
      <c r="B279" s="9" t="str">
        <v>successful</v>
      </c>
      <c r="C279" s="9">
        <v>2346</v>
      </c>
      <c r="E279" s="9" t="str">
        <v>failed</v>
      </c>
      <c r="F279" s="9">
        <v>16</v>
      </c>
    </row>
    <row r="280" spans="2:6" x14ac:dyDescent="0.2">
      <c r="B280" s="9" t="str">
        <v>successful</v>
      </c>
      <c r="C280" s="9">
        <v>115</v>
      </c>
      <c r="E280" s="9" t="str">
        <v>failed</v>
      </c>
      <c r="F280" s="9">
        <v>17</v>
      </c>
    </row>
    <row r="281" spans="2:6" x14ac:dyDescent="0.2">
      <c r="B281" s="9" t="str">
        <v>successful</v>
      </c>
      <c r="C281" s="9">
        <v>85</v>
      </c>
      <c r="E281" s="9" t="str">
        <v>failed</v>
      </c>
      <c r="F281" s="9">
        <v>34</v>
      </c>
    </row>
    <row r="282" spans="2:6" x14ac:dyDescent="0.2">
      <c r="B282" s="9" t="str">
        <v>successful</v>
      </c>
      <c r="C282" s="9">
        <v>144</v>
      </c>
      <c r="E282" s="9" t="str">
        <v>failed</v>
      </c>
      <c r="F282" s="9">
        <v>1</v>
      </c>
    </row>
    <row r="283" spans="2:6" x14ac:dyDescent="0.2">
      <c r="B283" s="9" t="str">
        <v>successful</v>
      </c>
      <c r="C283" s="9">
        <v>2443</v>
      </c>
      <c r="E283" s="9" t="str">
        <v>failed</v>
      </c>
      <c r="F283" s="9">
        <v>1274</v>
      </c>
    </row>
    <row r="284" spans="2:6" x14ac:dyDescent="0.2">
      <c r="B284" s="9" t="str">
        <v>successful</v>
      </c>
      <c r="C284" s="9">
        <v>64</v>
      </c>
      <c r="E284" s="9" t="str">
        <v>failed</v>
      </c>
      <c r="F284" s="9">
        <v>210</v>
      </c>
    </row>
    <row r="285" spans="2:6" x14ac:dyDescent="0.2">
      <c r="B285" s="9" t="str">
        <v>successful</v>
      </c>
      <c r="C285" s="9">
        <v>268</v>
      </c>
      <c r="E285" s="9" t="str">
        <v>failed</v>
      </c>
      <c r="F285" s="9">
        <v>248</v>
      </c>
    </row>
    <row r="286" spans="2:6" x14ac:dyDescent="0.2">
      <c r="B286" s="9" t="str">
        <v>successful</v>
      </c>
      <c r="C286" s="9">
        <v>195</v>
      </c>
      <c r="E286" s="9" t="str">
        <v>failed</v>
      </c>
      <c r="F286" s="9">
        <v>513</v>
      </c>
    </row>
    <row r="287" spans="2:6" x14ac:dyDescent="0.2">
      <c r="B287" s="9" t="str">
        <v>successful</v>
      </c>
      <c r="C287" s="9">
        <v>186</v>
      </c>
      <c r="E287" s="9" t="str">
        <v>failed</v>
      </c>
      <c r="F287" s="9">
        <v>3410</v>
      </c>
    </row>
    <row r="288" spans="2:6" x14ac:dyDescent="0.2">
      <c r="B288" s="9" t="str">
        <v>successful</v>
      </c>
      <c r="C288" s="9">
        <v>460</v>
      </c>
      <c r="E288" s="9" t="str">
        <v>failed</v>
      </c>
      <c r="F288" s="9">
        <v>10</v>
      </c>
    </row>
    <row r="289" spans="2:6" x14ac:dyDescent="0.2">
      <c r="B289" s="9" t="str">
        <v>successful</v>
      </c>
      <c r="C289" s="9">
        <v>2528</v>
      </c>
      <c r="E289" s="9" t="str">
        <v>failed</v>
      </c>
      <c r="F289" s="9">
        <v>2201</v>
      </c>
    </row>
    <row r="290" spans="2:6" x14ac:dyDescent="0.2">
      <c r="B290" s="9" t="str">
        <v>successful</v>
      </c>
      <c r="C290" s="9">
        <v>3657</v>
      </c>
      <c r="E290" s="9" t="str">
        <v>failed</v>
      </c>
      <c r="F290" s="9">
        <v>676</v>
      </c>
    </row>
    <row r="291" spans="2:6" x14ac:dyDescent="0.2">
      <c r="B291" s="9" t="str">
        <v>successful</v>
      </c>
      <c r="C291" s="9">
        <v>131</v>
      </c>
      <c r="E291" s="9" t="str">
        <v>failed</v>
      </c>
      <c r="F291" s="9">
        <v>831</v>
      </c>
    </row>
    <row r="292" spans="2:6" x14ac:dyDescent="0.2">
      <c r="B292" s="9" t="str">
        <v>successful</v>
      </c>
      <c r="C292" s="9">
        <v>239</v>
      </c>
      <c r="E292" s="9" t="str">
        <v>failed</v>
      </c>
      <c r="F292" s="9">
        <v>859</v>
      </c>
    </row>
    <row r="293" spans="2:6" x14ac:dyDescent="0.2">
      <c r="B293" s="9" t="str">
        <v>successful</v>
      </c>
      <c r="C293" s="9">
        <v>78</v>
      </c>
      <c r="E293" s="9" t="str">
        <v>failed</v>
      </c>
      <c r="F293" s="9">
        <v>45</v>
      </c>
    </row>
    <row r="294" spans="2:6" x14ac:dyDescent="0.2">
      <c r="B294" s="9" t="str">
        <v>successful</v>
      </c>
      <c r="C294" s="9">
        <v>1773</v>
      </c>
      <c r="E294" s="9" t="str">
        <v>failed</v>
      </c>
      <c r="F294" s="9">
        <v>6</v>
      </c>
    </row>
    <row r="295" spans="2:6" x14ac:dyDescent="0.2">
      <c r="B295" s="9" t="str">
        <v>successful</v>
      </c>
      <c r="C295" s="9">
        <v>32</v>
      </c>
      <c r="E295" s="9" t="str">
        <v>failed</v>
      </c>
      <c r="F295" s="9">
        <v>7</v>
      </c>
    </row>
    <row r="296" spans="2:6" x14ac:dyDescent="0.2">
      <c r="B296" s="9" t="str">
        <v>successful</v>
      </c>
      <c r="C296" s="9">
        <v>369</v>
      </c>
      <c r="E296" s="9" t="str">
        <v>failed</v>
      </c>
      <c r="F296" s="9">
        <v>31</v>
      </c>
    </row>
    <row r="297" spans="2:6" x14ac:dyDescent="0.2">
      <c r="B297" s="9" t="str">
        <v>successful</v>
      </c>
      <c r="C297" s="9">
        <v>89</v>
      </c>
      <c r="E297" s="9" t="str">
        <v>failed</v>
      </c>
      <c r="F297" s="9">
        <v>78</v>
      </c>
    </row>
    <row r="298" spans="2:6" x14ac:dyDescent="0.2">
      <c r="B298" s="9" t="str">
        <v>successful</v>
      </c>
      <c r="C298" s="9">
        <v>147</v>
      </c>
      <c r="E298" s="9" t="str">
        <v>failed</v>
      </c>
      <c r="F298" s="9">
        <v>1225</v>
      </c>
    </row>
    <row r="299" spans="2:6" x14ac:dyDescent="0.2">
      <c r="B299" s="9" t="str">
        <v>successful</v>
      </c>
      <c r="C299" s="9">
        <v>126</v>
      </c>
      <c r="E299" s="9" t="str">
        <v>failed</v>
      </c>
      <c r="F299" s="9">
        <v>1</v>
      </c>
    </row>
    <row r="300" spans="2:6" x14ac:dyDescent="0.2">
      <c r="B300" s="9" t="str">
        <v>successful</v>
      </c>
      <c r="C300" s="9">
        <v>2218</v>
      </c>
      <c r="E300" s="9" t="str">
        <v>failed</v>
      </c>
      <c r="F300" s="9">
        <v>67</v>
      </c>
    </row>
    <row r="301" spans="2:6" x14ac:dyDescent="0.2">
      <c r="B301" s="9" t="str">
        <v>successful</v>
      </c>
      <c r="C301" s="9">
        <v>202</v>
      </c>
      <c r="E301" s="9" t="str">
        <v>failed</v>
      </c>
      <c r="F301" s="9">
        <v>19</v>
      </c>
    </row>
    <row r="302" spans="2:6" x14ac:dyDescent="0.2">
      <c r="B302" s="9" t="str">
        <v>successful</v>
      </c>
      <c r="C302" s="9">
        <v>140</v>
      </c>
      <c r="E302" s="9" t="str">
        <v>failed</v>
      </c>
      <c r="F302" s="9">
        <v>2108</v>
      </c>
    </row>
    <row r="303" spans="2:6" x14ac:dyDescent="0.2">
      <c r="B303" s="9" t="str">
        <v>successful</v>
      </c>
      <c r="C303" s="9">
        <v>1052</v>
      </c>
      <c r="E303" s="9" t="str">
        <v>failed</v>
      </c>
      <c r="F303" s="9">
        <v>679</v>
      </c>
    </row>
    <row r="304" spans="2:6" x14ac:dyDescent="0.2">
      <c r="B304" s="9" t="str">
        <v>successful</v>
      </c>
      <c r="C304" s="9">
        <v>247</v>
      </c>
      <c r="E304" s="9" t="str">
        <v>failed</v>
      </c>
      <c r="F304" s="9">
        <v>36</v>
      </c>
    </row>
    <row r="305" spans="2:6" x14ac:dyDescent="0.2">
      <c r="B305" s="9" t="str">
        <v>successful</v>
      </c>
      <c r="C305" s="9">
        <v>84</v>
      </c>
      <c r="E305" s="9" t="str">
        <v>failed</v>
      </c>
      <c r="F305" s="9">
        <v>47</v>
      </c>
    </row>
    <row r="306" spans="2:6" x14ac:dyDescent="0.2">
      <c r="B306" s="9" t="str">
        <v>successful</v>
      </c>
      <c r="C306" s="9">
        <v>88</v>
      </c>
      <c r="E306" s="9" t="str">
        <v>failed</v>
      </c>
      <c r="F306" s="9">
        <v>70</v>
      </c>
    </row>
    <row r="307" spans="2:6" x14ac:dyDescent="0.2">
      <c r="B307" s="9" t="str">
        <v>successful</v>
      </c>
      <c r="C307" s="9">
        <v>156</v>
      </c>
      <c r="E307" s="9" t="str">
        <v>failed</v>
      </c>
      <c r="F307" s="9">
        <v>154</v>
      </c>
    </row>
    <row r="308" spans="2:6" x14ac:dyDescent="0.2">
      <c r="B308" s="9" t="str">
        <v>successful</v>
      </c>
      <c r="C308" s="9">
        <v>2985</v>
      </c>
      <c r="E308" s="9" t="str">
        <v>failed</v>
      </c>
      <c r="F308" s="9">
        <v>22</v>
      </c>
    </row>
    <row r="309" spans="2:6" x14ac:dyDescent="0.2">
      <c r="B309" s="9" t="str">
        <v>successful</v>
      </c>
      <c r="C309" s="9">
        <v>762</v>
      </c>
      <c r="E309" s="9" t="str">
        <v>failed</v>
      </c>
      <c r="F309" s="9">
        <v>1758</v>
      </c>
    </row>
    <row r="310" spans="2:6" x14ac:dyDescent="0.2">
      <c r="B310" s="9" t="str">
        <v>successful</v>
      </c>
      <c r="C310" s="9">
        <v>554</v>
      </c>
      <c r="E310" s="9" t="str">
        <v>failed</v>
      </c>
      <c r="F310" s="9">
        <v>94</v>
      </c>
    </row>
    <row r="311" spans="2:6" x14ac:dyDescent="0.2">
      <c r="B311" s="9" t="str">
        <v>successful</v>
      </c>
      <c r="C311" s="9">
        <v>135</v>
      </c>
      <c r="E311" s="9" t="str">
        <v>failed</v>
      </c>
      <c r="F311" s="9">
        <v>33</v>
      </c>
    </row>
    <row r="312" spans="2:6" x14ac:dyDescent="0.2">
      <c r="B312" s="9" t="str">
        <v>successful</v>
      </c>
      <c r="C312" s="9">
        <v>122</v>
      </c>
      <c r="E312" s="9" t="str">
        <v>failed</v>
      </c>
      <c r="F312" s="9">
        <v>1</v>
      </c>
    </row>
    <row r="313" spans="2:6" x14ac:dyDescent="0.2">
      <c r="B313" s="9" t="str">
        <v>successful</v>
      </c>
      <c r="C313" s="9">
        <v>221</v>
      </c>
      <c r="E313" s="9" t="str">
        <v>failed</v>
      </c>
      <c r="F313" s="9">
        <v>31</v>
      </c>
    </row>
    <row r="314" spans="2:6" x14ac:dyDescent="0.2">
      <c r="B314" s="9" t="str">
        <v>successful</v>
      </c>
      <c r="C314" s="9">
        <v>126</v>
      </c>
      <c r="E314" s="9" t="str">
        <v>failed</v>
      </c>
      <c r="F314" s="9">
        <v>35</v>
      </c>
    </row>
    <row r="315" spans="2:6" x14ac:dyDescent="0.2">
      <c r="B315" s="9" t="str">
        <v>successful</v>
      </c>
      <c r="C315" s="9">
        <v>1022</v>
      </c>
      <c r="E315" s="9" t="str">
        <v>failed</v>
      </c>
      <c r="F315" s="9">
        <v>63</v>
      </c>
    </row>
    <row r="316" spans="2:6" x14ac:dyDescent="0.2">
      <c r="B316" s="9" t="str">
        <v>successful</v>
      </c>
      <c r="C316" s="9">
        <v>3177</v>
      </c>
      <c r="E316" s="9" t="str">
        <v>failed</v>
      </c>
      <c r="F316" s="9">
        <v>526</v>
      </c>
    </row>
    <row r="317" spans="2:6" x14ac:dyDescent="0.2">
      <c r="B317" s="9" t="str">
        <v>successful</v>
      </c>
      <c r="C317" s="9">
        <v>198</v>
      </c>
      <c r="E317" s="9" t="str">
        <v>failed</v>
      </c>
      <c r="F317" s="9">
        <v>121</v>
      </c>
    </row>
    <row r="318" spans="2:6" x14ac:dyDescent="0.2">
      <c r="B318" s="9" t="str">
        <v>successful</v>
      </c>
      <c r="C318" s="9">
        <v>85</v>
      </c>
      <c r="E318" s="9" t="str">
        <v>failed</v>
      </c>
      <c r="F318" s="9">
        <v>67</v>
      </c>
    </row>
    <row r="319" spans="2:6" x14ac:dyDescent="0.2">
      <c r="B319" s="9" t="str">
        <v>successful</v>
      </c>
      <c r="C319" s="9">
        <v>3596</v>
      </c>
      <c r="E319" s="9" t="str">
        <v>failed</v>
      </c>
      <c r="F319" s="9">
        <v>57</v>
      </c>
    </row>
    <row r="320" spans="2:6" x14ac:dyDescent="0.2">
      <c r="B320" s="9" t="str">
        <v>successful</v>
      </c>
      <c r="C320" s="9">
        <v>244</v>
      </c>
      <c r="E320" s="9" t="str">
        <v>failed</v>
      </c>
      <c r="F320" s="9">
        <v>1229</v>
      </c>
    </row>
    <row r="321" spans="2:6" x14ac:dyDescent="0.2">
      <c r="B321" s="9" t="str">
        <v>successful</v>
      </c>
      <c r="C321" s="9">
        <v>5180</v>
      </c>
      <c r="E321" s="9" t="str">
        <v>failed</v>
      </c>
      <c r="F321" s="9">
        <v>12</v>
      </c>
    </row>
    <row r="322" spans="2:6" x14ac:dyDescent="0.2">
      <c r="B322" s="9" t="str">
        <v>successful</v>
      </c>
      <c r="C322" s="9">
        <v>589</v>
      </c>
      <c r="E322" s="9" t="str">
        <v>failed</v>
      </c>
      <c r="F322" s="9">
        <v>452</v>
      </c>
    </row>
    <row r="323" spans="2:6" x14ac:dyDescent="0.2">
      <c r="B323" s="9" t="str">
        <v>successful</v>
      </c>
      <c r="C323" s="9">
        <v>2725</v>
      </c>
      <c r="E323" s="9" t="str">
        <v>failed</v>
      </c>
      <c r="F323" s="9">
        <v>1886</v>
      </c>
    </row>
    <row r="324" spans="2:6" x14ac:dyDescent="0.2">
      <c r="B324" s="9" t="str">
        <v>successful</v>
      </c>
      <c r="C324" s="9">
        <v>300</v>
      </c>
      <c r="E324" s="9" t="str">
        <v>failed</v>
      </c>
      <c r="F324" s="9">
        <v>1825</v>
      </c>
    </row>
    <row r="325" spans="2:6" x14ac:dyDescent="0.2">
      <c r="B325" s="9" t="str">
        <v>successful</v>
      </c>
      <c r="C325" s="9">
        <v>144</v>
      </c>
      <c r="E325" s="9" t="str">
        <v>failed</v>
      </c>
      <c r="F325" s="9">
        <v>31</v>
      </c>
    </row>
    <row r="326" spans="2:6" x14ac:dyDescent="0.2">
      <c r="B326" s="9" t="str">
        <v>successful</v>
      </c>
      <c r="C326" s="9">
        <v>87</v>
      </c>
      <c r="E326" s="9" t="str">
        <v>failed</v>
      </c>
      <c r="F326" s="9">
        <v>107</v>
      </c>
    </row>
    <row r="327" spans="2:6" x14ac:dyDescent="0.2">
      <c r="B327" s="9" t="str">
        <v>successful</v>
      </c>
      <c r="C327" s="9">
        <v>3116</v>
      </c>
      <c r="E327" s="9" t="str">
        <v>failed</v>
      </c>
      <c r="F327" s="9">
        <v>27</v>
      </c>
    </row>
    <row r="328" spans="2:6" x14ac:dyDescent="0.2">
      <c r="B328" s="9" t="str">
        <v>successful</v>
      </c>
      <c r="C328" s="9">
        <v>909</v>
      </c>
      <c r="E328" s="9" t="str">
        <v>failed</v>
      </c>
      <c r="F328" s="9">
        <v>1221</v>
      </c>
    </row>
    <row r="329" spans="2:6" x14ac:dyDescent="0.2">
      <c r="B329" s="9" t="str">
        <v>successful</v>
      </c>
      <c r="C329" s="9">
        <v>1613</v>
      </c>
      <c r="E329" s="9" t="str">
        <v>failed</v>
      </c>
      <c r="F329" s="9">
        <v>1</v>
      </c>
    </row>
    <row r="330" spans="2:6" x14ac:dyDescent="0.2">
      <c r="B330" s="9" t="str">
        <v>successful</v>
      </c>
      <c r="C330" s="9">
        <v>136</v>
      </c>
      <c r="E330" s="9" t="str">
        <v>failed</v>
      </c>
      <c r="F330" s="9">
        <v>16</v>
      </c>
    </row>
    <row r="331" spans="2:6" x14ac:dyDescent="0.2">
      <c r="B331" s="9" t="str">
        <v>successful</v>
      </c>
      <c r="C331" s="9">
        <v>130</v>
      </c>
      <c r="E331" s="9" t="str">
        <v>failed</v>
      </c>
      <c r="F331" s="9">
        <v>41</v>
      </c>
    </row>
    <row r="332" spans="2:6" x14ac:dyDescent="0.2">
      <c r="B332" s="9" t="str">
        <v>successful</v>
      </c>
      <c r="C332" s="9">
        <v>102</v>
      </c>
      <c r="E332" s="9" t="str">
        <v>failed</v>
      </c>
      <c r="F332" s="9">
        <v>523</v>
      </c>
    </row>
    <row r="333" spans="2:6" x14ac:dyDescent="0.2">
      <c r="B333" s="9" t="str">
        <v>successful</v>
      </c>
      <c r="C333" s="9">
        <v>4006</v>
      </c>
      <c r="E333" s="9" t="str">
        <v>failed</v>
      </c>
      <c r="F333" s="9">
        <v>141</v>
      </c>
    </row>
    <row r="334" spans="2:6" x14ac:dyDescent="0.2">
      <c r="B334" s="9" t="str">
        <v>successful</v>
      </c>
      <c r="C334" s="9">
        <v>1629</v>
      </c>
      <c r="E334" s="9" t="str">
        <v>failed</v>
      </c>
      <c r="F334" s="9">
        <v>52</v>
      </c>
    </row>
    <row r="335" spans="2:6" x14ac:dyDescent="0.2">
      <c r="B335" s="9" t="str">
        <v>successful</v>
      </c>
      <c r="C335" s="9">
        <v>2188</v>
      </c>
      <c r="E335" s="9" t="str">
        <v>failed</v>
      </c>
      <c r="F335" s="9">
        <v>225</v>
      </c>
    </row>
    <row r="336" spans="2:6" x14ac:dyDescent="0.2">
      <c r="B336" s="9" t="str">
        <v>successful</v>
      </c>
      <c r="C336" s="9">
        <v>2409</v>
      </c>
      <c r="E336" s="9" t="str">
        <v>failed</v>
      </c>
      <c r="F336" s="9">
        <v>38</v>
      </c>
    </row>
    <row r="337" spans="2:6" x14ac:dyDescent="0.2">
      <c r="B337" s="9" t="str">
        <v>successful</v>
      </c>
      <c r="C337" s="9">
        <v>194</v>
      </c>
      <c r="E337" s="9" t="str">
        <v>failed</v>
      </c>
      <c r="F337" s="9">
        <v>15</v>
      </c>
    </row>
    <row r="338" spans="2:6" x14ac:dyDescent="0.2">
      <c r="B338" s="9" t="str">
        <v>successful</v>
      </c>
      <c r="C338" s="9">
        <v>1140</v>
      </c>
      <c r="E338" s="9" t="str">
        <v>failed</v>
      </c>
      <c r="F338" s="9">
        <v>37</v>
      </c>
    </row>
    <row r="339" spans="2:6" x14ac:dyDescent="0.2">
      <c r="B339" s="9" t="str">
        <v>successful</v>
      </c>
      <c r="C339" s="9">
        <v>102</v>
      </c>
      <c r="E339" s="9" t="str">
        <v>failed</v>
      </c>
      <c r="F339" s="9">
        <v>112</v>
      </c>
    </row>
    <row r="340" spans="2:6" x14ac:dyDescent="0.2">
      <c r="B340" s="9" t="str">
        <v>successful</v>
      </c>
      <c r="C340" s="9">
        <v>2857</v>
      </c>
      <c r="E340" s="9" t="str">
        <v>failed</v>
      </c>
      <c r="F340" s="9">
        <v>21</v>
      </c>
    </row>
    <row r="341" spans="2:6" x14ac:dyDescent="0.2">
      <c r="B341" s="9" t="str">
        <v>successful</v>
      </c>
      <c r="C341" s="9">
        <v>107</v>
      </c>
      <c r="E341" s="9" t="str">
        <v>failed</v>
      </c>
      <c r="F341" s="9">
        <v>67</v>
      </c>
    </row>
    <row r="342" spans="2:6" x14ac:dyDescent="0.2">
      <c r="B342" s="9" t="str">
        <v>successful</v>
      </c>
      <c r="C342" s="9">
        <v>160</v>
      </c>
      <c r="E342" s="9" t="str">
        <v>failed</v>
      </c>
      <c r="F342" s="9">
        <v>78</v>
      </c>
    </row>
    <row r="343" spans="2:6" x14ac:dyDescent="0.2">
      <c r="B343" s="9" t="str">
        <v>successful</v>
      </c>
      <c r="C343" s="9">
        <v>2230</v>
      </c>
      <c r="E343" s="9" t="str">
        <v>failed</v>
      </c>
      <c r="F343" s="9">
        <v>67</v>
      </c>
    </row>
    <row r="344" spans="2:6" x14ac:dyDescent="0.2">
      <c r="B344" s="9" t="str">
        <v>successful</v>
      </c>
      <c r="C344" s="9">
        <v>316</v>
      </c>
      <c r="E344" s="9" t="str">
        <v>failed</v>
      </c>
      <c r="F344" s="9">
        <v>263</v>
      </c>
    </row>
    <row r="345" spans="2:6" x14ac:dyDescent="0.2">
      <c r="B345" s="9" t="str">
        <v>successful</v>
      </c>
      <c r="C345" s="9">
        <v>117</v>
      </c>
      <c r="E345" s="9" t="str">
        <v>failed</v>
      </c>
      <c r="F345" s="9">
        <v>1691</v>
      </c>
    </row>
    <row r="346" spans="2:6" x14ac:dyDescent="0.2">
      <c r="B346" s="9" t="str">
        <v>successful</v>
      </c>
      <c r="C346" s="9">
        <v>6406</v>
      </c>
      <c r="E346" s="9" t="str">
        <v>failed</v>
      </c>
      <c r="F346" s="9">
        <v>181</v>
      </c>
    </row>
    <row r="347" spans="2:6" x14ac:dyDescent="0.2">
      <c r="B347" s="9" t="str">
        <v>successful</v>
      </c>
      <c r="C347" s="9">
        <v>192</v>
      </c>
      <c r="E347" s="9" t="str">
        <v>failed</v>
      </c>
      <c r="F347" s="9">
        <v>13</v>
      </c>
    </row>
    <row r="348" spans="2:6" x14ac:dyDescent="0.2">
      <c r="B348" s="9" t="str">
        <v>successful</v>
      </c>
      <c r="C348" s="9">
        <v>26</v>
      </c>
      <c r="E348" s="9" t="str">
        <v>failed</v>
      </c>
      <c r="F348" s="9">
        <v>1</v>
      </c>
    </row>
    <row r="349" spans="2:6" x14ac:dyDescent="0.2">
      <c r="B349" s="9" t="str">
        <v>successful</v>
      </c>
      <c r="C349" s="9">
        <v>723</v>
      </c>
      <c r="E349" s="9" t="str">
        <v>failed</v>
      </c>
      <c r="F349" s="9">
        <v>21</v>
      </c>
    </row>
    <row r="350" spans="2:6" x14ac:dyDescent="0.2">
      <c r="B350" s="9" t="str">
        <v>successful</v>
      </c>
      <c r="C350" s="9">
        <v>170</v>
      </c>
      <c r="E350" s="9" t="str">
        <v>failed</v>
      </c>
      <c r="F350" s="9">
        <v>830</v>
      </c>
    </row>
    <row r="351" spans="2:6" x14ac:dyDescent="0.2">
      <c r="B351" s="9" t="str">
        <v>successful</v>
      </c>
      <c r="C351" s="9">
        <v>238</v>
      </c>
      <c r="E351" s="9" t="str">
        <v>failed</v>
      </c>
      <c r="F351" s="9">
        <v>130</v>
      </c>
    </row>
    <row r="352" spans="2:6" x14ac:dyDescent="0.2">
      <c r="B352" s="9" t="str">
        <v>successful</v>
      </c>
      <c r="C352" s="9">
        <v>55</v>
      </c>
      <c r="E352" s="9" t="str">
        <v>failed</v>
      </c>
      <c r="F352" s="9">
        <v>55</v>
      </c>
    </row>
    <row r="353" spans="2:6" x14ac:dyDescent="0.2">
      <c r="B353" s="9" t="str">
        <v>successful</v>
      </c>
      <c r="C353" s="9">
        <v>128</v>
      </c>
      <c r="E353" s="9" t="str">
        <v>failed</v>
      </c>
      <c r="F353" s="9">
        <v>114</v>
      </c>
    </row>
    <row r="354" spans="2:6" x14ac:dyDescent="0.2">
      <c r="B354" s="9" t="str">
        <v>successful</v>
      </c>
      <c r="C354" s="9">
        <v>2144</v>
      </c>
      <c r="E354" s="9" t="str">
        <v>failed</v>
      </c>
      <c r="F354" s="9">
        <v>594</v>
      </c>
    </row>
    <row r="355" spans="2:6" x14ac:dyDescent="0.2">
      <c r="B355" s="9" t="str">
        <v>successful</v>
      </c>
      <c r="C355" s="9">
        <v>2693</v>
      </c>
      <c r="E355" s="9" t="str">
        <v>failed</v>
      </c>
      <c r="F355" s="9">
        <v>24</v>
      </c>
    </row>
    <row r="356" spans="2:6" x14ac:dyDescent="0.2">
      <c r="B356" s="9" t="str">
        <v>successful</v>
      </c>
      <c r="C356" s="9">
        <v>432</v>
      </c>
      <c r="E356" s="9" t="str">
        <v>failed</v>
      </c>
      <c r="F356" s="9">
        <v>252</v>
      </c>
    </row>
    <row r="357" spans="2:6" x14ac:dyDescent="0.2">
      <c r="B357" s="9" t="str">
        <v>successful</v>
      </c>
      <c r="C357" s="9">
        <v>189</v>
      </c>
      <c r="E357" s="9" t="str">
        <v>failed</v>
      </c>
      <c r="F357" s="9">
        <v>67</v>
      </c>
    </row>
    <row r="358" spans="2:6" x14ac:dyDescent="0.2">
      <c r="B358" s="9" t="str">
        <v>successful</v>
      </c>
      <c r="C358" s="9">
        <v>154</v>
      </c>
      <c r="E358" s="9" t="str">
        <v>failed</v>
      </c>
      <c r="F358" s="9">
        <v>742</v>
      </c>
    </row>
    <row r="359" spans="2:6" x14ac:dyDescent="0.2">
      <c r="B359" s="9" t="str">
        <v>successful</v>
      </c>
      <c r="C359" s="9">
        <v>96</v>
      </c>
      <c r="E359" s="9" t="str">
        <v>failed</v>
      </c>
      <c r="F359" s="9">
        <v>75</v>
      </c>
    </row>
    <row r="360" spans="2:6" x14ac:dyDescent="0.2">
      <c r="B360" s="9" t="str">
        <v>successful</v>
      </c>
      <c r="C360" s="9">
        <v>3063</v>
      </c>
      <c r="E360" s="9" t="str">
        <v>failed</v>
      </c>
      <c r="F360" s="9">
        <v>4405</v>
      </c>
    </row>
    <row r="361" spans="2:6" x14ac:dyDescent="0.2">
      <c r="B361" s="9" t="str">
        <v>successful</v>
      </c>
      <c r="C361" s="9">
        <v>2266</v>
      </c>
      <c r="E361" s="9" t="str">
        <v>failed</v>
      </c>
      <c r="F361" s="9">
        <v>92</v>
      </c>
    </row>
    <row r="362" spans="2:6" x14ac:dyDescent="0.2">
      <c r="B362" s="9" t="str">
        <v>successful</v>
      </c>
      <c r="C362" s="9">
        <v>194</v>
      </c>
      <c r="E362" s="9" t="str">
        <v>failed</v>
      </c>
      <c r="F362" s="9">
        <v>64</v>
      </c>
    </row>
    <row r="363" spans="2:6" x14ac:dyDescent="0.2">
      <c r="B363" s="9" t="str">
        <v>successful</v>
      </c>
      <c r="C363" s="9">
        <v>129</v>
      </c>
      <c r="E363" s="9" t="str">
        <v>failed</v>
      </c>
      <c r="F363" s="9">
        <v>64</v>
      </c>
    </row>
    <row r="364" spans="2:6" x14ac:dyDescent="0.2">
      <c r="B364" s="9" t="str">
        <v>successful</v>
      </c>
      <c r="C364" s="9">
        <v>375</v>
      </c>
      <c r="E364" s="9" t="str">
        <v>failed</v>
      </c>
      <c r="F364" s="9">
        <v>842</v>
      </c>
    </row>
    <row r="365" spans="2:6" x14ac:dyDescent="0.2">
      <c r="B365" s="9" t="str">
        <v>successful</v>
      </c>
      <c r="C365" s="9">
        <v>409</v>
      </c>
      <c r="E365" s="9" t="str">
        <v>failed</v>
      </c>
      <c r="F365" s="9">
        <v>112</v>
      </c>
    </row>
    <row r="366" spans="2:6" x14ac:dyDescent="0.2">
      <c r="B366" s="9" t="str">
        <v>successful</v>
      </c>
      <c r="C366" s="9">
        <v>234</v>
      </c>
      <c r="E366" s="9" t="str">
        <v>failed</v>
      </c>
      <c r="F366" s="9">
        <v>374</v>
      </c>
    </row>
    <row r="367" spans="2:6" x14ac:dyDescent="0.2">
      <c r="B367" s="9" t="str">
        <v>successful</v>
      </c>
      <c r="C367" s="9">
        <v>3016</v>
      </c>
    </row>
    <row r="368" spans="2:6" x14ac:dyDescent="0.2">
      <c r="B368" s="9" t="str">
        <v>successful</v>
      </c>
      <c r="C368" s="9">
        <v>264</v>
      </c>
    </row>
    <row r="369" spans="2:3" x14ac:dyDescent="0.2">
      <c r="B369" s="9" t="str">
        <v>successful</v>
      </c>
      <c r="C369" s="9">
        <v>272</v>
      </c>
    </row>
    <row r="370" spans="2:3" x14ac:dyDescent="0.2">
      <c r="B370" s="9" t="str">
        <v>successful</v>
      </c>
      <c r="C370" s="9">
        <v>419</v>
      </c>
    </row>
    <row r="371" spans="2:3" x14ac:dyDescent="0.2">
      <c r="B371" s="9" t="str">
        <v>successful</v>
      </c>
      <c r="C371" s="9">
        <v>1621</v>
      </c>
    </row>
    <row r="372" spans="2:3" x14ac:dyDescent="0.2">
      <c r="B372" s="9" t="str">
        <v>successful</v>
      </c>
      <c r="C372" s="9">
        <v>1101</v>
      </c>
    </row>
    <row r="373" spans="2:3" x14ac:dyDescent="0.2">
      <c r="B373" s="9" t="str">
        <v>successful</v>
      </c>
      <c r="C373" s="9">
        <v>1073</v>
      </c>
    </row>
    <row r="374" spans="2:3" x14ac:dyDescent="0.2">
      <c r="B374" s="9" t="str">
        <v>successful</v>
      </c>
      <c r="C374" s="9">
        <v>331</v>
      </c>
    </row>
    <row r="375" spans="2:3" x14ac:dyDescent="0.2">
      <c r="B375" s="9" t="str">
        <v>successful</v>
      </c>
      <c r="C375" s="9">
        <v>1170</v>
      </c>
    </row>
    <row r="376" spans="2:3" x14ac:dyDescent="0.2">
      <c r="B376" s="9" t="str">
        <v>successful</v>
      </c>
      <c r="C376" s="9">
        <v>363</v>
      </c>
    </row>
    <row r="377" spans="2:3" x14ac:dyDescent="0.2">
      <c r="B377" s="9" t="str">
        <v>successful</v>
      </c>
      <c r="C377" s="9">
        <v>103</v>
      </c>
    </row>
    <row r="378" spans="2:3" x14ac:dyDescent="0.2">
      <c r="B378" s="9" t="str">
        <v>successful</v>
      </c>
      <c r="C378" s="9">
        <v>147</v>
      </c>
    </row>
    <row r="379" spans="2:3" x14ac:dyDescent="0.2">
      <c r="B379" s="9" t="str">
        <v>successful</v>
      </c>
      <c r="C379" s="9">
        <v>110</v>
      </c>
    </row>
    <row r="380" spans="2:3" x14ac:dyDescent="0.2">
      <c r="B380" s="9" t="str">
        <v>successful</v>
      </c>
      <c r="C380" s="9">
        <v>134</v>
      </c>
    </row>
    <row r="381" spans="2:3" x14ac:dyDescent="0.2">
      <c r="B381" s="9" t="str">
        <v>successful</v>
      </c>
      <c r="C381" s="9">
        <v>269</v>
      </c>
    </row>
    <row r="382" spans="2:3" x14ac:dyDescent="0.2">
      <c r="B382" s="9" t="str">
        <v>successful</v>
      </c>
      <c r="C382" s="9">
        <v>175</v>
      </c>
    </row>
    <row r="383" spans="2:3" x14ac:dyDescent="0.2">
      <c r="B383" s="9" t="str">
        <v>successful</v>
      </c>
      <c r="C383" s="9">
        <v>69</v>
      </c>
    </row>
    <row r="384" spans="2:3" x14ac:dyDescent="0.2">
      <c r="B384" s="9" t="str">
        <v>successful</v>
      </c>
      <c r="C384" s="9">
        <v>190</v>
      </c>
    </row>
    <row r="385" spans="2:3" x14ac:dyDescent="0.2">
      <c r="B385" s="9" t="str">
        <v>successful</v>
      </c>
      <c r="C385" s="9">
        <v>237</v>
      </c>
    </row>
    <row r="386" spans="2:3" x14ac:dyDescent="0.2">
      <c r="B386" s="9" t="str">
        <v>successful</v>
      </c>
      <c r="C386" s="9">
        <v>196</v>
      </c>
    </row>
    <row r="387" spans="2:3" x14ac:dyDescent="0.2">
      <c r="B387" s="9" t="str">
        <v>successful</v>
      </c>
      <c r="C387" s="9">
        <v>7295</v>
      </c>
    </row>
    <row r="388" spans="2:3" x14ac:dyDescent="0.2">
      <c r="B388" s="9" t="str">
        <v>successful</v>
      </c>
      <c r="C388" s="9">
        <v>2893</v>
      </c>
    </row>
    <row r="389" spans="2:3" x14ac:dyDescent="0.2">
      <c r="B389" s="9" t="str">
        <v>successful</v>
      </c>
      <c r="C389" s="9">
        <v>820</v>
      </c>
    </row>
    <row r="390" spans="2:3" x14ac:dyDescent="0.2">
      <c r="B390" s="9" t="str">
        <v>successful</v>
      </c>
      <c r="C390" s="9">
        <v>2038</v>
      </c>
    </row>
    <row r="391" spans="2:3" x14ac:dyDescent="0.2">
      <c r="B391" s="9" t="str">
        <v>successful</v>
      </c>
      <c r="C391" s="9">
        <v>116</v>
      </c>
    </row>
    <row r="392" spans="2:3" x14ac:dyDescent="0.2">
      <c r="B392" s="9" t="str">
        <v>successful</v>
      </c>
      <c r="C392" s="9">
        <v>1345</v>
      </c>
    </row>
    <row r="393" spans="2:3" x14ac:dyDescent="0.2">
      <c r="B393" s="9" t="str">
        <v>successful</v>
      </c>
      <c r="C393" s="9">
        <v>168</v>
      </c>
    </row>
    <row r="394" spans="2:3" x14ac:dyDescent="0.2">
      <c r="B394" s="9" t="str">
        <v>successful</v>
      </c>
      <c r="C394" s="9">
        <v>137</v>
      </c>
    </row>
    <row r="395" spans="2:3" x14ac:dyDescent="0.2">
      <c r="B395" s="9" t="str">
        <v>successful</v>
      </c>
      <c r="C395" s="9">
        <v>186</v>
      </c>
    </row>
    <row r="396" spans="2:3" x14ac:dyDescent="0.2">
      <c r="B396" s="9" t="str">
        <v>successful</v>
      </c>
      <c r="C396" s="9">
        <v>125</v>
      </c>
    </row>
    <row r="397" spans="2:3" x14ac:dyDescent="0.2">
      <c r="B397" s="9" t="str">
        <v>successful</v>
      </c>
      <c r="C397" s="9">
        <v>202</v>
      </c>
    </row>
    <row r="398" spans="2:3" x14ac:dyDescent="0.2">
      <c r="B398" s="9" t="str">
        <v>successful</v>
      </c>
      <c r="C398" s="9">
        <v>103</v>
      </c>
    </row>
    <row r="399" spans="2:3" x14ac:dyDescent="0.2">
      <c r="B399" s="9" t="str">
        <v>successful</v>
      </c>
      <c r="C399" s="9">
        <v>1785</v>
      </c>
    </row>
    <row r="400" spans="2:3" x14ac:dyDescent="0.2">
      <c r="B400" s="9" t="str">
        <v>successful</v>
      </c>
      <c r="C400" s="9">
        <v>157</v>
      </c>
    </row>
    <row r="401" spans="2:3" x14ac:dyDescent="0.2">
      <c r="B401" s="9" t="str">
        <v>successful</v>
      </c>
      <c r="C401" s="9">
        <v>555</v>
      </c>
    </row>
    <row r="402" spans="2:3" x14ac:dyDescent="0.2">
      <c r="B402" s="9" t="str">
        <v>successful</v>
      </c>
      <c r="C402" s="9">
        <v>297</v>
      </c>
    </row>
    <row r="403" spans="2:3" x14ac:dyDescent="0.2">
      <c r="B403" s="9" t="str">
        <v>successful</v>
      </c>
      <c r="C403" s="9">
        <v>123</v>
      </c>
    </row>
    <row r="404" spans="2:3" x14ac:dyDescent="0.2">
      <c r="B404" s="9" t="str">
        <v>successful</v>
      </c>
      <c r="C404" s="9">
        <v>3036</v>
      </c>
    </row>
    <row r="405" spans="2:3" x14ac:dyDescent="0.2">
      <c r="B405" s="9" t="str">
        <v>successful</v>
      </c>
      <c r="C405" s="9">
        <v>144</v>
      </c>
    </row>
    <row r="406" spans="2:3" x14ac:dyDescent="0.2">
      <c r="B406" s="9" t="str">
        <v>successful</v>
      </c>
      <c r="C406" s="9">
        <v>121</v>
      </c>
    </row>
    <row r="407" spans="2:3" x14ac:dyDescent="0.2">
      <c r="B407" s="9" t="str">
        <v>successful</v>
      </c>
      <c r="C407" s="9">
        <v>181</v>
      </c>
    </row>
    <row r="408" spans="2:3" x14ac:dyDescent="0.2">
      <c r="B408" s="9" t="str">
        <v>successful</v>
      </c>
      <c r="C408" s="9">
        <v>122</v>
      </c>
    </row>
    <row r="409" spans="2:3" x14ac:dyDescent="0.2">
      <c r="B409" s="9" t="str">
        <v>successful</v>
      </c>
      <c r="C409" s="9">
        <v>1071</v>
      </c>
    </row>
    <row r="410" spans="2:3" x14ac:dyDescent="0.2">
      <c r="B410" s="9" t="str">
        <v>successful</v>
      </c>
      <c r="C410" s="9">
        <v>980</v>
      </c>
    </row>
    <row r="411" spans="2:3" x14ac:dyDescent="0.2">
      <c r="B411" s="9" t="str">
        <v>successful</v>
      </c>
      <c r="C411" s="9">
        <v>536</v>
      </c>
    </row>
    <row r="412" spans="2:3" x14ac:dyDescent="0.2">
      <c r="B412" s="9" t="str">
        <v>successful</v>
      </c>
      <c r="C412" s="9">
        <v>1991</v>
      </c>
    </row>
    <row r="413" spans="2:3" x14ac:dyDescent="0.2">
      <c r="B413" s="9" t="str">
        <v>successful</v>
      </c>
      <c r="C413" s="9">
        <v>180</v>
      </c>
    </row>
    <row r="414" spans="2:3" x14ac:dyDescent="0.2">
      <c r="B414" s="9" t="str">
        <v>successful</v>
      </c>
      <c r="C414" s="9">
        <v>130</v>
      </c>
    </row>
    <row r="415" spans="2:3" x14ac:dyDescent="0.2">
      <c r="B415" s="9" t="str">
        <v>successful</v>
      </c>
      <c r="C415" s="9">
        <v>122</v>
      </c>
    </row>
    <row r="416" spans="2:3" x14ac:dyDescent="0.2">
      <c r="B416" s="9" t="str">
        <v>successful</v>
      </c>
      <c r="C416" s="9">
        <v>140</v>
      </c>
    </row>
    <row r="417" spans="2:3" x14ac:dyDescent="0.2">
      <c r="B417" s="9" t="str">
        <v>successful</v>
      </c>
      <c r="C417" s="9">
        <v>3388</v>
      </c>
    </row>
    <row r="418" spans="2:3" x14ac:dyDescent="0.2">
      <c r="B418" s="9" t="str">
        <v>successful</v>
      </c>
      <c r="C418" s="9">
        <v>280</v>
      </c>
    </row>
    <row r="419" spans="2:3" x14ac:dyDescent="0.2">
      <c r="B419" s="9" t="str">
        <v>successful</v>
      </c>
      <c r="C419" s="9">
        <v>366</v>
      </c>
    </row>
    <row r="420" spans="2:3" x14ac:dyDescent="0.2">
      <c r="B420" s="9" t="str">
        <v>successful</v>
      </c>
      <c r="C420" s="9">
        <v>270</v>
      </c>
    </row>
    <row r="421" spans="2:3" x14ac:dyDescent="0.2">
      <c r="B421" s="9" t="str">
        <v>successful</v>
      </c>
      <c r="C421" s="9">
        <v>137</v>
      </c>
    </row>
    <row r="422" spans="2:3" x14ac:dyDescent="0.2">
      <c r="B422" s="9" t="str">
        <v>successful</v>
      </c>
      <c r="C422" s="9">
        <v>3205</v>
      </c>
    </row>
    <row r="423" spans="2:3" x14ac:dyDescent="0.2">
      <c r="B423" s="9" t="str">
        <v>successful</v>
      </c>
      <c r="C423" s="9">
        <v>288</v>
      </c>
    </row>
    <row r="424" spans="2:3" x14ac:dyDescent="0.2">
      <c r="B424" s="9" t="str">
        <v>successful</v>
      </c>
      <c r="C424" s="9">
        <v>148</v>
      </c>
    </row>
    <row r="425" spans="2:3" x14ac:dyDescent="0.2">
      <c r="B425" s="9" t="str">
        <v>successful</v>
      </c>
      <c r="C425" s="9">
        <v>114</v>
      </c>
    </row>
    <row r="426" spans="2:3" x14ac:dyDescent="0.2">
      <c r="B426" s="9" t="str">
        <v>successful</v>
      </c>
      <c r="C426" s="9">
        <v>1518</v>
      </c>
    </row>
    <row r="427" spans="2:3" x14ac:dyDescent="0.2">
      <c r="B427" s="9" t="str">
        <v>successful</v>
      </c>
      <c r="C427" s="9">
        <v>166</v>
      </c>
    </row>
    <row r="428" spans="2:3" x14ac:dyDescent="0.2">
      <c r="B428" s="9" t="str">
        <v>successful</v>
      </c>
      <c r="C428" s="9">
        <v>100</v>
      </c>
    </row>
    <row r="429" spans="2:3" x14ac:dyDescent="0.2">
      <c r="B429" s="9" t="str">
        <v>successful</v>
      </c>
      <c r="C429" s="9">
        <v>235</v>
      </c>
    </row>
    <row r="430" spans="2:3" x14ac:dyDescent="0.2">
      <c r="B430" s="9" t="str">
        <v>successful</v>
      </c>
      <c r="C430" s="9">
        <v>148</v>
      </c>
    </row>
    <row r="431" spans="2:3" x14ac:dyDescent="0.2">
      <c r="B431" s="9" t="str">
        <v>successful</v>
      </c>
      <c r="C431" s="9">
        <v>198</v>
      </c>
    </row>
    <row r="432" spans="2:3" x14ac:dyDescent="0.2">
      <c r="B432" s="9" t="str">
        <v>successful</v>
      </c>
      <c r="C432" s="9">
        <v>150</v>
      </c>
    </row>
    <row r="433" spans="2:3" x14ac:dyDescent="0.2">
      <c r="B433" s="9" t="str">
        <v>successful</v>
      </c>
      <c r="C433" s="9">
        <v>216</v>
      </c>
    </row>
    <row r="434" spans="2:3" x14ac:dyDescent="0.2">
      <c r="B434" s="9" t="str">
        <v>successful</v>
      </c>
      <c r="C434" s="9">
        <v>5139</v>
      </c>
    </row>
    <row r="435" spans="2:3" x14ac:dyDescent="0.2">
      <c r="B435" s="9" t="str">
        <v>successful</v>
      </c>
      <c r="C435" s="9">
        <v>2353</v>
      </c>
    </row>
    <row r="436" spans="2:3" x14ac:dyDescent="0.2">
      <c r="B436" s="9" t="str">
        <v>successful</v>
      </c>
      <c r="C436" s="9">
        <v>78</v>
      </c>
    </row>
    <row r="437" spans="2:3" x14ac:dyDescent="0.2">
      <c r="B437" s="9" t="str">
        <v>successful</v>
      </c>
      <c r="C437" s="9">
        <v>174</v>
      </c>
    </row>
    <row r="438" spans="2:3" x14ac:dyDescent="0.2">
      <c r="B438" s="9" t="str">
        <v>successful</v>
      </c>
      <c r="C438" s="9">
        <v>164</v>
      </c>
    </row>
    <row r="439" spans="2:3" x14ac:dyDescent="0.2">
      <c r="B439" s="9" t="str">
        <v>successful</v>
      </c>
      <c r="C439" s="9">
        <v>161</v>
      </c>
    </row>
    <row r="440" spans="2:3" x14ac:dyDescent="0.2">
      <c r="B440" s="9" t="str">
        <v>successful</v>
      </c>
      <c r="C440" s="9">
        <v>138</v>
      </c>
    </row>
    <row r="441" spans="2:3" x14ac:dyDescent="0.2">
      <c r="B441" s="9" t="str">
        <v>successful</v>
      </c>
      <c r="C441" s="9">
        <v>3308</v>
      </c>
    </row>
    <row r="442" spans="2:3" x14ac:dyDescent="0.2">
      <c r="B442" s="9" t="str">
        <v>successful</v>
      </c>
      <c r="C442" s="9">
        <v>127</v>
      </c>
    </row>
    <row r="443" spans="2:3" x14ac:dyDescent="0.2">
      <c r="B443" s="9" t="str">
        <v>successful</v>
      </c>
      <c r="C443" s="9">
        <v>207</v>
      </c>
    </row>
    <row r="444" spans="2:3" x14ac:dyDescent="0.2">
      <c r="B444" s="9" t="str">
        <v>successful</v>
      </c>
      <c r="C444" s="9">
        <v>181</v>
      </c>
    </row>
    <row r="445" spans="2:3" x14ac:dyDescent="0.2">
      <c r="B445" s="9" t="str">
        <v>successful</v>
      </c>
      <c r="C445" s="9">
        <v>110</v>
      </c>
    </row>
    <row r="446" spans="2:3" x14ac:dyDescent="0.2">
      <c r="B446" s="9" t="str">
        <v>successful</v>
      </c>
      <c r="C446" s="9">
        <v>185</v>
      </c>
    </row>
    <row r="447" spans="2:3" x14ac:dyDescent="0.2">
      <c r="B447" s="9" t="str">
        <v>successful</v>
      </c>
      <c r="C447" s="9">
        <v>121</v>
      </c>
    </row>
    <row r="448" spans="2:3" x14ac:dyDescent="0.2">
      <c r="B448" s="9" t="str">
        <v>successful</v>
      </c>
      <c r="C448" s="9">
        <v>106</v>
      </c>
    </row>
    <row r="449" spans="2:3" x14ac:dyDescent="0.2">
      <c r="B449" s="9" t="str">
        <v>successful</v>
      </c>
      <c r="C449" s="9">
        <v>142</v>
      </c>
    </row>
    <row r="450" spans="2:3" x14ac:dyDescent="0.2">
      <c r="B450" s="9" t="str">
        <v>successful</v>
      </c>
      <c r="C450" s="9">
        <v>233</v>
      </c>
    </row>
    <row r="451" spans="2:3" x14ac:dyDescent="0.2">
      <c r="B451" s="9" t="str">
        <v>successful</v>
      </c>
      <c r="C451" s="9">
        <v>218</v>
      </c>
    </row>
    <row r="452" spans="2:3" x14ac:dyDescent="0.2">
      <c r="B452" s="9" t="str">
        <v>successful</v>
      </c>
      <c r="C452" s="9">
        <v>76</v>
      </c>
    </row>
    <row r="453" spans="2:3" x14ac:dyDescent="0.2">
      <c r="B453" s="9" t="str">
        <v>successful</v>
      </c>
      <c r="C453" s="9">
        <v>43</v>
      </c>
    </row>
    <row r="454" spans="2:3" x14ac:dyDescent="0.2">
      <c r="B454" s="9" t="str">
        <v>successful</v>
      </c>
      <c r="C454" s="9">
        <v>221</v>
      </c>
    </row>
    <row r="455" spans="2:3" x14ac:dyDescent="0.2">
      <c r="B455" s="9" t="str">
        <v>successful</v>
      </c>
      <c r="C455" s="9">
        <v>2805</v>
      </c>
    </row>
    <row r="456" spans="2:3" x14ac:dyDescent="0.2">
      <c r="B456" s="9" t="str">
        <v>successful</v>
      </c>
      <c r="C456" s="9">
        <v>68</v>
      </c>
    </row>
    <row r="457" spans="2:3" x14ac:dyDescent="0.2">
      <c r="B457" s="9" t="str">
        <v>successful</v>
      </c>
      <c r="C457" s="9">
        <v>183</v>
      </c>
    </row>
    <row r="458" spans="2:3" x14ac:dyDescent="0.2">
      <c r="B458" s="9" t="str">
        <v>successful</v>
      </c>
      <c r="C458" s="9">
        <v>133</v>
      </c>
    </row>
    <row r="459" spans="2:3" x14ac:dyDescent="0.2">
      <c r="B459" s="9" t="str">
        <v>successful</v>
      </c>
      <c r="C459" s="9">
        <v>2489</v>
      </c>
    </row>
    <row r="460" spans="2:3" x14ac:dyDescent="0.2">
      <c r="B460" s="9" t="str">
        <v>successful</v>
      </c>
      <c r="C460" s="9">
        <v>69</v>
      </c>
    </row>
    <row r="461" spans="2:3" x14ac:dyDescent="0.2">
      <c r="B461" s="9" t="str">
        <v>successful</v>
      </c>
      <c r="C461" s="9">
        <v>279</v>
      </c>
    </row>
    <row r="462" spans="2:3" x14ac:dyDescent="0.2">
      <c r="B462" s="9" t="str">
        <v>successful</v>
      </c>
      <c r="C462" s="9">
        <v>210</v>
      </c>
    </row>
    <row r="463" spans="2:3" x14ac:dyDescent="0.2">
      <c r="B463" s="9" t="str">
        <v>successful</v>
      </c>
      <c r="C463" s="9">
        <v>2100</v>
      </c>
    </row>
    <row r="464" spans="2:3" x14ac:dyDescent="0.2">
      <c r="B464" s="9" t="str">
        <v>successful</v>
      </c>
      <c r="C464" s="9">
        <v>252</v>
      </c>
    </row>
    <row r="465" spans="2:3" x14ac:dyDescent="0.2">
      <c r="B465" s="9" t="str">
        <v>successful</v>
      </c>
      <c r="C465" s="9">
        <v>1280</v>
      </c>
    </row>
    <row r="466" spans="2:3" x14ac:dyDescent="0.2">
      <c r="B466" s="9" t="str">
        <v>successful</v>
      </c>
      <c r="C466" s="9">
        <v>157</v>
      </c>
    </row>
    <row r="467" spans="2:3" x14ac:dyDescent="0.2">
      <c r="B467" s="9" t="str">
        <v>successful</v>
      </c>
      <c r="C467" s="9">
        <v>194</v>
      </c>
    </row>
    <row r="468" spans="2:3" x14ac:dyDescent="0.2">
      <c r="B468" s="9" t="str">
        <v>successful</v>
      </c>
      <c r="C468" s="9">
        <v>82</v>
      </c>
    </row>
    <row r="469" spans="2:3" x14ac:dyDescent="0.2">
      <c r="B469" s="9" t="str">
        <v>successful</v>
      </c>
      <c r="C469" s="9">
        <v>4233</v>
      </c>
    </row>
    <row r="470" spans="2:3" x14ac:dyDescent="0.2">
      <c r="B470" s="9" t="str">
        <v>successful</v>
      </c>
      <c r="C470" s="9">
        <v>1297</v>
      </c>
    </row>
    <row r="471" spans="2:3" x14ac:dyDescent="0.2">
      <c r="B471" s="9" t="str">
        <v>successful</v>
      </c>
      <c r="C471" s="9">
        <v>165</v>
      </c>
    </row>
    <row r="472" spans="2:3" x14ac:dyDescent="0.2">
      <c r="B472" s="9" t="str">
        <v>successful</v>
      </c>
      <c r="C472" s="9">
        <v>119</v>
      </c>
    </row>
    <row r="473" spans="2:3" x14ac:dyDescent="0.2">
      <c r="B473" s="9" t="str">
        <v>successful</v>
      </c>
      <c r="C473" s="9">
        <v>1797</v>
      </c>
    </row>
    <row r="474" spans="2:3" x14ac:dyDescent="0.2">
      <c r="B474" s="9" t="str">
        <v>successful</v>
      </c>
      <c r="C474" s="9">
        <v>261</v>
      </c>
    </row>
    <row r="475" spans="2:3" x14ac:dyDescent="0.2">
      <c r="B475" s="9" t="str">
        <v>successful</v>
      </c>
      <c r="C475" s="9">
        <v>157</v>
      </c>
    </row>
    <row r="476" spans="2:3" x14ac:dyDescent="0.2">
      <c r="B476" s="9" t="str">
        <v>successful</v>
      </c>
      <c r="C476" s="9">
        <v>3533</v>
      </c>
    </row>
    <row r="477" spans="2:3" x14ac:dyDescent="0.2">
      <c r="B477" s="9" t="str">
        <v>successful</v>
      </c>
      <c r="C477" s="9">
        <v>155</v>
      </c>
    </row>
    <row r="478" spans="2:3" x14ac:dyDescent="0.2">
      <c r="B478" s="9" t="str">
        <v>successful</v>
      </c>
      <c r="C478" s="9">
        <v>132</v>
      </c>
    </row>
    <row r="479" spans="2:3" x14ac:dyDescent="0.2">
      <c r="B479" s="9" t="str">
        <v>successful</v>
      </c>
      <c r="C479" s="9">
        <v>1354</v>
      </c>
    </row>
    <row r="480" spans="2:3" x14ac:dyDescent="0.2">
      <c r="B480" s="9" t="str">
        <v>successful</v>
      </c>
      <c r="C480" s="9">
        <v>48</v>
      </c>
    </row>
    <row r="481" spans="2:3" x14ac:dyDescent="0.2">
      <c r="B481" s="9" t="str">
        <v>successful</v>
      </c>
      <c r="C481" s="9">
        <v>110</v>
      </c>
    </row>
    <row r="482" spans="2:3" x14ac:dyDescent="0.2">
      <c r="B482" s="9" t="str">
        <v>successful</v>
      </c>
      <c r="C482" s="9">
        <v>172</v>
      </c>
    </row>
    <row r="483" spans="2:3" x14ac:dyDescent="0.2">
      <c r="B483" s="9" t="str">
        <v>successful</v>
      </c>
      <c r="C483" s="9">
        <v>307</v>
      </c>
    </row>
    <row r="484" spans="2:3" x14ac:dyDescent="0.2">
      <c r="B484" s="9" t="str">
        <v>successful</v>
      </c>
      <c r="C484" s="9">
        <v>160</v>
      </c>
    </row>
    <row r="485" spans="2:3" x14ac:dyDescent="0.2">
      <c r="B485" s="9" t="str">
        <v>successful</v>
      </c>
      <c r="C485" s="9">
        <v>1467</v>
      </c>
    </row>
    <row r="486" spans="2:3" x14ac:dyDescent="0.2">
      <c r="B486" s="9" t="str">
        <v>successful</v>
      </c>
      <c r="C486" s="9">
        <v>2662</v>
      </c>
    </row>
    <row r="487" spans="2:3" x14ac:dyDescent="0.2">
      <c r="B487" s="9" t="str">
        <v>successful</v>
      </c>
      <c r="C487" s="9">
        <v>452</v>
      </c>
    </row>
    <row r="488" spans="2:3" x14ac:dyDescent="0.2">
      <c r="B488" s="9" t="str">
        <v>successful</v>
      </c>
      <c r="C488" s="9">
        <v>158</v>
      </c>
    </row>
    <row r="489" spans="2:3" x14ac:dyDescent="0.2">
      <c r="B489" s="9" t="str">
        <v>successful</v>
      </c>
      <c r="C489" s="9">
        <v>225</v>
      </c>
    </row>
    <row r="490" spans="2:3" x14ac:dyDescent="0.2">
      <c r="B490" s="9" t="str">
        <v>successful</v>
      </c>
      <c r="C490" s="9">
        <v>65</v>
      </c>
    </row>
    <row r="491" spans="2:3" x14ac:dyDescent="0.2">
      <c r="B491" s="9" t="str">
        <v>successful</v>
      </c>
      <c r="C491" s="9">
        <v>163</v>
      </c>
    </row>
    <row r="492" spans="2:3" x14ac:dyDescent="0.2">
      <c r="B492" s="9" t="str">
        <v>successful</v>
      </c>
      <c r="C492" s="9">
        <v>85</v>
      </c>
    </row>
    <row r="493" spans="2:3" x14ac:dyDescent="0.2">
      <c r="B493" s="9" t="str">
        <v>successful</v>
      </c>
      <c r="C493" s="9">
        <v>217</v>
      </c>
    </row>
    <row r="494" spans="2:3" x14ac:dyDescent="0.2">
      <c r="B494" s="9" t="str">
        <v>successful</v>
      </c>
      <c r="C494" s="9">
        <v>150</v>
      </c>
    </row>
    <row r="495" spans="2:3" x14ac:dyDescent="0.2">
      <c r="B495" s="9" t="str">
        <v>successful</v>
      </c>
      <c r="C495" s="9">
        <v>3272</v>
      </c>
    </row>
    <row r="496" spans="2:3" x14ac:dyDescent="0.2">
      <c r="B496" s="9" t="str">
        <v>successful</v>
      </c>
      <c r="C496" s="9">
        <v>300</v>
      </c>
    </row>
    <row r="497" spans="2:3" x14ac:dyDescent="0.2">
      <c r="B497" s="9" t="str">
        <v>successful</v>
      </c>
      <c r="C497" s="9">
        <v>126</v>
      </c>
    </row>
    <row r="498" spans="2:3" x14ac:dyDescent="0.2">
      <c r="B498" s="9" t="str">
        <v>successful</v>
      </c>
      <c r="C498" s="9">
        <v>2320</v>
      </c>
    </row>
    <row r="499" spans="2:3" x14ac:dyDescent="0.2">
      <c r="B499" s="9" t="str">
        <v>successful</v>
      </c>
      <c r="C499" s="9">
        <v>81</v>
      </c>
    </row>
    <row r="500" spans="2:3" x14ac:dyDescent="0.2">
      <c r="B500" s="9" t="str">
        <v>successful</v>
      </c>
      <c r="C500" s="9">
        <v>1887</v>
      </c>
    </row>
    <row r="501" spans="2:3" x14ac:dyDescent="0.2">
      <c r="B501" s="9" t="str">
        <v>successful</v>
      </c>
      <c r="C501" s="9">
        <v>4358</v>
      </c>
    </row>
    <row r="502" spans="2:3" x14ac:dyDescent="0.2">
      <c r="B502" s="9" t="str">
        <v>successful</v>
      </c>
      <c r="C502" s="9">
        <v>53</v>
      </c>
    </row>
    <row r="503" spans="2:3" x14ac:dyDescent="0.2">
      <c r="B503" s="9" t="str">
        <v>successful</v>
      </c>
      <c r="C503" s="9">
        <v>2414</v>
      </c>
    </row>
    <row r="504" spans="2:3" x14ac:dyDescent="0.2">
      <c r="B504" s="9" t="str">
        <v>successful</v>
      </c>
      <c r="C504" s="9">
        <v>80</v>
      </c>
    </row>
    <row r="505" spans="2:3" x14ac:dyDescent="0.2">
      <c r="B505" s="9" t="str">
        <v>successful</v>
      </c>
      <c r="C505" s="9">
        <v>193</v>
      </c>
    </row>
    <row r="506" spans="2:3" x14ac:dyDescent="0.2">
      <c r="B506" s="9" t="str">
        <v>successful</v>
      </c>
      <c r="C506" s="9">
        <v>52</v>
      </c>
    </row>
    <row r="507" spans="2:3" x14ac:dyDescent="0.2">
      <c r="B507" s="9" t="str">
        <v>successful</v>
      </c>
      <c r="C507" s="9">
        <v>290</v>
      </c>
    </row>
    <row r="508" spans="2:3" x14ac:dyDescent="0.2">
      <c r="B508" s="9" t="str">
        <v>successful</v>
      </c>
      <c r="C508" s="9">
        <v>122</v>
      </c>
    </row>
    <row r="509" spans="2:3" x14ac:dyDescent="0.2">
      <c r="B509" s="9" t="str">
        <v>successful</v>
      </c>
      <c r="C509" s="9">
        <v>1470</v>
      </c>
    </row>
    <row r="510" spans="2:3" x14ac:dyDescent="0.2">
      <c r="B510" s="9" t="str">
        <v>successful</v>
      </c>
      <c r="C510" s="9">
        <v>165</v>
      </c>
    </row>
    <row r="511" spans="2:3" x14ac:dyDescent="0.2">
      <c r="B511" s="9" t="str">
        <v>successful</v>
      </c>
      <c r="C511" s="9">
        <v>182</v>
      </c>
    </row>
    <row r="512" spans="2:3" x14ac:dyDescent="0.2">
      <c r="B512" s="9" t="str">
        <v>successful</v>
      </c>
      <c r="C512" s="9">
        <v>199</v>
      </c>
    </row>
    <row r="513" spans="2:3" x14ac:dyDescent="0.2">
      <c r="B513" s="9" t="str">
        <v>successful</v>
      </c>
      <c r="C513" s="9">
        <v>56</v>
      </c>
    </row>
    <row r="514" spans="2:3" x14ac:dyDescent="0.2">
      <c r="B514" s="9" t="str">
        <v>successful</v>
      </c>
      <c r="C514" s="9">
        <v>1460</v>
      </c>
    </row>
    <row r="515" spans="2:3" x14ac:dyDescent="0.2">
      <c r="B515" s="9" t="str">
        <v>successful</v>
      </c>
      <c r="C515" s="9">
        <v>123</v>
      </c>
    </row>
    <row r="516" spans="2:3" x14ac:dyDescent="0.2">
      <c r="B516" s="9" t="str">
        <v>successful</v>
      </c>
      <c r="C516" s="9">
        <v>159</v>
      </c>
    </row>
    <row r="517" spans="2:3" x14ac:dyDescent="0.2">
      <c r="B517" s="9" t="str">
        <v>successful</v>
      </c>
      <c r="C517" s="9">
        <v>110</v>
      </c>
    </row>
    <row r="518" spans="2:3" x14ac:dyDescent="0.2">
      <c r="B518" s="9" t="str">
        <v>successful</v>
      </c>
      <c r="C518" s="9">
        <v>236</v>
      </c>
    </row>
    <row r="519" spans="2:3" x14ac:dyDescent="0.2">
      <c r="B519" s="9" t="str">
        <v>successful</v>
      </c>
      <c r="C519" s="9">
        <v>191</v>
      </c>
    </row>
    <row r="520" spans="2:3" x14ac:dyDescent="0.2">
      <c r="B520" s="9" t="str">
        <v>successful</v>
      </c>
      <c r="C520" s="9">
        <v>3934</v>
      </c>
    </row>
    <row r="521" spans="2:3" x14ac:dyDescent="0.2">
      <c r="B521" s="9" t="str">
        <v>successful</v>
      </c>
      <c r="C521" s="9">
        <v>80</v>
      </c>
    </row>
    <row r="522" spans="2:3" x14ac:dyDescent="0.2">
      <c r="B522" s="9" t="str">
        <v>successful</v>
      </c>
      <c r="C522" s="9">
        <v>462</v>
      </c>
    </row>
    <row r="523" spans="2:3" x14ac:dyDescent="0.2">
      <c r="B523" s="9" t="str">
        <v>successful</v>
      </c>
      <c r="C523" s="9">
        <v>179</v>
      </c>
    </row>
    <row r="524" spans="2:3" x14ac:dyDescent="0.2">
      <c r="B524" s="9" t="str">
        <v>successful</v>
      </c>
      <c r="C524" s="9">
        <v>1866</v>
      </c>
    </row>
    <row r="525" spans="2:3" x14ac:dyDescent="0.2">
      <c r="B525" s="9" t="str">
        <v>successful</v>
      </c>
      <c r="C525" s="9">
        <v>156</v>
      </c>
    </row>
    <row r="526" spans="2:3" x14ac:dyDescent="0.2">
      <c r="B526" s="9" t="str">
        <v>successful</v>
      </c>
      <c r="C526" s="9">
        <v>255</v>
      </c>
    </row>
    <row r="527" spans="2:3" x14ac:dyDescent="0.2">
      <c r="B527" s="9" t="str">
        <v>successful</v>
      </c>
      <c r="C527" s="9">
        <v>2261</v>
      </c>
    </row>
    <row r="528" spans="2:3" x14ac:dyDescent="0.2">
      <c r="B528" s="9" t="str">
        <v>successful</v>
      </c>
      <c r="C528" s="9">
        <v>40</v>
      </c>
    </row>
    <row r="529" spans="2:3" x14ac:dyDescent="0.2">
      <c r="B529" s="9" t="str">
        <v>successful</v>
      </c>
      <c r="C529" s="9">
        <v>2289</v>
      </c>
    </row>
    <row r="530" spans="2:3" x14ac:dyDescent="0.2">
      <c r="B530" s="9" t="str">
        <v>successful</v>
      </c>
      <c r="C530" s="9">
        <v>65</v>
      </c>
    </row>
    <row r="531" spans="2:3" x14ac:dyDescent="0.2">
      <c r="B531" s="9" t="str">
        <v>successful</v>
      </c>
      <c r="C531" s="9">
        <v>3777</v>
      </c>
    </row>
    <row r="532" spans="2:3" x14ac:dyDescent="0.2">
      <c r="B532" s="9" t="str">
        <v>successful</v>
      </c>
      <c r="C532" s="9">
        <v>184</v>
      </c>
    </row>
    <row r="533" spans="2:3" x14ac:dyDescent="0.2">
      <c r="B533" s="9" t="str">
        <v>successful</v>
      </c>
      <c r="C533" s="9">
        <v>85</v>
      </c>
    </row>
    <row r="534" spans="2:3" x14ac:dyDescent="0.2">
      <c r="B534" s="9" t="str">
        <v>successful</v>
      </c>
      <c r="C534" s="9">
        <v>144</v>
      </c>
    </row>
    <row r="535" spans="2:3" x14ac:dyDescent="0.2">
      <c r="B535" s="9" t="str">
        <v>successful</v>
      </c>
      <c r="C535" s="9">
        <v>1902</v>
      </c>
    </row>
    <row r="536" spans="2:3" x14ac:dyDescent="0.2">
      <c r="B536" s="9" t="str">
        <v>successful</v>
      </c>
      <c r="C536" s="9">
        <v>105</v>
      </c>
    </row>
    <row r="537" spans="2:3" x14ac:dyDescent="0.2">
      <c r="B537" s="9" t="str">
        <v>successful</v>
      </c>
      <c r="C537" s="9">
        <v>132</v>
      </c>
    </row>
    <row r="538" spans="2:3" x14ac:dyDescent="0.2">
      <c r="B538" s="9" t="str">
        <v>successful</v>
      </c>
      <c r="C538" s="9">
        <v>96</v>
      </c>
    </row>
    <row r="539" spans="2:3" x14ac:dyDescent="0.2">
      <c r="B539" s="9" t="str">
        <v>successful</v>
      </c>
      <c r="C539" s="9">
        <v>114</v>
      </c>
    </row>
    <row r="540" spans="2:3" x14ac:dyDescent="0.2">
      <c r="B540" s="9" t="str">
        <v>successful</v>
      </c>
      <c r="C540" s="9">
        <v>203</v>
      </c>
    </row>
    <row r="541" spans="2:3" x14ac:dyDescent="0.2">
      <c r="B541" s="9" t="str">
        <v>successful</v>
      </c>
      <c r="C541" s="9">
        <v>1559</v>
      </c>
    </row>
    <row r="542" spans="2:3" x14ac:dyDescent="0.2">
      <c r="B542" s="9" t="str">
        <v>successful</v>
      </c>
      <c r="C542" s="9">
        <v>1548</v>
      </c>
    </row>
    <row r="543" spans="2:3" x14ac:dyDescent="0.2">
      <c r="B543" s="9" t="str">
        <v>successful</v>
      </c>
      <c r="C543" s="9">
        <v>80</v>
      </c>
    </row>
    <row r="544" spans="2:3" x14ac:dyDescent="0.2">
      <c r="B544" s="9" t="str">
        <v>successful</v>
      </c>
      <c r="C544" s="9">
        <v>131</v>
      </c>
    </row>
    <row r="545" spans="2:3" x14ac:dyDescent="0.2">
      <c r="B545" s="9" t="str">
        <v>successful</v>
      </c>
      <c r="C545" s="9">
        <v>112</v>
      </c>
    </row>
    <row r="546" spans="2:3" x14ac:dyDescent="0.2">
      <c r="B546" s="9" t="str">
        <v>successful</v>
      </c>
      <c r="C546" s="9">
        <v>155</v>
      </c>
    </row>
    <row r="547" spans="2:3" x14ac:dyDescent="0.2">
      <c r="B547" s="9" t="str">
        <v>successful</v>
      </c>
      <c r="C547" s="9">
        <v>266</v>
      </c>
    </row>
    <row r="548" spans="2:3" x14ac:dyDescent="0.2">
      <c r="B548" s="9" t="str">
        <v>successful</v>
      </c>
      <c r="C548" s="9">
        <v>155</v>
      </c>
    </row>
    <row r="549" spans="2:3" x14ac:dyDescent="0.2">
      <c r="B549" s="9" t="str">
        <v>successful</v>
      </c>
      <c r="C549" s="9">
        <v>207</v>
      </c>
    </row>
    <row r="550" spans="2:3" x14ac:dyDescent="0.2">
      <c r="B550" s="9" t="str">
        <v>successful</v>
      </c>
      <c r="C550" s="9">
        <v>245</v>
      </c>
    </row>
    <row r="551" spans="2:3" x14ac:dyDescent="0.2">
      <c r="B551" s="9" t="str">
        <v>successful</v>
      </c>
      <c r="C551" s="9">
        <v>1573</v>
      </c>
    </row>
    <row r="552" spans="2:3" x14ac:dyDescent="0.2">
      <c r="B552" s="9" t="str">
        <v>successful</v>
      </c>
      <c r="C552" s="9">
        <v>114</v>
      </c>
    </row>
    <row r="553" spans="2:3" x14ac:dyDescent="0.2">
      <c r="B553" s="9" t="str">
        <v>successful</v>
      </c>
      <c r="C553" s="9">
        <v>93</v>
      </c>
    </row>
    <row r="554" spans="2:3" x14ac:dyDescent="0.2">
      <c r="B554" s="9" t="str">
        <v>successful</v>
      </c>
      <c r="C554" s="9">
        <v>1681</v>
      </c>
    </row>
    <row r="555" spans="2:3" x14ac:dyDescent="0.2">
      <c r="B555" s="9" t="str">
        <v>successful</v>
      </c>
      <c r="C555" s="9">
        <v>32</v>
      </c>
    </row>
    <row r="556" spans="2:3" x14ac:dyDescent="0.2">
      <c r="B556" s="9" t="str">
        <v>successful</v>
      </c>
      <c r="C556" s="9">
        <v>135</v>
      </c>
    </row>
    <row r="557" spans="2:3" x14ac:dyDescent="0.2">
      <c r="B557" s="9" t="str">
        <v>successful</v>
      </c>
      <c r="C557" s="9">
        <v>140</v>
      </c>
    </row>
    <row r="558" spans="2:3" x14ac:dyDescent="0.2">
      <c r="B558" s="9" t="str">
        <v>successful</v>
      </c>
      <c r="C558" s="9">
        <v>92</v>
      </c>
    </row>
    <row r="559" spans="2:3" x14ac:dyDescent="0.2">
      <c r="B559" s="9" t="str">
        <v>successful</v>
      </c>
      <c r="C559" s="9">
        <v>1015</v>
      </c>
    </row>
    <row r="560" spans="2:3" x14ac:dyDescent="0.2">
      <c r="B560" s="9" t="str">
        <v>successful</v>
      </c>
      <c r="C560" s="9">
        <v>323</v>
      </c>
    </row>
    <row r="561" spans="2:3" x14ac:dyDescent="0.2">
      <c r="B561" s="9" t="str">
        <v>successful</v>
      </c>
      <c r="C561" s="9">
        <v>2326</v>
      </c>
    </row>
    <row r="562" spans="2:3" x14ac:dyDescent="0.2">
      <c r="B562" s="9" t="str">
        <v>successful</v>
      </c>
      <c r="C562" s="9">
        <v>381</v>
      </c>
    </row>
    <row r="563" spans="2:3" x14ac:dyDescent="0.2">
      <c r="B563" s="9" t="str">
        <v>successful</v>
      </c>
      <c r="C563" s="9">
        <v>480</v>
      </c>
    </row>
    <row r="564" spans="2:3" x14ac:dyDescent="0.2">
      <c r="B564" s="9" t="str">
        <v>successful</v>
      </c>
      <c r="C564" s="9">
        <v>226</v>
      </c>
    </row>
    <row r="565" spans="2:3" x14ac:dyDescent="0.2">
      <c r="B565" s="9" t="str">
        <v>successful</v>
      </c>
      <c r="C565" s="9">
        <v>241</v>
      </c>
    </row>
    <row r="566" spans="2:3" x14ac:dyDescent="0.2">
      <c r="B566" s="9" t="str">
        <v>successful</v>
      </c>
      <c r="C566" s="9">
        <v>132</v>
      </c>
    </row>
    <row r="567" spans="2:3" x14ac:dyDescent="0.2">
      <c r="B567" s="9" t="str">
        <v>successful</v>
      </c>
      <c r="C567" s="9">
        <v>2043</v>
      </c>
    </row>
  </sheetData>
  <conditionalFormatting sqref="B2">
    <cfRule type="containsText" dxfId="7" priority="9" operator="containsText" text="live">
      <formula>NOT(ISERROR(SEARCH("live",B2)))</formula>
    </cfRule>
    <cfRule type="containsText" dxfId="6" priority="10" operator="containsText" text="canceled">
      <formula>NOT(ISERROR(SEARCH("canceled",B2)))</formula>
    </cfRule>
    <cfRule type="containsText" dxfId="5" priority="11" operator="containsText" text="successful">
      <formula>NOT(ISERROR(SEARCH("successful",B2)))</formula>
    </cfRule>
    <cfRule type="containsText" dxfId="4" priority="12" operator="containsText" text="failed">
      <formula>NOT(ISERROR(SEARCH("failed",B2)))</formula>
    </cfRule>
  </conditionalFormatting>
  <conditionalFormatting sqref="D2:F2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successful">
      <formula>NOT(ISERROR(SEARCH("successful",D2)))</formula>
    </cfRule>
    <cfRule type="containsText" dxfId="0" priority="4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Outcome per category</vt:lpstr>
      <vt:lpstr>Outcome per sub-category</vt:lpstr>
      <vt:lpstr>Outcome per Date Created Conver</vt:lpstr>
      <vt:lpstr>Crowdfunding Goal Analysis</vt:lpstr>
      <vt:lpstr>Crowdfunding Goal Analysis (Anh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Que Anh Pham</cp:lastModifiedBy>
  <dcterms:created xsi:type="dcterms:W3CDTF">2021-09-29T18:52:28Z</dcterms:created>
  <dcterms:modified xsi:type="dcterms:W3CDTF">2024-10-03T19:57:52Z</dcterms:modified>
</cp:coreProperties>
</file>