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eeLancer\Nasaco\db\"/>
    </mc:Choice>
  </mc:AlternateContent>
  <bookViews>
    <workbookView xWindow="480" yWindow="180" windowWidth="20730" windowHeight="11760"/>
  </bookViews>
  <sheets>
    <sheet name="Don hang" sheetId="1" r:id="rId1"/>
    <sheet name="NXT" sheetId="4" r:id="rId2"/>
    <sheet name="Ma tinh" sheetId="2" r:id="rId3"/>
  </sheets>
  <calcPr calcId="162913"/>
</workbook>
</file>

<file path=xl/calcChain.xml><?xml version="1.0" encoding="utf-8"?>
<calcChain xmlns="http://schemas.openxmlformats.org/spreadsheetml/2006/main">
  <c r="F11" i="4" l="1"/>
  <c r="F10" i="4"/>
  <c r="F6" i="4"/>
  <c r="F4" i="4"/>
  <c r="F5" i="4"/>
  <c r="F8" i="4" l="1"/>
  <c r="F7" i="4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46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73" i="1"/>
  <c r="H74" i="1"/>
  <c r="H75" i="1"/>
  <c r="H76" i="1"/>
  <c r="H77" i="1"/>
  <c r="H78" i="1"/>
  <c r="H68" i="1"/>
  <c r="H69" i="1"/>
  <c r="H70" i="1"/>
  <c r="G10" i="4" l="1"/>
  <c r="G11" i="4"/>
  <c r="G4" i="4"/>
  <c r="O72" i="1" l="1"/>
  <c r="H72" i="1"/>
  <c r="O71" i="1"/>
  <c r="H71" i="1"/>
  <c r="O69" i="1"/>
  <c r="O67" i="1"/>
  <c r="H67" i="1"/>
  <c r="O66" i="1"/>
  <c r="H66" i="1"/>
  <c r="O65" i="1"/>
  <c r="H65" i="1"/>
  <c r="O64" i="1"/>
  <c r="H64" i="1"/>
  <c r="O63" i="1"/>
  <c r="H63" i="1"/>
  <c r="O62" i="1"/>
  <c r="H62" i="1"/>
  <c r="O61" i="1"/>
  <c r="H61" i="1"/>
  <c r="O60" i="1"/>
  <c r="H60" i="1"/>
  <c r="O59" i="1"/>
  <c r="H59" i="1"/>
  <c r="O58" i="1"/>
  <c r="H58" i="1"/>
  <c r="O57" i="1"/>
  <c r="H57" i="1"/>
  <c r="O56" i="1"/>
  <c r="H56" i="1"/>
  <c r="O55" i="1"/>
  <c r="H55" i="1"/>
  <c r="O54" i="1"/>
  <c r="H54" i="1"/>
  <c r="O53" i="1"/>
  <c r="H53" i="1"/>
  <c r="O52" i="1"/>
  <c r="H52" i="1"/>
  <c r="O51" i="1"/>
  <c r="H51" i="1"/>
  <c r="O50" i="1"/>
  <c r="H50" i="1"/>
  <c r="O49" i="1"/>
  <c r="H49" i="1"/>
  <c r="O48" i="1"/>
  <c r="H48" i="1"/>
  <c r="O47" i="1"/>
  <c r="H47" i="1"/>
  <c r="O46" i="1"/>
  <c r="H46" i="1"/>
  <c r="O45" i="1"/>
  <c r="H45" i="1"/>
  <c r="O44" i="1"/>
  <c r="H44" i="1"/>
  <c r="O43" i="1"/>
  <c r="H43" i="1"/>
  <c r="O42" i="1"/>
  <c r="H42" i="1"/>
  <c r="O41" i="1"/>
  <c r="H41" i="1"/>
  <c r="O40" i="1"/>
  <c r="H40" i="1"/>
  <c r="O39" i="1"/>
  <c r="H39" i="1"/>
  <c r="O38" i="1"/>
  <c r="H38" i="1"/>
  <c r="O37" i="1"/>
  <c r="H37" i="1"/>
  <c r="O36" i="1"/>
  <c r="H36" i="1"/>
  <c r="O35" i="1"/>
  <c r="H35" i="1"/>
  <c r="O34" i="1"/>
  <c r="H34" i="1"/>
  <c r="O33" i="1"/>
  <c r="H33" i="1"/>
  <c r="O32" i="1"/>
  <c r="H32" i="1"/>
  <c r="O31" i="1"/>
  <c r="H31" i="1"/>
  <c r="O30" i="1"/>
  <c r="H30" i="1"/>
  <c r="O29" i="1"/>
  <c r="H29" i="1"/>
  <c r="O28" i="1"/>
  <c r="H28" i="1"/>
  <c r="O27" i="1"/>
  <c r="H27" i="1"/>
  <c r="O26" i="1"/>
  <c r="H26" i="1"/>
  <c r="O25" i="1"/>
  <c r="H25" i="1"/>
  <c r="O24" i="1"/>
  <c r="H24" i="1"/>
  <c r="O23" i="1"/>
  <c r="H23" i="1"/>
  <c r="O22" i="1"/>
  <c r="H22" i="1"/>
  <c r="O21" i="1"/>
  <c r="H21" i="1"/>
  <c r="O20" i="1"/>
  <c r="H20" i="1"/>
  <c r="O19" i="1"/>
  <c r="H19" i="1"/>
  <c r="O18" i="1"/>
  <c r="H18" i="1"/>
  <c r="O17" i="1"/>
  <c r="H17" i="1"/>
  <c r="O16" i="1"/>
  <c r="H16" i="1"/>
  <c r="O15" i="1"/>
  <c r="H15" i="1"/>
  <c r="O14" i="1"/>
  <c r="H14" i="1"/>
  <c r="O13" i="1"/>
  <c r="H13" i="1"/>
  <c r="O12" i="1"/>
  <c r="H12" i="1"/>
  <c r="O11" i="1"/>
  <c r="H11" i="1"/>
  <c r="O10" i="1"/>
  <c r="H10" i="1"/>
  <c r="O9" i="1"/>
  <c r="H9" i="1"/>
  <c r="O8" i="1"/>
  <c r="H8" i="1"/>
  <c r="O7" i="1"/>
  <c r="H7" i="1"/>
  <c r="O6" i="1"/>
  <c r="H6" i="1"/>
  <c r="O5" i="1"/>
  <c r="H5" i="1"/>
  <c r="O4" i="1"/>
  <c r="H4" i="1"/>
</calcChain>
</file>

<file path=xl/sharedStrings.xml><?xml version="1.0" encoding="utf-8"?>
<sst xmlns="http://schemas.openxmlformats.org/spreadsheetml/2006/main" count="823" uniqueCount="196">
  <si>
    <t>Ngày</t>
  </si>
  <si>
    <t>Tháng</t>
  </si>
  <si>
    <t>Năm</t>
  </si>
  <si>
    <t>Mặt hàng</t>
  </si>
  <si>
    <t>Diễn giải</t>
  </si>
  <si>
    <t>ID</t>
  </si>
  <si>
    <t>Tỉnh thành</t>
  </si>
  <si>
    <t>ĐVT</t>
  </si>
  <si>
    <t>Đơn Giá</t>
  </si>
  <si>
    <t>Gyno Pro</t>
  </si>
  <si>
    <t>Xuất CCDS Tỉnh Hưng Yên</t>
  </si>
  <si>
    <t>Hưng Yên</t>
  </si>
  <si>
    <t>Chai</t>
  </si>
  <si>
    <t>Tên Tỉnh / TP</t>
  </si>
  <si>
    <t>Mã bưu chính ID</t>
  </si>
  <si>
    <t>Xuất CCDS Tỉnh Thái Bình</t>
  </si>
  <si>
    <t>Thái Bình</t>
  </si>
  <si>
    <t>An Giang</t>
  </si>
  <si>
    <t>Xuất CCDS Tỉnh Khánh Hòa</t>
  </si>
  <si>
    <t>Khánh Hòa</t>
  </si>
  <si>
    <t>Vũng Tàu</t>
  </si>
  <si>
    <t>Xuất CCDS Tỉnh Thanh Hóa</t>
  </si>
  <si>
    <t>Thanh Hóa</t>
  </si>
  <si>
    <t>Bạc Liêu</t>
  </si>
  <si>
    <t>Bắc Cạn</t>
  </si>
  <si>
    <t>Xuất CCDS Tỉnh Ninh Bình</t>
  </si>
  <si>
    <t>Ninh Bình</t>
  </si>
  <si>
    <t>Bắc Giang</t>
  </si>
  <si>
    <t>Bắc Ninh</t>
  </si>
  <si>
    <t>Xuất CCDS Tỉnh Sóc Trăng</t>
  </si>
  <si>
    <t>Sóc Trăng</t>
  </si>
  <si>
    <t>Bến Tre</t>
  </si>
  <si>
    <t>Xuất CCDS Tỉnh An Giang</t>
  </si>
  <si>
    <t>Bình Dương</t>
  </si>
  <si>
    <t>Xuất CCDS Tỉnh Lạng Sơn</t>
  </si>
  <si>
    <t>Lạng Sơn</t>
  </si>
  <si>
    <t>Bình Định</t>
  </si>
  <si>
    <t>Xuất CCDS Tỉnh Hà Giang</t>
  </si>
  <si>
    <t>Hà Giang</t>
  </si>
  <si>
    <t>Bình Phước</t>
  </si>
  <si>
    <t>Xuất CCDS Tỉnh Bắc Ninh</t>
  </si>
  <si>
    <t>Bình Thuận</t>
  </si>
  <si>
    <t>Xuất CCDS Tỉnh Bắc Cạn</t>
  </si>
  <si>
    <t>Cà Mau</t>
  </si>
  <si>
    <t>Cao Bằng</t>
  </si>
  <si>
    <t>Xuất CCDS Tỉnh Đồng Tháp</t>
  </si>
  <si>
    <t>Đồng Tháp</t>
  </si>
  <si>
    <t xml:space="preserve">Cần Thơ </t>
  </si>
  <si>
    <t>Xuất CCDS Tỉnh Bình Thuận</t>
  </si>
  <si>
    <t>Hậu Giang</t>
  </si>
  <si>
    <t>Xuất CCDS Tỉnh Quảng Ngãi</t>
  </si>
  <si>
    <t>Quảng Ngãi</t>
  </si>
  <si>
    <t>Đà Nẵng</t>
  </si>
  <si>
    <t>ĐắkLắk</t>
  </si>
  <si>
    <t>Xuất CCDS TP Hồ Chí Minh</t>
  </si>
  <si>
    <t>Hồ Chí Minh</t>
  </si>
  <si>
    <t>Đắc Nông</t>
  </si>
  <si>
    <t>Nam Định</t>
  </si>
  <si>
    <t>Đồng Nai</t>
  </si>
  <si>
    <t>Xuất CCDS Tỉnh Hải Dương</t>
  </si>
  <si>
    <t>Hải Dương</t>
  </si>
  <si>
    <t>Gia Lai</t>
  </si>
  <si>
    <t>Hà Nam</t>
  </si>
  <si>
    <t>Xuất CCDS Hải Dương</t>
  </si>
  <si>
    <t>Hà Nội</t>
  </si>
  <si>
    <t>Xuất CCDS Phú Thọ</t>
  </si>
  <si>
    <t>Phú Thọ</t>
  </si>
  <si>
    <t>Hà Tĩnh</t>
  </si>
  <si>
    <t>Xuất CCDS Quảng Nam</t>
  </si>
  <si>
    <t>Quảng Nam</t>
  </si>
  <si>
    <t>Xuất CCDS Lạng Sơn</t>
  </si>
  <si>
    <t>Hải Phòng</t>
  </si>
  <si>
    <t>Xuất CCDS Bắc Giang</t>
  </si>
  <si>
    <t>Hoà Bình</t>
  </si>
  <si>
    <t>Xuất CCDS Hưng Yên</t>
  </si>
  <si>
    <t>Xuất CCDS Long An</t>
  </si>
  <si>
    <t>Long An</t>
  </si>
  <si>
    <t>Xuất CCDS Kiên Giang</t>
  </si>
  <si>
    <t>Kiên Giang</t>
  </si>
  <si>
    <t>Xuất CCDS Ninh Bình</t>
  </si>
  <si>
    <t>Kon Tum</t>
  </si>
  <si>
    <t>Lai Châu</t>
  </si>
  <si>
    <t>Điện Biên</t>
  </si>
  <si>
    <t>Xuất CCDS Nam Định</t>
  </si>
  <si>
    <t>Lao Cai</t>
  </si>
  <si>
    <t>Lâm Đồng</t>
  </si>
  <si>
    <t>Xuất CCDS Hà Nội</t>
  </si>
  <si>
    <t>Xuất CCDS Tuyên Quang</t>
  </si>
  <si>
    <t>Tuyên Quang</t>
  </si>
  <si>
    <t>Nghệ An</t>
  </si>
  <si>
    <t>Ninh Thuận</t>
  </si>
  <si>
    <t>Phú Yên</t>
  </si>
  <si>
    <t>Quảng Bình</t>
  </si>
  <si>
    <t>Quảng Ninh</t>
  </si>
  <si>
    <t>Quảng Trị</t>
  </si>
  <si>
    <t>Sơn La</t>
  </si>
  <si>
    <t>Tây Ninh</t>
  </si>
  <si>
    <t>Thái Nguyên</t>
  </si>
  <si>
    <t>Thừa Thiên Huế</t>
  </si>
  <si>
    <t>Tiền Giang</t>
  </si>
  <si>
    <t>Trà Vinh</t>
  </si>
  <si>
    <t>Vĩnh Long</t>
  </si>
  <si>
    <t>Vĩnh Phúc</t>
  </si>
  <si>
    <t>Yên Bái</t>
  </si>
  <si>
    <t>F1</t>
  </si>
  <si>
    <t>F2</t>
  </si>
  <si>
    <t>FA</t>
  </si>
  <si>
    <t>NHẬP</t>
  </si>
  <si>
    <t>XUẤT</t>
  </si>
  <si>
    <t>TỒN</t>
  </si>
  <si>
    <t>NGÀY</t>
  </si>
  <si>
    <t>THÁNG</t>
  </si>
  <si>
    <t>NĂM</t>
  </si>
  <si>
    <t>NHÓM HÀNG</t>
  </si>
  <si>
    <t>E</t>
  </si>
  <si>
    <t>G</t>
  </si>
  <si>
    <t>Ghi chú</t>
  </si>
  <si>
    <t>* màu vàng nhập công thức từ sheet "don hang"</t>
  </si>
  <si>
    <t>SL 
Đặt hàng</t>
  </si>
  <si>
    <t>SL 
Thực xuất</t>
  </si>
  <si>
    <t>Còn lại</t>
  </si>
  <si>
    <t>Thành tiền
Thanh toán</t>
  </si>
  <si>
    <t>SL
Thanh Toán</t>
  </si>
  <si>
    <t>Nhóm
Hàng</t>
  </si>
  <si>
    <t>Xuất CCDS Vũng Tàu</t>
  </si>
  <si>
    <t>Xuất CCDS Tỉnh Nam Định</t>
  </si>
  <si>
    <t>Xuất CCDS Thanh Hóa</t>
  </si>
  <si>
    <t>Xuất CCDS Bình Thuận</t>
  </si>
  <si>
    <t>Xuất CCDS Thái Bình</t>
  </si>
  <si>
    <t>Xuất CCDS Lâm Đồng</t>
  </si>
  <si>
    <t>CCDS hải dương</t>
  </si>
  <si>
    <t>CCDS quảng trị</t>
  </si>
  <si>
    <t>CCDS lạng sơn</t>
  </si>
  <si>
    <t xml:space="preserve">sếp lấy </t>
  </si>
  <si>
    <t>CCDS hà nội</t>
  </si>
  <si>
    <t>TTDS tiên lữ ( hưng yên )</t>
  </si>
  <si>
    <t>CCDS thanh hóa</t>
  </si>
  <si>
    <t>CCDS nam định</t>
  </si>
  <si>
    <t>thí nghiệm tổng cục</t>
  </si>
  <si>
    <t>cô Hà đi Hoằng Hóa</t>
  </si>
  <si>
    <t>cô Hà đi lạng sơn</t>
  </si>
  <si>
    <t>CCDS thái bình</t>
  </si>
  <si>
    <t>cô Hà đi Quỳnh phụ và kiến xương</t>
  </si>
  <si>
    <t>yến lấy</t>
  </si>
  <si>
    <t>sếp yến đưa bác sĩ</t>
  </si>
  <si>
    <t>tập huấn kim động-hưng yên</t>
  </si>
  <si>
    <t>tập huấn tuyên quang</t>
  </si>
  <si>
    <t>tập huấn cao lộc-lạng sơn</t>
  </si>
  <si>
    <t>Yến bé</t>
  </si>
  <si>
    <t>tặng cô Thanh</t>
  </si>
  <si>
    <t>tập huấn thanh hóa</t>
  </si>
  <si>
    <t>tập huấn phú thọ</t>
  </si>
  <si>
    <t>TH phú thọ</t>
  </si>
  <si>
    <t>tập huấn bình thuận</t>
  </si>
  <si>
    <t>tập huấn hà trung</t>
  </si>
  <si>
    <t>thanh hóa</t>
  </si>
  <si>
    <t>tập huấn mường lát</t>
  </si>
  <si>
    <t>sếp đưa chị Huyền+lấy…</t>
  </si>
  <si>
    <t>ninh bình TH 2 huyện</t>
  </si>
  <si>
    <t>tập huấn kim thành (HD)</t>
  </si>
  <si>
    <t>TH bình thuận ( 2 huyện )</t>
  </si>
  <si>
    <t>S yến lấy</t>
  </si>
  <si>
    <t>TH 2 huyện phú thọ</t>
  </si>
  <si>
    <t>TH huyện tại thanh hóa</t>
  </si>
  <si>
    <t>TH thanh hóa</t>
  </si>
  <si>
    <t>XB thanh hóa</t>
  </si>
  <si>
    <t>TH huyện tại phú thọ</t>
  </si>
  <si>
    <t>Yến bé lấy</t>
  </si>
  <si>
    <t>TH ninh bình</t>
  </si>
  <si>
    <t>trả vay TH ninh bình</t>
  </si>
  <si>
    <t xml:space="preserve">TH bình thuận </t>
  </si>
  <si>
    <t>TH tân sơn phú thọ</t>
  </si>
  <si>
    <t>chị uyên</t>
  </si>
  <si>
    <t>ra mắt Đồ Sơn (HP)</t>
  </si>
  <si>
    <t>gửi Tuy Hòa</t>
  </si>
  <si>
    <t>quảng trị</t>
  </si>
  <si>
    <t>chi cục hưng yên</t>
  </si>
  <si>
    <t>TT huyện thái thụy, thái bình</t>
  </si>
  <si>
    <t>lưu mẫu tổng cục</t>
  </si>
  <si>
    <t>tặng BTC và phát quà TTHN Quốc gia</t>
  </si>
  <si>
    <t>xuất CCDS thanh hóa</t>
  </si>
  <si>
    <t>TTDS văn giang, hưng yên</t>
  </si>
  <si>
    <t>làm mẫu in, ô hà lấy mẫu, chị thảo lấy mẫu</t>
  </si>
  <si>
    <t>trừ 69 chai do…. ( cô Hà + Sếp )</t>
  </si>
  <si>
    <t>CCDS khánh hòa</t>
  </si>
  <si>
    <t>sếp lấy 5+ mẫu in</t>
  </si>
  <si>
    <t>TTDS yên mỹ ( hưng yên )</t>
  </si>
  <si>
    <t>CCDS hưng yên</t>
  </si>
  <si>
    <t>sếp Yến xuất cô Hà đi lạng sơn</t>
  </si>
  <si>
    <t>Xuất CCDS Hồ Chí Minh</t>
  </si>
  <si>
    <t>thí nghiệm lâm sàn</t>
  </si>
  <si>
    <t xml:space="preserve">BẢNG TỔNG HỢP XUẤT KHO SẢN PHẨM </t>
  </si>
  <si>
    <t>ĐỀ ÁN 818 CỦA TỔNG CỤC DÂN SỐ KHHGĐ</t>
  </si>
  <si>
    <t>F1+F2</t>
  </si>
  <si>
    <t>F1+F2+FA</t>
  </si>
  <si>
    <t>sl_hang_nhap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</si>
</sst>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/>
    <xf numFmtId="4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65" fontId="5" fillId="0" borderId="1" xfId="1" applyNumberFormat="1" applyFont="1" applyBorder="1"/>
    <xf numFmtId="165" fontId="5" fillId="0" borderId="1" xfId="0" applyNumberFormat="1" applyFont="1" applyBorder="1"/>
    <xf numFmtId="0" fontId="4" fillId="0" borderId="1" xfId="0" applyFont="1" applyBorder="1" applyAlignment="1">
      <alignment vertical="center" wrapText="1"/>
    </xf>
    <xf numFmtId="0" fontId="6" fillId="0" borderId="0" xfId="0" applyFont="1"/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165" fontId="5" fillId="0" borderId="0" xfId="1" applyNumberFormat="1" applyFont="1" applyAlignment="1">
      <alignment horizontal="left"/>
    </xf>
    <xf numFmtId="165" fontId="5" fillId="2" borderId="0" xfId="1" applyNumberFormat="1" applyFont="1" applyFill="1"/>
    <xf numFmtId="165" fontId="5" fillId="0" borderId="0" xfId="0" applyNumberFormat="1" applyFont="1"/>
    <xf numFmtId="165" fontId="5" fillId="0" borderId="0" xfId="1" applyNumberFormat="1" applyFont="1"/>
    <xf numFmtId="0" fontId="5" fillId="2" borderId="0" xfId="0" applyFont="1" applyFill="1"/>
    <xf numFmtId="0" fontId="4" fillId="0" borderId="1" xfId="0" applyFont="1" applyBorder="1" applyAlignment="1">
      <alignment horizontal="center" vertical="center" wrapText="1"/>
    </xf>
    <xf numFmtId="0" fontId="7" fillId="2" borderId="1" xfId="0" quotePrefix="1" applyFont="1" applyFill="1" applyBorder="1" applyAlignment="1">
      <alignment horizontal="center"/>
    </xf>
    <xf numFmtId="0" fontId="7" fillId="2" borderId="1" xfId="0" applyFont="1" applyFill="1" applyBorder="1"/>
    <xf numFmtId="165" fontId="7" fillId="2" borderId="1" xfId="1" applyNumberFormat="1" applyFont="1" applyFill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5" fillId="0" borderId="1" xfId="0" applyFont="1" applyFill="1" applyBorder="1"/>
    <xf numFmtId="0" fontId="5" fillId="2" borderId="1" xfId="0" applyFont="1" applyFill="1" applyBorder="1" applyAlignment="1">
      <alignment horizontal="center"/>
    </xf>
    <xf numFmtId="49" fontId="2" fillId="0" borderId="0" xfId="0" applyNumberFormat="1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8" fillId="0" borderId="1" xfId="0" applyFont="1" applyBorder="1"/>
    <xf numFmtId="0" fontId="3" fillId="0" borderId="0" xfId="0" applyFont="1" applyBorder="1" applyAlignment="1">
      <alignment vertical="center" wrapText="1"/>
    </xf>
    <xf numFmtId="165" fontId="5" fillId="0" borderId="0" xfId="1" applyNumberFormat="1" applyFont="1" applyFill="1"/>
    <xf numFmtId="0" fontId="5" fillId="0" borderId="0" xfId="0" applyFont="1" applyAlignment="1">
      <alignment horizontal="left" indent="2"/>
    </xf>
    <xf numFmtId="165" fontId="5" fillId="3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8"/>
  <sheetViews>
    <sheetView tabSelected="1" zoomScale="70" zoomScaleNormal="70" workbookViewId="0">
      <pane ySplit="3" topLeftCell="A22" activePane="bottomLeft" state="frozen"/>
      <selection pane="bottomLeft" activeCell="Q7" sqref="Q7"/>
    </sheetView>
  </sheetViews>
  <sheetFormatPr defaultRowHeight="18" x14ac:dyDescent="0.25"/>
  <cols>
    <col min="1" max="1" width="8" style="40" bestFit="1" customWidth="1"/>
    <col min="2" max="2" width="9.85546875" style="2" bestFit="1" customWidth="1"/>
    <col min="3" max="3" width="7.5703125" style="2" bestFit="1" customWidth="1"/>
    <col min="4" max="4" width="15.7109375" style="2" bestFit="1" customWidth="1"/>
    <col min="5" max="5" width="10" style="2" customWidth="1"/>
    <col min="6" max="6" width="50" style="1" bestFit="1" customWidth="1"/>
    <col min="7" max="7" width="14.42578125" style="22" bestFit="1" customWidth="1"/>
    <col min="8" max="8" width="10.7109375" style="1" bestFit="1" customWidth="1"/>
    <col min="9" max="9" width="7" style="2" bestFit="1" customWidth="1"/>
    <col min="10" max="10" width="11.140625" style="3" bestFit="1" customWidth="1"/>
    <col min="11" max="11" width="12.42578125" style="3" bestFit="1" customWidth="1"/>
    <col min="12" max="12" width="14.5703125" style="3" bestFit="1" customWidth="1"/>
    <col min="13" max="13" width="12.140625" style="3" bestFit="1" customWidth="1"/>
    <col min="14" max="14" width="14" style="3" bestFit="1" customWidth="1"/>
    <col min="15" max="15" width="20.5703125" style="1" customWidth="1"/>
    <col min="16" max="16" width="15.42578125" style="1" bestFit="1" customWidth="1"/>
    <col min="17" max="17" width="9.140625" style="1"/>
    <col min="18" max="18" width="12" style="1" customWidth="1"/>
    <col min="19" max="19" width="23.42578125" style="1" bestFit="1" customWidth="1"/>
    <col min="20" max="257" width="9.140625" style="1"/>
    <col min="258" max="258" width="7.42578125" style="1" bestFit="1" customWidth="1"/>
    <col min="259" max="259" width="8.85546875" style="1" bestFit="1" customWidth="1"/>
    <col min="260" max="260" width="6.85546875" style="1" bestFit="1" customWidth="1"/>
    <col min="261" max="261" width="14.42578125" style="1" customWidth="1"/>
    <col min="262" max="262" width="34.7109375" style="1" customWidth="1"/>
    <col min="263" max="263" width="12.7109375" style="1" customWidth="1"/>
    <col min="264" max="264" width="11.7109375" style="1" customWidth="1"/>
    <col min="265" max="265" width="15.7109375" style="1" bestFit="1" customWidth="1"/>
    <col min="266" max="266" width="10.7109375" style="1" bestFit="1" customWidth="1"/>
    <col min="267" max="267" width="7" style="1" bestFit="1" customWidth="1"/>
    <col min="268" max="268" width="17.85546875" style="1" bestFit="1" customWidth="1"/>
    <col min="269" max="269" width="18.7109375" style="1" customWidth="1"/>
    <col min="270" max="270" width="14.7109375" style="1" bestFit="1" customWidth="1"/>
    <col min="271" max="271" width="16" style="1" bestFit="1" customWidth="1"/>
    <col min="272" max="273" width="9.140625" style="1"/>
    <col min="274" max="274" width="19.85546875" style="1" customWidth="1"/>
    <col min="275" max="275" width="25.5703125" style="1" customWidth="1"/>
    <col min="276" max="513" width="9.140625" style="1"/>
    <col min="514" max="514" width="7.42578125" style="1" bestFit="1" customWidth="1"/>
    <col min="515" max="515" width="8.85546875" style="1" bestFit="1" customWidth="1"/>
    <col min="516" max="516" width="6.85546875" style="1" bestFit="1" customWidth="1"/>
    <col min="517" max="517" width="14.42578125" style="1" customWidth="1"/>
    <col min="518" max="518" width="34.7109375" style="1" customWidth="1"/>
    <col min="519" max="519" width="12.7109375" style="1" customWidth="1"/>
    <col min="520" max="520" width="11.7109375" style="1" customWidth="1"/>
    <col min="521" max="521" width="15.7109375" style="1" bestFit="1" customWidth="1"/>
    <col min="522" max="522" width="10.7109375" style="1" bestFit="1" customWidth="1"/>
    <col min="523" max="523" width="7" style="1" bestFit="1" customWidth="1"/>
    <col min="524" max="524" width="17.85546875" style="1" bestFit="1" customWidth="1"/>
    <col min="525" max="525" width="18.7109375" style="1" customWidth="1"/>
    <col min="526" max="526" width="14.7109375" style="1" bestFit="1" customWidth="1"/>
    <col min="527" max="527" width="16" style="1" bestFit="1" customWidth="1"/>
    <col min="528" max="529" width="9.140625" style="1"/>
    <col min="530" max="530" width="19.85546875" style="1" customWidth="1"/>
    <col min="531" max="531" width="25.5703125" style="1" customWidth="1"/>
    <col min="532" max="769" width="9.140625" style="1"/>
    <col min="770" max="770" width="7.42578125" style="1" bestFit="1" customWidth="1"/>
    <col min="771" max="771" width="8.85546875" style="1" bestFit="1" customWidth="1"/>
    <col min="772" max="772" width="6.85546875" style="1" bestFit="1" customWidth="1"/>
    <col min="773" max="773" width="14.42578125" style="1" customWidth="1"/>
    <col min="774" max="774" width="34.7109375" style="1" customWidth="1"/>
    <col min="775" max="775" width="12.7109375" style="1" customWidth="1"/>
    <col min="776" max="776" width="11.7109375" style="1" customWidth="1"/>
    <col min="777" max="777" width="15.7109375" style="1" bestFit="1" customWidth="1"/>
    <col min="778" max="778" width="10.7109375" style="1" bestFit="1" customWidth="1"/>
    <col min="779" max="779" width="7" style="1" bestFit="1" customWidth="1"/>
    <col min="780" max="780" width="17.85546875" style="1" bestFit="1" customWidth="1"/>
    <col min="781" max="781" width="18.7109375" style="1" customWidth="1"/>
    <col min="782" max="782" width="14.7109375" style="1" bestFit="1" customWidth="1"/>
    <col min="783" max="783" width="16" style="1" bestFit="1" customWidth="1"/>
    <col min="784" max="785" width="9.140625" style="1"/>
    <col min="786" max="786" width="19.85546875" style="1" customWidth="1"/>
    <col min="787" max="787" width="25.5703125" style="1" customWidth="1"/>
    <col min="788" max="1025" width="9.140625" style="1"/>
    <col min="1026" max="1026" width="7.42578125" style="1" bestFit="1" customWidth="1"/>
    <col min="1027" max="1027" width="8.85546875" style="1" bestFit="1" customWidth="1"/>
    <col min="1028" max="1028" width="6.85546875" style="1" bestFit="1" customWidth="1"/>
    <col min="1029" max="1029" width="14.42578125" style="1" customWidth="1"/>
    <col min="1030" max="1030" width="34.7109375" style="1" customWidth="1"/>
    <col min="1031" max="1031" width="12.7109375" style="1" customWidth="1"/>
    <col min="1032" max="1032" width="11.7109375" style="1" customWidth="1"/>
    <col min="1033" max="1033" width="15.7109375" style="1" bestFit="1" customWidth="1"/>
    <col min="1034" max="1034" width="10.7109375" style="1" bestFit="1" customWidth="1"/>
    <col min="1035" max="1035" width="7" style="1" bestFit="1" customWidth="1"/>
    <col min="1036" max="1036" width="17.85546875" style="1" bestFit="1" customWidth="1"/>
    <col min="1037" max="1037" width="18.7109375" style="1" customWidth="1"/>
    <col min="1038" max="1038" width="14.7109375" style="1" bestFit="1" customWidth="1"/>
    <col min="1039" max="1039" width="16" style="1" bestFit="1" customWidth="1"/>
    <col min="1040" max="1041" width="9.140625" style="1"/>
    <col min="1042" max="1042" width="19.85546875" style="1" customWidth="1"/>
    <col min="1043" max="1043" width="25.5703125" style="1" customWidth="1"/>
    <col min="1044" max="1281" width="9.140625" style="1"/>
    <col min="1282" max="1282" width="7.42578125" style="1" bestFit="1" customWidth="1"/>
    <col min="1283" max="1283" width="8.85546875" style="1" bestFit="1" customWidth="1"/>
    <col min="1284" max="1284" width="6.85546875" style="1" bestFit="1" customWidth="1"/>
    <col min="1285" max="1285" width="14.42578125" style="1" customWidth="1"/>
    <col min="1286" max="1286" width="34.7109375" style="1" customWidth="1"/>
    <col min="1287" max="1287" width="12.7109375" style="1" customWidth="1"/>
    <col min="1288" max="1288" width="11.7109375" style="1" customWidth="1"/>
    <col min="1289" max="1289" width="15.7109375" style="1" bestFit="1" customWidth="1"/>
    <col min="1290" max="1290" width="10.7109375" style="1" bestFit="1" customWidth="1"/>
    <col min="1291" max="1291" width="7" style="1" bestFit="1" customWidth="1"/>
    <col min="1292" max="1292" width="17.85546875" style="1" bestFit="1" customWidth="1"/>
    <col min="1293" max="1293" width="18.7109375" style="1" customWidth="1"/>
    <col min="1294" max="1294" width="14.7109375" style="1" bestFit="1" customWidth="1"/>
    <col min="1295" max="1295" width="16" style="1" bestFit="1" customWidth="1"/>
    <col min="1296" max="1297" width="9.140625" style="1"/>
    <col min="1298" max="1298" width="19.85546875" style="1" customWidth="1"/>
    <col min="1299" max="1299" width="25.5703125" style="1" customWidth="1"/>
    <col min="1300" max="1537" width="9.140625" style="1"/>
    <col min="1538" max="1538" width="7.42578125" style="1" bestFit="1" customWidth="1"/>
    <col min="1539" max="1539" width="8.85546875" style="1" bestFit="1" customWidth="1"/>
    <col min="1540" max="1540" width="6.85546875" style="1" bestFit="1" customWidth="1"/>
    <col min="1541" max="1541" width="14.42578125" style="1" customWidth="1"/>
    <col min="1542" max="1542" width="34.7109375" style="1" customWidth="1"/>
    <col min="1543" max="1543" width="12.7109375" style="1" customWidth="1"/>
    <col min="1544" max="1544" width="11.7109375" style="1" customWidth="1"/>
    <col min="1545" max="1545" width="15.7109375" style="1" bestFit="1" customWidth="1"/>
    <col min="1546" max="1546" width="10.7109375" style="1" bestFit="1" customWidth="1"/>
    <col min="1547" max="1547" width="7" style="1" bestFit="1" customWidth="1"/>
    <col min="1548" max="1548" width="17.85546875" style="1" bestFit="1" customWidth="1"/>
    <col min="1549" max="1549" width="18.7109375" style="1" customWidth="1"/>
    <col min="1550" max="1550" width="14.7109375" style="1" bestFit="1" customWidth="1"/>
    <col min="1551" max="1551" width="16" style="1" bestFit="1" customWidth="1"/>
    <col min="1552" max="1553" width="9.140625" style="1"/>
    <col min="1554" max="1554" width="19.85546875" style="1" customWidth="1"/>
    <col min="1555" max="1555" width="25.5703125" style="1" customWidth="1"/>
    <col min="1556" max="1793" width="9.140625" style="1"/>
    <col min="1794" max="1794" width="7.42578125" style="1" bestFit="1" customWidth="1"/>
    <col min="1795" max="1795" width="8.85546875" style="1" bestFit="1" customWidth="1"/>
    <col min="1796" max="1796" width="6.85546875" style="1" bestFit="1" customWidth="1"/>
    <col min="1797" max="1797" width="14.42578125" style="1" customWidth="1"/>
    <col min="1798" max="1798" width="34.7109375" style="1" customWidth="1"/>
    <col min="1799" max="1799" width="12.7109375" style="1" customWidth="1"/>
    <col min="1800" max="1800" width="11.7109375" style="1" customWidth="1"/>
    <col min="1801" max="1801" width="15.7109375" style="1" bestFit="1" customWidth="1"/>
    <col min="1802" max="1802" width="10.7109375" style="1" bestFit="1" customWidth="1"/>
    <col min="1803" max="1803" width="7" style="1" bestFit="1" customWidth="1"/>
    <col min="1804" max="1804" width="17.85546875" style="1" bestFit="1" customWidth="1"/>
    <col min="1805" max="1805" width="18.7109375" style="1" customWidth="1"/>
    <col min="1806" max="1806" width="14.7109375" style="1" bestFit="1" customWidth="1"/>
    <col min="1807" max="1807" width="16" style="1" bestFit="1" customWidth="1"/>
    <col min="1808" max="1809" width="9.140625" style="1"/>
    <col min="1810" max="1810" width="19.85546875" style="1" customWidth="1"/>
    <col min="1811" max="1811" width="25.5703125" style="1" customWidth="1"/>
    <col min="1812" max="2049" width="9.140625" style="1"/>
    <col min="2050" max="2050" width="7.42578125" style="1" bestFit="1" customWidth="1"/>
    <col min="2051" max="2051" width="8.85546875" style="1" bestFit="1" customWidth="1"/>
    <col min="2052" max="2052" width="6.85546875" style="1" bestFit="1" customWidth="1"/>
    <col min="2053" max="2053" width="14.42578125" style="1" customWidth="1"/>
    <col min="2054" max="2054" width="34.7109375" style="1" customWidth="1"/>
    <col min="2055" max="2055" width="12.7109375" style="1" customWidth="1"/>
    <col min="2056" max="2056" width="11.7109375" style="1" customWidth="1"/>
    <col min="2057" max="2057" width="15.7109375" style="1" bestFit="1" customWidth="1"/>
    <col min="2058" max="2058" width="10.7109375" style="1" bestFit="1" customWidth="1"/>
    <col min="2059" max="2059" width="7" style="1" bestFit="1" customWidth="1"/>
    <col min="2060" max="2060" width="17.85546875" style="1" bestFit="1" customWidth="1"/>
    <col min="2061" max="2061" width="18.7109375" style="1" customWidth="1"/>
    <col min="2062" max="2062" width="14.7109375" style="1" bestFit="1" customWidth="1"/>
    <col min="2063" max="2063" width="16" style="1" bestFit="1" customWidth="1"/>
    <col min="2064" max="2065" width="9.140625" style="1"/>
    <col min="2066" max="2066" width="19.85546875" style="1" customWidth="1"/>
    <col min="2067" max="2067" width="25.5703125" style="1" customWidth="1"/>
    <col min="2068" max="2305" width="9.140625" style="1"/>
    <col min="2306" max="2306" width="7.42578125" style="1" bestFit="1" customWidth="1"/>
    <col min="2307" max="2307" width="8.85546875" style="1" bestFit="1" customWidth="1"/>
    <col min="2308" max="2308" width="6.85546875" style="1" bestFit="1" customWidth="1"/>
    <col min="2309" max="2309" width="14.42578125" style="1" customWidth="1"/>
    <col min="2310" max="2310" width="34.7109375" style="1" customWidth="1"/>
    <col min="2311" max="2311" width="12.7109375" style="1" customWidth="1"/>
    <col min="2312" max="2312" width="11.7109375" style="1" customWidth="1"/>
    <col min="2313" max="2313" width="15.7109375" style="1" bestFit="1" customWidth="1"/>
    <col min="2314" max="2314" width="10.7109375" style="1" bestFit="1" customWidth="1"/>
    <col min="2315" max="2315" width="7" style="1" bestFit="1" customWidth="1"/>
    <col min="2316" max="2316" width="17.85546875" style="1" bestFit="1" customWidth="1"/>
    <col min="2317" max="2317" width="18.7109375" style="1" customWidth="1"/>
    <col min="2318" max="2318" width="14.7109375" style="1" bestFit="1" customWidth="1"/>
    <col min="2319" max="2319" width="16" style="1" bestFit="1" customWidth="1"/>
    <col min="2320" max="2321" width="9.140625" style="1"/>
    <col min="2322" max="2322" width="19.85546875" style="1" customWidth="1"/>
    <col min="2323" max="2323" width="25.5703125" style="1" customWidth="1"/>
    <col min="2324" max="2561" width="9.140625" style="1"/>
    <col min="2562" max="2562" width="7.42578125" style="1" bestFit="1" customWidth="1"/>
    <col min="2563" max="2563" width="8.85546875" style="1" bestFit="1" customWidth="1"/>
    <col min="2564" max="2564" width="6.85546875" style="1" bestFit="1" customWidth="1"/>
    <col min="2565" max="2565" width="14.42578125" style="1" customWidth="1"/>
    <col min="2566" max="2566" width="34.7109375" style="1" customWidth="1"/>
    <col min="2567" max="2567" width="12.7109375" style="1" customWidth="1"/>
    <col min="2568" max="2568" width="11.7109375" style="1" customWidth="1"/>
    <col min="2569" max="2569" width="15.7109375" style="1" bestFit="1" customWidth="1"/>
    <col min="2570" max="2570" width="10.7109375" style="1" bestFit="1" customWidth="1"/>
    <col min="2571" max="2571" width="7" style="1" bestFit="1" customWidth="1"/>
    <col min="2572" max="2572" width="17.85546875" style="1" bestFit="1" customWidth="1"/>
    <col min="2573" max="2573" width="18.7109375" style="1" customWidth="1"/>
    <col min="2574" max="2574" width="14.7109375" style="1" bestFit="1" customWidth="1"/>
    <col min="2575" max="2575" width="16" style="1" bestFit="1" customWidth="1"/>
    <col min="2576" max="2577" width="9.140625" style="1"/>
    <col min="2578" max="2578" width="19.85546875" style="1" customWidth="1"/>
    <col min="2579" max="2579" width="25.5703125" style="1" customWidth="1"/>
    <col min="2580" max="2817" width="9.140625" style="1"/>
    <col min="2818" max="2818" width="7.42578125" style="1" bestFit="1" customWidth="1"/>
    <col min="2819" max="2819" width="8.85546875" style="1" bestFit="1" customWidth="1"/>
    <col min="2820" max="2820" width="6.85546875" style="1" bestFit="1" customWidth="1"/>
    <col min="2821" max="2821" width="14.42578125" style="1" customWidth="1"/>
    <col min="2822" max="2822" width="34.7109375" style="1" customWidth="1"/>
    <col min="2823" max="2823" width="12.7109375" style="1" customWidth="1"/>
    <col min="2824" max="2824" width="11.7109375" style="1" customWidth="1"/>
    <col min="2825" max="2825" width="15.7109375" style="1" bestFit="1" customWidth="1"/>
    <col min="2826" max="2826" width="10.7109375" style="1" bestFit="1" customWidth="1"/>
    <col min="2827" max="2827" width="7" style="1" bestFit="1" customWidth="1"/>
    <col min="2828" max="2828" width="17.85546875" style="1" bestFit="1" customWidth="1"/>
    <col min="2829" max="2829" width="18.7109375" style="1" customWidth="1"/>
    <col min="2830" max="2830" width="14.7109375" style="1" bestFit="1" customWidth="1"/>
    <col min="2831" max="2831" width="16" style="1" bestFit="1" customWidth="1"/>
    <col min="2832" max="2833" width="9.140625" style="1"/>
    <col min="2834" max="2834" width="19.85546875" style="1" customWidth="1"/>
    <col min="2835" max="2835" width="25.5703125" style="1" customWidth="1"/>
    <col min="2836" max="3073" width="9.140625" style="1"/>
    <col min="3074" max="3074" width="7.42578125" style="1" bestFit="1" customWidth="1"/>
    <col min="3075" max="3075" width="8.85546875" style="1" bestFit="1" customWidth="1"/>
    <col min="3076" max="3076" width="6.85546875" style="1" bestFit="1" customWidth="1"/>
    <col min="3077" max="3077" width="14.42578125" style="1" customWidth="1"/>
    <col min="3078" max="3078" width="34.7109375" style="1" customWidth="1"/>
    <col min="3079" max="3079" width="12.7109375" style="1" customWidth="1"/>
    <col min="3080" max="3080" width="11.7109375" style="1" customWidth="1"/>
    <col min="3081" max="3081" width="15.7109375" style="1" bestFit="1" customWidth="1"/>
    <col min="3082" max="3082" width="10.7109375" style="1" bestFit="1" customWidth="1"/>
    <col min="3083" max="3083" width="7" style="1" bestFit="1" customWidth="1"/>
    <col min="3084" max="3084" width="17.85546875" style="1" bestFit="1" customWidth="1"/>
    <col min="3085" max="3085" width="18.7109375" style="1" customWidth="1"/>
    <col min="3086" max="3086" width="14.7109375" style="1" bestFit="1" customWidth="1"/>
    <col min="3087" max="3087" width="16" style="1" bestFit="1" customWidth="1"/>
    <col min="3088" max="3089" width="9.140625" style="1"/>
    <col min="3090" max="3090" width="19.85546875" style="1" customWidth="1"/>
    <col min="3091" max="3091" width="25.5703125" style="1" customWidth="1"/>
    <col min="3092" max="3329" width="9.140625" style="1"/>
    <col min="3330" max="3330" width="7.42578125" style="1" bestFit="1" customWidth="1"/>
    <col min="3331" max="3331" width="8.85546875" style="1" bestFit="1" customWidth="1"/>
    <col min="3332" max="3332" width="6.85546875" style="1" bestFit="1" customWidth="1"/>
    <col min="3333" max="3333" width="14.42578125" style="1" customWidth="1"/>
    <col min="3334" max="3334" width="34.7109375" style="1" customWidth="1"/>
    <col min="3335" max="3335" width="12.7109375" style="1" customWidth="1"/>
    <col min="3336" max="3336" width="11.7109375" style="1" customWidth="1"/>
    <col min="3337" max="3337" width="15.7109375" style="1" bestFit="1" customWidth="1"/>
    <col min="3338" max="3338" width="10.7109375" style="1" bestFit="1" customWidth="1"/>
    <col min="3339" max="3339" width="7" style="1" bestFit="1" customWidth="1"/>
    <col min="3340" max="3340" width="17.85546875" style="1" bestFit="1" customWidth="1"/>
    <col min="3341" max="3341" width="18.7109375" style="1" customWidth="1"/>
    <col min="3342" max="3342" width="14.7109375" style="1" bestFit="1" customWidth="1"/>
    <col min="3343" max="3343" width="16" style="1" bestFit="1" customWidth="1"/>
    <col min="3344" max="3345" width="9.140625" style="1"/>
    <col min="3346" max="3346" width="19.85546875" style="1" customWidth="1"/>
    <col min="3347" max="3347" width="25.5703125" style="1" customWidth="1"/>
    <col min="3348" max="3585" width="9.140625" style="1"/>
    <col min="3586" max="3586" width="7.42578125" style="1" bestFit="1" customWidth="1"/>
    <col min="3587" max="3587" width="8.85546875" style="1" bestFit="1" customWidth="1"/>
    <col min="3588" max="3588" width="6.85546875" style="1" bestFit="1" customWidth="1"/>
    <col min="3589" max="3589" width="14.42578125" style="1" customWidth="1"/>
    <col min="3590" max="3590" width="34.7109375" style="1" customWidth="1"/>
    <col min="3591" max="3591" width="12.7109375" style="1" customWidth="1"/>
    <col min="3592" max="3592" width="11.7109375" style="1" customWidth="1"/>
    <col min="3593" max="3593" width="15.7109375" style="1" bestFit="1" customWidth="1"/>
    <col min="3594" max="3594" width="10.7109375" style="1" bestFit="1" customWidth="1"/>
    <col min="3595" max="3595" width="7" style="1" bestFit="1" customWidth="1"/>
    <col min="3596" max="3596" width="17.85546875" style="1" bestFit="1" customWidth="1"/>
    <col min="3597" max="3597" width="18.7109375" style="1" customWidth="1"/>
    <col min="3598" max="3598" width="14.7109375" style="1" bestFit="1" customWidth="1"/>
    <col min="3599" max="3599" width="16" style="1" bestFit="1" customWidth="1"/>
    <col min="3600" max="3601" width="9.140625" style="1"/>
    <col min="3602" max="3602" width="19.85546875" style="1" customWidth="1"/>
    <col min="3603" max="3603" width="25.5703125" style="1" customWidth="1"/>
    <col min="3604" max="3841" width="9.140625" style="1"/>
    <col min="3842" max="3842" width="7.42578125" style="1" bestFit="1" customWidth="1"/>
    <col min="3843" max="3843" width="8.85546875" style="1" bestFit="1" customWidth="1"/>
    <col min="3844" max="3844" width="6.85546875" style="1" bestFit="1" customWidth="1"/>
    <col min="3845" max="3845" width="14.42578125" style="1" customWidth="1"/>
    <col min="3846" max="3846" width="34.7109375" style="1" customWidth="1"/>
    <col min="3847" max="3847" width="12.7109375" style="1" customWidth="1"/>
    <col min="3848" max="3848" width="11.7109375" style="1" customWidth="1"/>
    <col min="3849" max="3849" width="15.7109375" style="1" bestFit="1" customWidth="1"/>
    <col min="3850" max="3850" width="10.7109375" style="1" bestFit="1" customWidth="1"/>
    <col min="3851" max="3851" width="7" style="1" bestFit="1" customWidth="1"/>
    <col min="3852" max="3852" width="17.85546875" style="1" bestFit="1" customWidth="1"/>
    <col min="3853" max="3853" width="18.7109375" style="1" customWidth="1"/>
    <col min="3854" max="3854" width="14.7109375" style="1" bestFit="1" customWidth="1"/>
    <col min="3855" max="3855" width="16" style="1" bestFit="1" customWidth="1"/>
    <col min="3856" max="3857" width="9.140625" style="1"/>
    <col min="3858" max="3858" width="19.85546875" style="1" customWidth="1"/>
    <col min="3859" max="3859" width="25.5703125" style="1" customWidth="1"/>
    <col min="3860" max="4097" width="9.140625" style="1"/>
    <col min="4098" max="4098" width="7.42578125" style="1" bestFit="1" customWidth="1"/>
    <col min="4099" max="4099" width="8.85546875" style="1" bestFit="1" customWidth="1"/>
    <col min="4100" max="4100" width="6.85546875" style="1" bestFit="1" customWidth="1"/>
    <col min="4101" max="4101" width="14.42578125" style="1" customWidth="1"/>
    <col min="4102" max="4102" width="34.7109375" style="1" customWidth="1"/>
    <col min="4103" max="4103" width="12.7109375" style="1" customWidth="1"/>
    <col min="4104" max="4104" width="11.7109375" style="1" customWidth="1"/>
    <col min="4105" max="4105" width="15.7109375" style="1" bestFit="1" customWidth="1"/>
    <col min="4106" max="4106" width="10.7109375" style="1" bestFit="1" customWidth="1"/>
    <col min="4107" max="4107" width="7" style="1" bestFit="1" customWidth="1"/>
    <col min="4108" max="4108" width="17.85546875" style="1" bestFit="1" customWidth="1"/>
    <col min="4109" max="4109" width="18.7109375" style="1" customWidth="1"/>
    <col min="4110" max="4110" width="14.7109375" style="1" bestFit="1" customWidth="1"/>
    <col min="4111" max="4111" width="16" style="1" bestFit="1" customWidth="1"/>
    <col min="4112" max="4113" width="9.140625" style="1"/>
    <col min="4114" max="4114" width="19.85546875" style="1" customWidth="1"/>
    <col min="4115" max="4115" width="25.5703125" style="1" customWidth="1"/>
    <col min="4116" max="4353" width="9.140625" style="1"/>
    <col min="4354" max="4354" width="7.42578125" style="1" bestFit="1" customWidth="1"/>
    <col min="4355" max="4355" width="8.85546875" style="1" bestFit="1" customWidth="1"/>
    <col min="4356" max="4356" width="6.85546875" style="1" bestFit="1" customWidth="1"/>
    <col min="4357" max="4357" width="14.42578125" style="1" customWidth="1"/>
    <col min="4358" max="4358" width="34.7109375" style="1" customWidth="1"/>
    <col min="4359" max="4359" width="12.7109375" style="1" customWidth="1"/>
    <col min="4360" max="4360" width="11.7109375" style="1" customWidth="1"/>
    <col min="4361" max="4361" width="15.7109375" style="1" bestFit="1" customWidth="1"/>
    <col min="4362" max="4362" width="10.7109375" style="1" bestFit="1" customWidth="1"/>
    <col min="4363" max="4363" width="7" style="1" bestFit="1" customWidth="1"/>
    <col min="4364" max="4364" width="17.85546875" style="1" bestFit="1" customWidth="1"/>
    <col min="4365" max="4365" width="18.7109375" style="1" customWidth="1"/>
    <col min="4366" max="4366" width="14.7109375" style="1" bestFit="1" customWidth="1"/>
    <col min="4367" max="4367" width="16" style="1" bestFit="1" customWidth="1"/>
    <col min="4368" max="4369" width="9.140625" style="1"/>
    <col min="4370" max="4370" width="19.85546875" style="1" customWidth="1"/>
    <col min="4371" max="4371" width="25.5703125" style="1" customWidth="1"/>
    <col min="4372" max="4609" width="9.140625" style="1"/>
    <col min="4610" max="4610" width="7.42578125" style="1" bestFit="1" customWidth="1"/>
    <col min="4611" max="4611" width="8.85546875" style="1" bestFit="1" customWidth="1"/>
    <col min="4612" max="4612" width="6.85546875" style="1" bestFit="1" customWidth="1"/>
    <col min="4613" max="4613" width="14.42578125" style="1" customWidth="1"/>
    <col min="4614" max="4614" width="34.7109375" style="1" customWidth="1"/>
    <col min="4615" max="4615" width="12.7109375" style="1" customWidth="1"/>
    <col min="4616" max="4616" width="11.7109375" style="1" customWidth="1"/>
    <col min="4617" max="4617" width="15.7109375" style="1" bestFit="1" customWidth="1"/>
    <col min="4618" max="4618" width="10.7109375" style="1" bestFit="1" customWidth="1"/>
    <col min="4619" max="4619" width="7" style="1" bestFit="1" customWidth="1"/>
    <col min="4620" max="4620" width="17.85546875" style="1" bestFit="1" customWidth="1"/>
    <col min="4621" max="4621" width="18.7109375" style="1" customWidth="1"/>
    <col min="4622" max="4622" width="14.7109375" style="1" bestFit="1" customWidth="1"/>
    <col min="4623" max="4623" width="16" style="1" bestFit="1" customWidth="1"/>
    <col min="4624" max="4625" width="9.140625" style="1"/>
    <col min="4626" max="4626" width="19.85546875" style="1" customWidth="1"/>
    <col min="4627" max="4627" width="25.5703125" style="1" customWidth="1"/>
    <col min="4628" max="4865" width="9.140625" style="1"/>
    <col min="4866" max="4866" width="7.42578125" style="1" bestFit="1" customWidth="1"/>
    <col min="4867" max="4867" width="8.85546875" style="1" bestFit="1" customWidth="1"/>
    <col min="4868" max="4868" width="6.85546875" style="1" bestFit="1" customWidth="1"/>
    <col min="4869" max="4869" width="14.42578125" style="1" customWidth="1"/>
    <col min="4870" max="4870" width="34.7109375" style="1" customWidth="1"/>
    <col min="4871" max="4871" width="12.7109375" style="1" customWidth="1"/>
    <col min="4872" max="4872" width="11.7109375" style="1" customWidth="1"/>
    <col min="4873" max="4873" width="15.7109375" style="1" bestFit="1" customWidth="1"/>
    <col min="4874" max="4874" width="10.7109375" style="1" bestFit="1" customWidth="1"/>
    <col min="4875" max="4875" width="7" style="1" bestFit="1" customWidth="1"/>
    <col min="4876" max="4876" width="17.85546875" style="1" bestFit="1" customWidth="1"/>
    <col min="4877" max="4877" width="18.7109375" style="1" customWidth="1"/>
    <col min="4878" max="4878" width="14.7109375" style="1" bestFit="1" customWidth="1"/>
    <col min="4879" max="4879" width="16" style="1" bestFit="1" customWidth="1"/>
    <col min="4880" max="4881" width="9.140625" style="1"/>
    <col min="4882" max="4882" width="19.85546875" style="1" customWidth="1"/>
    <col min="4883" max="4883" width="25.5703125" style="1" customWidth="1"/>
    <col min="4884" max="5121" width="9.140625" style="1"/>
    <col min="5122" max="5122" width="7.42578125" style="1" bestFit="1" customWidth="1"/>
    <col min="5123" max="5123" width="8.85546875" style="1" bestFit="1" customWidth="1"/>
    <col min="5124" max="5124" width="6.85546875" style="1" bestFit="1" customWidth="1"/>
    <col min="5125" max="5125" width="14.42578125" style="1" customWidth="1"/>
    <col min="5126" max="5126" width="34.7109375" style="1" customWidth="1"/>
    <col min="5127" max="5127" width="12.7109375" style="1" customWidth="1"/>
    <col min="5128" max="5128" width="11.7109375" style="1" customWidth="1"/>
    <col min="5129" max="5129" width="15.7109375" style="1" bestFit="1" customWidth="1"/>
    <col min="5130" max="5130" width="10.7109375" style="1" bestFit="1" customWidth="1"/>
    <col min="5131" max="5131" width="7" style="1" bestFit="1" customWidth="1"/>
    <col min="5132" max="5132" width="17.85546875" style="1" bestFit="1" customWidth="1"/>
    <col min="5133" max="5133" width="18.7109375" style="1" customWidth="1"/>
    <col min="5134" max="5134" width="14.7109375" style="1" bestFit="1" customWidth="1"/>
    <col min="5135" max="5135" width="16" style="1" bestFit="1" customWidth="1"/>
    <col min="5136" max="5137" width="9.140625" style="1"/>
    <col min="5138" max="5138" width="19.85546875" style="1" customWidth="1"/>
    <col min="5139" max="5139" width="25.5703125" style="1" customWidth="1"/>
    <col min="5140" max="5377" width="9.140625" style="1"/>
    <col min="5378" max="5378" width="7.42578125" style="1" bestFit="1" customWidth="1"/>
    <col min="5379" max="5379" width="8.85546875" style="1" bestFit="1" customWidth="1"/>
    <col min="5380" max="5380" width="6.85546875" style="1" bestFit="1" customWidth="1"/>
    <col min="5381" max="5381" width="14.42578125" style="1" customWidth="1"/>
    <col min="5382" max="5382" width="34.7109375" style="1" customWidth="1"/>
    <col min="5383" max="5383" width="12.7109375" style="1" customWidth="1"/>
    <col min="5384" max="5384" width="11.7109375" style="1" customWidth="1"/>
    <col min="5385" max="5385" width="15.7109375" style="1" bestFit="1" customWidth="1"/>
    <col min="5386" max="5386" width="10.7109375" style="1" bestFit="1" customWidth="1"/>
    <col min="5387" max="5387" width="7" style="1" bestFit="1" customWidth="1"/>
    <col min="5388" max="5388" width="17.85546875" style="1" bestFit="1" customWidth="1"/>
    <col min="5389" max="5389" width="18.7109375" style="1" customWidth="1"/>
    <col min="5390" max="5390" width="14.7109375" style="1" bestFit="1" customWidth="1"/>
    <col min="5391" max="5391" width="16" style="1" bestFit="1" customWidth="1"/>
    <col min="5392" max="5393" width="9.140625" style="1"/>
    <col min="5394" max="5394" width="19.85546875" style="1" customWidth="1"/>
    <col min="5395" max="5395" width="25.5703125" style="1" customWidth="1"/>
    <col min="5396" max="5633" width="9.140625" style="1"/>
    <col min="5634" max="5634" width="7.42578125" style="1" bestFit="1" customWidth="1"/>
    <col min="5635" max="5635" width="8.85546875" style="1" bestFit="1" customWidth="1"/>
    <col min="5636" max="5636" width="6.85546875" style="1" bestFit="1" customWidth="1"/>
    <col min="5637" max="5637" width="14.42578125" style="1" customWidth="1"/>
    <col min="5638" max="5638" width="34.7109375" style="1" customWidth="1"/>
    <col min="5639" max="5639" width="12.7109375" style="1" customWidth="1"/>
    <col min="5640" max="5640" width="11.7109375" style="1" customWidth="1"/>
    <col min="5641" max="5641" width="15.7109375" style="1" bestFit="1" customWidth="1"/>
    <col min="5642" max="5642" width="10.7109375" style="1" bestFit="1" customWidth="1"/>
    <col min="5643" max="5643" width="7" style="1" bestFit="1" customWidth="1"/>
    <col min="5644" max="5644" width="17.85546875" style="1" bestFit="1" customWidth="1"/>
    <col min="5645" max="5645" width="18.7109375" style="1" customWidth="1"/>
    <col min="5646" max="5646" width="14.7109375" style="1" bestFit="1" customWidth="1"/>
    <col min="5647" max="5647" width="16" style="1" bestFit="1" customWidth="1"/>
    <col min="5648" max="5649" width="9.140625" style="1"/>
    <col min="5650" max="5650" width="19.85546875" style="1" customWidth="1"/>
    <col min="5651" max="5651" width="25.5703125" style="1" customWidth="1"/>
    <col min="5652" max="5889" width="9.140625" style="1"/>
    <col min="5890" max="5890" width="7.42578125" style="1" bestFit="1" customWidth="1"/>
    <col min="5891" max="5891" width="8.85546875" style="1" bestFit="1" customWidth="1"/>
    <col min="5892" max="5892" width="6.85546875" style="1" bestFit="1" customWidth="1"/>
    <col min="5893" max="5893" width="14.42578125" style="1" customWidth="1"/>
    <col min="5894" max="5894" width="34.7109375" style="1" customWidth="1"/>
    <col min="5895" max="5895" width="12.7109375" style="1" customWidth="1"/>
    <col min="5896" max="5896" width="11.7109375" style="1" customWidth="1"/>
    <col min="5897" max="5897" width="15.7109375" style="1" bestFit="1" customWidth="1"/>
    <col min="5898" max="5898" width="10.7109375" style="1" bestFit="1" customWidth="1"/>
    <col min="5899" max="5899" width="7" style="1" bestFit="1" customWidth="1"/>
    <col min="5900" max="5900" width="17.85546875" style="1" bestFit="1" customWidth="1"/>
    <col min="5901" max="5901" width="18.7109375" style="1" customWidth="1"/>
    <col min="5902" max="5902" width="14.7109375" style="1" bestFit="1" customWidth="1"/>
    <col min="5903" max="5903" width="16" style="1" bestFit="1" customWidth="1"/>
    <col min="5904" max="5905" width="9.140625" style="1"/>
    <col min="5906" max="5906" width="19.85546875" style="1" customWidth="1"/>
    <col min="5907" max="5907" width="25.5703125" style="1" customWidth="1"/>
    <col min="5908" max="6145" width="9.140625" style="1"/>
    <col min="6146" max="6146" width="7.42578125" style="1" bestFit="1" customWidth="1"/>
    <col min="6147" max="6147" width="8.85546875" style="1" bestFit="1" customWidth="1"/>
    <col min="6148" max="6148" width="6.85546875" style="1" bestFit="1" customWidth="1"/>
    <col min="6149" max="6149" width="14.42578125" style="1" customWidth="1"/>
    <col min="6150" max="6150" width="34.7109375" style="1" customWidth="1"/>
    <col min="6151" max="6151" width="12.7109375" style="1" customWidth="1"/>
    <col min="6152" max="6152" width="11.7109375" style="1" customWidth="1"/>
    <col min="6153" max="6153" width="15.7109375" style="1" bestFit="1" customWidth="1"/>
    <col min="6154" max="6154" width="10.7109375" style="1" bestFit="1" customWidth="1"/>
    <col min="6155" max="6155" width="7" style="1" bestFit="1" customWidth="1"/>
    <col min="6156" max="6156" width="17.85546875" style="1" bestFit="1" customWidth="1"/>
    <col min="6157" max="6157" width="18.7109375" style="1" customWidth="1"/>
    <col min="6158" max="6158" width="14.7109375" style="1" bestFit="1" customWidth="1"/>
    <col min="6159" max="6159" width="16" style="1" bestFit="1" customWidth="1"/>
    <col min="6160" max="6161" width="9.140625" style="1"/>
    <col min="6162" max="6162" width="19.85546875" style="1" customWidth="1"/>
    <col min="6163" max="6163" width="25.5703125" style="1" customWidth="1"/>
    <col min="6164" max="6401" width="9.140625" style="1"/>
    <col min="6402" max="6402" width="7.42578125" style="1" bestFit="1" customWidth="1"/>
    <col min="6403" max="6403" width="8.85546875" style="1" bestFit="1" customWidth="1"/>
    <col min="6404" max="6404" width="6.85546875" style="1" bestFit="1" customWidth="1"/>
    <col min="6405" max="6405" width="14.42578125" style="1" customWidth="1"/>
    <col min="6406" max="6406" width="34.7109375" style="1" customWidth="1"/>
    <col min="6407" max="6407" width="12.7109375" style="1" customWidth="1"/>
    <col min="6408" max="6408" width="11.7109375" style="1" customWidth="1"/>
    <col min="6409" max="6409" width="15.7109375" style="1" bestFit="1" customWidth="1"/>
    <col min="6410" max="6410" width="10.7109375" style="1" bestFit="1" customWidth="1"/>
    <col min="6411" max="6411" width="7" style="1" bestFit="1" customWidth="1"/>
    <col min="6412" max="6412" width="17.85546875" style="1" bestFit="1" customWidth="1"/>
    <col min="6413" max="6413" width="18.7109375" style="1" customWidth="1"/>
    <col min="6414" max="6414" width="14.7109375" style="1" bestFit="1" customWidth="1"/>
    <col min="6415" max="6415" width="16" style="1" bestFit="1" customWidth="1"/>
    <col min="6416" max="6417" width="9.140625" style="1"/>
    <col min="6418" max="6418" width="19.85546875" style="1" customWidth="1"/>
    <col min="6419" max="6419" width="25.5703125" style="1" customWidth="1"/>
    <col min="6420" max="6657" width="9.140625" style="1"/>
    <col min="6658" max="6658" width="7.42578125" style="1" bestFit="1" customWidth="1"/>
    <col min="6659" max="6659" width="8.85546875" style="1" bestFit="1" customWidth="1"/>
    <col min="6660" max="6660" width="6.85546875" style="1" bestFit="1" customWidth="1"/>
    <col min="6661" max="6661" width="14.42578125" style="1" customWidth="1"/>
    <col min="6662" max="6662" width="34.7109375" style="1" customWidth="1"/>
    <col min="6663" max="6663" width="12.7109375" style="1" customWidth="1"/>
    <col min="6664" max="6664" width="11.7109375" style="1" customWidth="1"/>
    <col min="6665" max="6665" width="15.7109375" style="1" bestFit="1" customWidth="1"/>
    <col min="6666" max="6666" width="10.7109375" style="1" bestFit="1" customWidth="1"/>
    <col min="6667" max="6667" width="7" style="1" bestFit="1" customWidth="1"/>
    <col min="6668" max="6668" width="17.85546875" style="1" bestFit="1" customWidth="1"/>
    <col min="6669" max="6669" width="18.7109375" style="1" customWidth="1"/>
    <col min="6670" max="6670" width="14.7109375" style="1" bestFit="1" customWidth="1"/>
    <col min="6671" max="6671" width="16" style="1" bestFit="1" customWidth="1"/>
    <col min="6672" max="6673" width="9.140625" style="1"/>
    <col min="6674" max="6674" width="19.85546875" style="1" customWidth="1"/>
    <col min="6675" max="6675" width="25.5703125" style="1" customWidth="1"/>
    <col min="6676" max="6913" width="9.140625" style="1"/>
    <col min="6914" max="6914" width="7.42578125" style="1" bestFit="1" customWidth="1"/>
    <col min="6915" max="6915" width="8.85546875" style="1" bestFit="1" customWidth="1"/>
    <col min="6916" max="6916" width="6.85546875" style="1" bestFit="1" customWidth="1"/>
    <col min="6917" max="6917" width="14.42578125" style="1" customWidth="1"/>
    <col min="6918" max="6918" width="34.7109375" style="1" customWidth="1"/>
    <col min="6919" max="6919" width="12.7109375" style="1" customWidth="1"/>
    <col min="6920" max="6920" width="11.7109375" style="1" customWidth="1"/>
    <col min="6921" max="6921" width="15.7109375" style="1" bestFit="1" customWidth="1"/>
    <col min="6922" max="6922" width="10.7109375" style="1" bestFit="1" customWidth="1"/>
    <col min="6923" max="6923" width="7" style="1" bestFit="1" customWidth="1"/>
    <col min="6924" max="6924" width="17.85546875" style="1" bestFit="1" customWidth="1"/>
    <col min="6925" max="6925" width="18.7109375" style="1" customWidth="1"/>
    <col min="6926" max="6926" width="14.7109375" style="1" bestFit="1" customWidth="1"/>
    <col min="6927" max="6927" width="16" style="1" bestFit="1" customWidth="1"/>
    <col min="6928" max="6929" width="9.140625" style="1"/>
    <col min="6930" max="6930" width="19.85546875" style="1" customWidth="1"/>
    <col min="6931" max="6931" width="25.5703125" style="1" customWidth="1"/>
    <col min="6932" max="7169" width="9.140625" style="1"/>
    <col min="7170" max="7170" width="7.42578125" style="1" bestFit="1" customWidth="1"/>
    <col min="7171" max="7171" width="8.85546875" style="1" bestFit="1" customWidth="1"/>
    <col min="7172" max="7172" width="6.85546875" style="1" bestFit="1" customWidth="1"/>
    <col min="7173" max="7173" width="14.42578125" style="1" customWidth="1"/>
    <col min="7174" max="7174" width="34.7109375" style="1" customWidth="1"/>
    <col min="7175" max="7175" width="12.7109375" style="1" customWidth="1"/>
    <col min="7176" max="7176" width="11.7109375" style="1" customWidth="1"/>
    <col min="7177" max="7177" width="15.7109375" style="1" bestFit="1" customWidth="1"/>
    <col min="7178" max="7178" width="10.7109375" style="1" bestFit="1" customWidth="1"/>
    <col min="7179" max="7179" width="7" style="1" bestFit="1" customWidth="1"/>
    <col min="7180" max="7180" width="17.85546875" style="1" bestFit="1" customWidth="1"/>
    <col min="7181" max="7181" width="18.7109375" style="1" customWidth="1"/>
    <col min="7182" max="7182" width="14.7109375" style="1" bestFit="1" customWidth="1"/>
    <col min="7183" max="7183" width="16" style="1" bestFit="1" customWidth="1"/>
    <col min="7184" max="7185" width="9.140625" style="1"/>
    <col min="7186" max="7186" width="19.85546875" style="1" customWidth="1"/>
    <col min="7187" max="7187" width="25.5703125" style="1" customWidth="1"/>
    <col min="7188" max="7425" width="9.140625" style="1"/>
    <col min="7426" max="7426" width="7.42578125" style="1" bestFit="1" customWidth="1"/>
    <col min="7427" max="7427" width="8.85546875" style="1" bestFit="1" customWidth="1"/>
    <col min="7428" max="7428" width="6.85546875" style="1" bestFit="1" customWidth="1"/>
    <col min="7429" max="7429" width="14.42578125" style="1" customWidth="1"/>
    <col min="7430" max="7430" width="34.7109375" style="1" customWidth="1"/>
    <col min="7431" max="7431" width="12.7109375" style="1" customWidth="1"/>
    <col min="7432" max="7432" width="11.7109375" style="1" customWidth="1"/>
    <col min="7433" max="7433" width="15.7109375" style="1" bestFit="1" customWidth="1"/>
    <col min="7434" max="7434" width="10.7109375" style="1" bestFit="1" customWidth="1"/>
    <col min="7435" max="7435" width="7" style="1" bestFit="1" customWidth="1"/>
    <col min="7436" max="7436" width="17.85546875" style="1" bestFit="1" customWidth="1"/>
    <col min="7437" max="7437" width="18.7109375" style="1" customWidth="1"/>
    <col min="7438" max="7438" width="14.7109375" style="1" bestFit="1" customWidth="1"/>
    <col min="7439" max="7439" width="16" style="1" bestFit="1" customWidth="1"/>
    <col min="7440" max="7441" width="9.140625" style="1"/>
    <col min="7442" max="7442" width="19.85546875" style="1" customWidth="1"/>
    <col min="7443" max="7443" width="25.5703125" style="1" customWidth="1"/>
    <col min="7444" max="7681" width="9.140625" style="1"/>
    <col min="7682" max="7682" width="7.42578125" style="1" bestFit="1" customWidth="1"/>
    <col min="7683" max="7683" width="8.85546875" style="1" bestFit="1" customWidth="1"/>
    <col min="7684" max="7684" width="6.85546875" style="1" bestFit="1" customWidth="1"/>
    <col min="7685" max="7685" width="14.42578125" style="1" customWidth="1"/>
    <col min="7686" max="7686" width="34.7109375" style="1" customWidth="1"/>
    <col min="7687" max="7687" width="12.7109375" style="1" customWidth="1"/>
    <col min="7688" max="7688" width="11.7109375" style="1" customWidth="1"/>
    <col min="7689" max="7689" width="15.7109375" style="1" bestFit="1" customWidth="1"/>
    <col min="7690" max="7690" width="10.7109375" style="1" bestFit="1" customWidth="1"/>
    <col min="7691" max="7691" width="7" style="1" bestFit="1" customWidth="1"/>
    <col min="7692" max="7692" width="17.85546875" style="1" bestFit="1" customWidth="1"/>
    <col min="7693" max="7693" width="18.7109375" style="1" customWidth="1"/>
    <col min="7694" max="7694" width="14.7109375" style="1" bestFit="1" customWidth="1"/>
    <col min="7695" max="7695" width="16" style="1" bestFit="1" customWidth="1"/>
    <col min="7696" max="7697" width="9.140625" style="1"/>
    <col min="7698" max="7698" width="19.85546875" style="1" customWidth="1"/>
    <col min="7699" max="7699" width="25.5703125" style="1" customWidth="1"/>
    <col min="7700" max="7937" width="9.140625" style="1"/>
    <col min="7938" max="7938" width="7.42578125" style="1" bestFit="1" customWidth="1"/>
    <col min="7939" max="7939" width="8.85546875" style="1" bestFit="1" customWidth="1"/>
    <col min="7940" max="7940" width="6.85546875" style="1" bestFit="1" customWidth="1"/>
    <col min="7941" max="7941" width="14.42578125" style="1" customWidth="1"/>
    <col min="7942" max="7942" width="34.7109375" style="1" customWidth="1"/>
    <col min="7943" max="7943" width="12.7109375" style="1" customWidth="1"/>
    <col min="7944" max="7944" width="11.7109375" style="1" customWidth="1"/>
    <col min="7945" max="7945" width="15.7109375" style="1" bestFit="1" customWidth="1"/>
    <col min="7946" max="7946" width="10.7109375" style="1" bestFit="1" customWidth="1"/>
    <col min="7947" max="7947" width="7" style="1" bestFit="1" customWidth="1"/>
    <col min="7948" max="7948" width="17.85546875" style="1" bestFit="1" customWidth="1"/>
    <col min="7949" max="7949" width="18.7109375" style="1" customWidth="1"/>
    <col min="7950" max="7950" width="14.7109375" style="1" bestFit="1" customWidth="1"/>
    <col min="7951" max="7951" width="16" style="1" bestFit="1" customWidth="1"/>
    <col min="7952" max="7953" width="9.140625" style="1"/>
    <col min="7954" max="7954" width="19.85546875" style="1" customWidth="1"/>
    <col min="7955" max="7955" width="25.5703125" style="1" customWidth="1"/>
    <col min="7956" max="8193" width="9.140625" style="1"/>
    <col min="8194" max="8194" width="7.42578125" style="1" bestFit="1" customWidth="1"/>
    <col min="8195" max="8195" width="8.85546875" style="1" bestFit="1" customWidth="1"/>
    <col min="8196" max="8196" width="6.85546875" style="1" bestFit="1" customWidth="1"/>
    <col min="8197" max="8197" width="14.42578125" style="1" customWidth="1"/>
    <col min="8198" max="8198" width="34.7109375" style="1" customWidth="1"/>
    <col min="8199" max="8199" width="12.7109375" style="1" customWidth="1"/>
    <col min="8200" max="8200" width="11.7109375" style="1" customWidth="1"/>
    <col min="8201" max="8201" width="15.7109375" style="1" bestFit="1" customWidth="1"/>
    <col min="8202" max="8202" width="10.7109375" style="1" bestFit="1" customWidth="1"/>
    <col min="8203" max="8203" width="7" style="1" bestFit="1" customWidth="1"/>
    <col min="8204" max="8204" width="17.85546875" style="1" bestFit="1" customWidth="1"/>
    <col min="8205" max="8205" width="18.7109375" style="1" customWidth="1"/>
    <col min="8206" max="8206" width="14.7109375" style="1" bestFit="1" customWidth="1"/>
    <col min="8207" max="8207" width="16" style="1" bestFit="1" customWidth="1"/>
    <col min="8208" max="8209" width="9.140625" style="1"/>
    <col min="8210" max="8210" width="19.85546875" style="1" customWidth="1"/>
    <col min="8211" max="8211" width="25.5703125" style="1" customWidth="1"/>
    <col min="8212" max="8449" width="9.140625" style="1"/>
    <col min="8450" max="8450" width="7.42578125" style="1" bestFit="1" customWidth="1"/>
    <col min="8451" max="8451" width="8.85546875" style="1" bestFit="1" customWidth="1"/>
    <col min="8452" max="8452" width="6.85546875" style="1" bestFit="1" customWidth="1"/>
    <col min="8453" max="8453" width="14.42578125" style="1" customWidth="1"/>
    <col min="8454" max="8454" width="34.7109375" style="1" customWidth="1"/>
    <col min="8455" max="8455" width="12.7109375" style="1" customWidth="1"/>
    <col min="8456" max="8456" width="11.7109375" style="1" customWidth="1"/>
    <col min="8457" max="8457" width="15.7109375" style="1" bestFit="1" customWidth="1"/>
    <col min="8458" max="8458" width="10.7109375" style="1" bestFit="1" customWidth="1"/>
    <col min="8459" max="8459" width="7" style="1" bestFit="1" customWidth="1"/>
    <col min="8460" max="8460" width="17.85546875" style="1" bestFit="1" customWidth="1"/>
    <col min="8461" max="8461" width="18.7109375" style="1" customWidth="1"/>
    <col min="8462" max="8462" width="14.7109375" style="1" bestFit="1" customWidth="1"/>
    <col min="8463" max="8463" width="16" style="1" bestFit="1" customWidth="1"/>
    <col min="8464" max="8465" width="9.140625" style="1"/>
    <col min="8466" max="8466" width="19.85546875" style="1" customWidth="1"/>
    <col min="8467" max="8467" width="25.5703125" style="1" customWidth="1"/>
    <col min="8468" max="8705" width="9.140625" style="1"/>
    <col min="8706" max="8706" width="7.42578125" style="1" bestFit="1" customWidth="1"/>
    <col min="8707" max="8707" width="8.85546875" style="1" bestFit="1" customWidth="1"/>
    <col min="8708" max="8708" width="6.85546875" style="1" bestFit="1" customWidth="1"/>
    <col min="8709" max="8709" width="14.42578125" style="1" customWidth="1"/>
    <col min="8710" max="8710" width="34.7109375" style="1" customWidth="1"/>
    <col min="8711" max="8711" width="12.7109375" style="1" customWidth="1"/>
    <col min="8712" max="8712" width="11.7109375" style="1" customWidth="1"/>
    <col min="8713" max="8713" width="15.7109375" style="1" bestFit="1" customWidth="1"/>
    <col min="8714" max="8714" width="10.7109375" style="1" bestFit="1" customWidth="1"/>
    <col min="8715" max="8715" width="7" style="1" bestFit="1" customWidth="1"/>
    <col min="8716" max="8716" width="17.85546875" style="1" bestFit="1" customWidth="1"/>
    <col min="8717" max="8717" width="18.7109375" style="1" customWidth="1"/>
    <col min="8718" max="8718" width="14.7109375" style="1" bestFit="1" customWidth="1"/>
    <col min="8719" max="8719" width="16" style="1" bestFit="1" customWidth="1"/>
    <col min="8720" max="8721" width="9.140625" style="1"/>
    <col min="8722" max="8722" width="19.85546875" style="1" customWidth="1"/>
    <col min="8723" max="8723" width="25.5703125" style="1" customWidth="1"/>
    <col min="8724" max="8961" width="9.140625" style="1"/>
    <col min="8962" max="8962" width="7.42578125" style="1" bestFit="1" customWidth="1"/>
    <col min="8963" max="8963" width="8.85546875" style="1" bestFit="1" customWidth="1"/>
    <col min="8964" max="8964" width="6.85546875" style="1" bestFit="1" customWidth="1"/>
    <col min="8965" max="8965" width="14.42578125" style="1" customWidth="1"/>
    <col min="8966" max="8966" width="34.7109375" style="1" customWidth="1"/>
    <col min="8967" max="8967" width="12.7109375" style="1" customWidth="1"/>
    <col min="8968" max="8968" width="11.7109375" style="1" customWidth="1"/>
    <col min="8969" max="8969" width="15.7109375" style="1" bestFit="1" customWidth="1"/>
    <col min="8970" max="8970" width="10.7109375" style="1" bestFit="1" customWidth="1"/>
    <col min="8971" max="8971" width="7" style="1" bestFit="1" customWidth="1"/>
    <col min="8972" max="8972" width="17.85546875" style="1" bestFit="1" customWidth="1"/>
    <col min="8973" max="8973" width="18.7109375" style="1" customWidth="1"/>
    <col min="8974" max="8974" width="14.7109375" style="1" bestFit="1" customWidth="1"/>
    <col min="8975" max="8975" width="16" style="1" bestFit="1" customWidth="1"/>
    <col min="8976" max="8977" width="9.140625" style="1"/>
    <col min="8978" max="8978" width="19.85546875" style="1" customWidth="1"/>
    <col min="8979" max="8979" width="25.5703125" style="1" customWidth="1"/>
    <col min="8980" max="9217" width="9.140625" style="1"/>
    <col min="9218" max="9218" width="7.42578125" style="1" bestFit="1" customWidth="1"/>
    <col min="9219" max="9219" width="8.85546875" style="1" bestFit="1" customWidth="1"/>
    <col min="9220" max="9220" width="6.85546875" style="1" bestFit="1" customWidth="1"/>
    <col min="9221" max="9221" width="14.42578125" style="1" customWidth="1"/>
    <col min="9222" max="9222" width="34.7109375" style="1" customWidth="1"/>
    <col min="9223" max="9223" width="12.7109375" style="1" customWidth="1"/>
    <col min="9224" max="9224" width="11.7109375" style="1" customWidth="1"/>
    <col min="9225" max="9225" width="15.7109375" style="1" bestFit="1" customWidth="1"/>
    <col min="9226" max="9226" width="10.7109375" style="1" bestFit="1" customWidth="1"/>
    <col min="9227" max="9227" width="7" style="1" bestFit="1" customWidth="1"/>
    <col min="9228" max="9228" width="17.85546875" style="1" bestFit="1" customWidth="1"/>
    <col min="9229" max="9229" width="18.7109375" style="1" customWidth="1"/>
    <col min="9230" max="9230" width="14.7109375" style="1" bestFit="1" customWidth="1"/>
    <col min="9231" max="9231" width="16" style="1" bestFit="1" customWidth="1"/>
    <col min="9232" max="9233" width="9.140625" style="1"/>
    <col min="9234" max="9234" width="19.85546875" style="1" customWidth="1"/>
    <col min="9235" max="9235" width="25.5703125" style="1" customWidth="1"/>
    <col min="9236" max="9473" width="9.140625" style="1"/>
    <col min="9474" max="9474" width="7.42578125" style="1" bestFit="1" customWidth="1"/>
    <col min="9475" max="9475" width="8.85546875" style="1" bestFit="1" customWidth="1"/>
    <col min="9476" max="9476" width="6.85546875" style="1" bestFit="1" customWidth="1"/>
    <col min="9477" max="9477" width="14.42578125" style="1" customWidth="1"/>
    <col min="9478" max="9478" width="34.7109375" style="1" customWidth="1"/>
    <col min="9479" max="9479" width="12.7109375" style="1" customWidth="1"/>
    <col min="9480" max="9480" width="11.7109375" style="1" customWidth="1"/>
    <col min="9481" max="9481" width="15.7109375" style="1" bestFit="1" customWidth="1"/>
    <col min="9482" max="9482" width="10.7109375" style="1" bestFit="1" customWidth="1"/>
    <col min="9483" max="9483" width="7" style="1" bestFit="1" customWidth="1"/>
    <col min="9484" max="9484" width="17.85546875" style="1" bestFit="1" customWidth="1"/>
    <col min="9485" max="9485" width="18.7109375" style="1" customWidth="1"/>
    <col min="9486" max="9486" width="14.7109375" style="1" bestFit="1" customWidth="1"/>
    <col min="9487" max="9487" width="16" style="1" bestFit="1" customWidth="1"/>
    <col min="9488" max="9489" width="9.140625" style="1"/>
    <col min="9490" max="9490" width="19.85546875" style="1" customWidth="1"/>
    <col min="9491" max="9491" width="25.5703125" style="1" customWidth="1"/>
    <col min="9492" max="9729" width="9.140625" style="1"/>
    <col min="9730" max="9730" width="7.42578125" style="1" bestFit="1" customWidth="1"/>
    <col min="9731" max="9731" width="8.85546875" style="1" bestFit="1" customWidth="1"/>
    <col min="9732" max="9732" width="6.85546875" style="1" bestFit="1" customWidth="1"/>
    <col min="9733" max="9733" width="14.42578125" style="1" customWidth="1"/>
    <col min="9734" max="9734" width="34.7109375" style="1" customWidth="1"/>
    <col min="9735" max="9735" width="12.7109375" style="1" customWidth="1"/>
    <col min="9736" max="9736" width="11.7109375" style="1" customWidth="1"/>
    <col min="9737" max="9737" width="15.7109375" style="1" bestFit="1" customWidth="1"/>
    <col min="9738" max="9738" width="10.7109375" style="1" bestFit="1" customWidth="1"/>
    <col min="9739" max="9739" width="7" style="1" bestFit="1" customWidth="1"/>
    <col min="9740" max="9740" width="17.85546875" style="1" bestFit="1" customWidth="1"/>
    <col min="9741" max="9741" width="18.7109375" style="1" customWidth="1"/>
    <col min="9742" max="9742" width="14.7109375" style="1" bestFit="1" customWidth="1"/>
    <col min="9743" max="9743" width="16" style="1" bestFit="1" customWidth="1"/>
    <col min="9744" max="9745" width="9.140625" style="1"/>
    <col min="9746" max="9746" width="19.85546875" style="1" customWidth="1"/>
    <col min="9747" max="9747" width="25.5703125" style="1" customWidth="1"/>
    <col min="9748" max="9985" width="9.140625" style="1"/>
    <col min="9986" max="9986" width="7.42578125" style="1" bestFit="1" customWidth="1"/>
    <col min="9987" max="9987" width="8.85546875" style="1" bestFit="1" customWidth="1"/>
    <col min="9988" max="9988" width="6.85546875" style="1" bestFit="1" customWidth="1"/>
    <col min="9989" max="9989" width="14.42578125" style="1" customWidth="1"/>
    <col min="9990" max="9990" width="34.7109375" style="1" customWidth="1"/>
    <col min="9991" max="9991" width="12.7109375" style="1" customWidth="1"/>
    <col min="9992" max="9992" width="11.7109375" style="1" customWidth="1"/>
    <col min="9993" max="9993" width="15.7109375" style="1" bestFit="1" customWidth="1"/>
    <col min="9994" max="9994" width="10.7109375" style="1" bestFit="1" customWidth="1"/>
    <col min="9995" max="9995" width="7" style="1" bestFit="1" customWidth="1"/>
    <col min="9996" max="9996" width="17.85546875" style="1" bestFit="1" customWidth="1"/>
    <col min="9997" max="9997" width="18.7109375" style="1" customWidth="1"/>
    <col min="9998" max="9998" width="14.7109375" style="1" bestFit="1" customWidth="1"/>
    <col min="9999" max="9999" width="16" style="1" bestFit="1" customWidth="1"/>
    <col min="10000" max="10001" width="9.140625" style="1"/>
    <col min="10002" max="10002" width="19.85546875" style="1" customWidth="1"/>
    <col min="10003" max="10003" width="25.5703125" style="1" customWidth="1"/>
    <col min="10004" max="10241" width="9.140625" style="1"/>
    <col min="10242" max="10242" width="7.42578125" style="1" bestFit="1" customWidth="1"/>
    <col min="10243" max="10243" width="8.85546875" style="1" bestFit="1" customWidth="1"/>
    <col min="10244" max="10244" width="6.85546875" style="1" bestFit="1" customWidth="1"/>
    <col min="10245" max="10245" width="14.42578125" style="1" customWidth="1"/>
    <col min="10246" max="10246" width="34.7109375" style="1" customWidth="1"/>
    <col min="10247" max="10247" width="12.7109375" style="1" customWidth="1"/>
    <col min="10248" max="10248" width="11.7109375" style="1" customWidth="1"/>
    <col min="10249" max="10249" width="15.7109375" style="1" bestFit="1" customWidth="1"/>
    <col min="10250" max="10250" width="10.7109375" style="1" bestFit="1" customWidth="1"/>
    <col min="10251" max="10251" width="7" style="1" bestFit="1" customWidth="1"/>
    <col min="10252" max="10252" width="17.85546875" style="1" bestFit="1" customWidth="1"/>
    <col min="10253" max="10253" width="18.7109375" style="1" customWidth="1"/>
    <col min="10254" max="10254" width="14.7109375" style="1" bestFit="1" customWidth="1"/>
    <col min="10255" max="10255" width="16" style="1" bestFit="1" customWidth="1"/>
    <col min="10256" max="10257" width="9.140625" style="1"/>
    <col min="10258" max="10258" width="19.85546875" style="1" customWidth="1"/>
    <col min="10259" max="10259" width="25.5703125" style="1" customWidth="1"/>
    <col min="10260" max="10497" width="9.140625" style="1"/>
    <col min="10498" max="10498" width="7.42578125" style="1" bestFit="1" customWidth="1"/>
    <col min="10499" max="10499" width="8.85546875" style="1" bestFit="1" customWidth="1"/>
    <col min="10500" max="10500" width="6.85546875" style="1" bestFit="1" customWidth="1"/>
    <col min="10501" max="10501" width="14.42578125" style="1" customWidth="1"/>
    <col min="10502" max="10502" width="34.7109375" style="1" customWidth="1"/>
    <col min="10503" max="10503" width="12.7109375" style="1" customWidth="1"/>
    <col min="10504" max="10504" width="11.7109375" style="1" customWidth="1"/>
    <col min="10505" max="10505" width="15.7109375" style="1" bestFit="1" customWidth="1"/>
    <col min="10506" max="10506" width="10.7109375" style="1" bestFit="1" customWidth="1"/>
    <col min="10507" max="10507" width="7" style="1" bestFit="1" customWidth="1"/>
    <col min="10508" max="10508" width="17.85546875" style="1" bestFit="1" customWidth="1"/>
    <col min="10509" max="10509" width="18.7109375" style="1" customWidth="1"/>
    <col min="10510" max="10510" width="14.7109375" style="1" bestFit="1" customWidth="1"/>
    <col min="10511" max="10511" width="16" style="1" bestFit="1" customWidth="1"/>
    <col min="10512" max="10513" width="9.140625" style="1"/>
    <col min="10514" max="10514" width="19.85546875" style="1" customWidth="1"/>
    <col min="10515" max="10515" width="25.5703125" style="1" customWidth="1"/>
    <col min="10516" max="10753" width="9.140625" style="1"/>
    <col min="10754" max="10754" width="7.42578125" style="1" bestFit="1" customWidth="1"/>
    <col min="10755" max="10755" width="8.85546875" style="1" bestFit="1" customWidth="1"/>
    <col min="10756" max="10756" width="6.85546875" style="1" bestFit="1" customWidth="1"/>
    <col min="10757" max="10757" width="14.42578125" style="1" customWidth="1"/>
    <col min="10758" max="10758" width="34.7109375" style="1" customWidth="1"/>
    <col min="10759" max="10759" width="12.7109375" style="1" customWidth="1"/>
    <col min="10760" max="10760" width="11.7109375" style="1" customWidth="1"/>
    <col min="10761" max="10761" width="15.7109375" style="1" bestFit="1" customWidth="1"/>
    <col min="10762" max="10762" width="10.7109375" style="1" bestFit="1" customWidth="1"/>
    <col min="10763" max="10763" width="7" style="1" bestFit="1" customWidth="1"/>
    <col min="10764" max="10764" width="17.85546875" style="1" bestFit="1" customWidth="1"/>
    <col min="10765" max="10765" width="18.7109375" style="1" customWidth="1"/>
    <col min="10766" max="10766" width="14.7109375" style="1" bestFit="1" customWidth="1"/>
    <col min="10767" max="10767" width="16" style="1" bestFit="1" customWidth="1"/>
    <col min="10768" max="10769" width="9.140625" style="1"/>
    <col min="10770" max="10770" width="19.85546875" style="1" customWidth="1"/>
    <col min="10771" max="10771" width="25.5703125" style="1" customWidth="1"/>
    <col min="10772" max="11009" width="9.140625" style="1"/>
    <col min="11010" max="11010" width="7.42578125" style="1" bestFit="1" customWidth="1"/>
    <col min="11011" max="11011" width="8.85546875" style="1" bestFit="1" customWidth="1"/>
    <col min="11012" max="11012" width="6.85546875" style="1" bestFit="1" customWidth="1"/>
    <col min="11013" max="11013" width="14.42578125" style="1" customWidth="1"/>
    <col min="11014" max="11014" width="34.7109375" style="1" customWidth="1"/>
    <col min="11015" max="11015" width="12.7109375" style="1" customWidth="1"/>
    <col min="11016" max="11016" width="11.7109375" style="1" customWidth="1"/>
    <col min="11017" max="11017" width="15.7109375" style="1" bestFit="1" customWidth="1"/>
    <col min="11018" max="11018" width="10.7109375" style="1" bestFit="1" customWidth="1"/>
    <col min="11019" max="11019" width="7" style="1" bestFit="1" customWidth="1"/>
    <col min="11020" max="11020" width="17.85546875" style="1" bestFit="1" customWidth="1"/>
    <col min="11021" max="11021" width="18.7109375" style="1" customWidth="1"/>
    <col min="11022" max="11022" width="14.7109375" style="1" bestFit="1" customWidth="1"/>
    <col min="11023" max="11023" width="16" style="1" bestFit="1" customWidth="1"/>
    <col min="11024" max="11025" width="9.140625" style="1"/>
    <col min="11026" max="11026" width="19.85546875" style="1" customWidth="1"/>
    <col min="11027" max="11027" width="25.5703125" style="1" customWidth="1"/>
    <col min="11028" max="11265" width="9.140625" style="1"/>
    <col min="11266" max="11266" width="7.42578125" style="1" bestFit="1" customWidth="1"/>
    <col min="11267" max="11267" width="8.85546875" style="1" bestFit="1" customWidth="1"/>
    <col min="11268" max="11268" width="6.85546875" style="1" bestFit="1" customWidth="1"/>
    <col min="11269" max="11269" width="14.42578125" style="1" customWidth="1"/>
    <col min="11270" max="11270" width="34.7109375" style="1" customWidth="1"/>
    <col min="11271" max="11271" width="12.7109375" style="1" customWidth="1"/>
    <col min="11272" max="11272" width="11.7109375" style="1" customWidth="1"/>
    <col min="11273" max="11273" width="15.7109375" style="1" bestFit="1" customWidth="1"/>
    <col min="11274" max="11274" width="10.7109375" style="1" bestFit="1" customWidth="1"/>
    <col min="11275" max="11275" width="7" style="1" bestFit="1" customWidth="1"/>
    <col min="11276" max="11276" width="17.85546875" style="1" bestFit="1" customWidth="1"/>
    <col min="11277" max="11277" width="18.7109375" style="1" customWidth="1"/>
    <col min="11278" max="11278" width="14.7109375" style="1" bestFit="1" customWidth="1"/>
    <col min="11279" max="11279" width="16" style="1" bestFit="1" customWidth="1"/>
    <col min="11280" max="11281" width="9.140625" style="1"/>
    <col min="11282" max="11282" width="19.85546875" style="1" customWidth="1"/>
    <col min="11283" max="11283" width="25.5703125" style="1" customWidth="1"/>
    <col min="11284" max="11521" width="9.140625" style="1"/>
    <col min="11522" max="11522" width="7.42578125" style="1" bestFit="1" customWidth="1"/>
    <col min="11523" max="11523" width="8.85546875" style="1" bestFit="1" customWidth="1"/>
    <col min="11524" max="11524" width="6.85546875" style="1" bestFit="1" customWidth="1"/>
    <col min="11525" max="11525" width="14.42578125" style="1" customWidth="1"/>
    <col min="11526" max="11526" width="34.7109375" style="1" customWidth="1"/>
    <col min="11527" max="11527" width="12.7109375" style="1" customWidth="1"/>
    <col min="11528" max="11528" width="11.7109375" style="1" customWidth="1"/>
    <col min="11529" max="11529" width="15.7109375" style="1" bestFit="1" customWidth="1"/>
    <col min="11530" max="11530" width="10.7109375" style="1" bestFit="1" customWidth="1"/>
    <col min="11531" max="11531" width="7" style="1" bestFit="1" customWidth="1"/>
    <col min="11532" max="11532" width="17.85546875" style="1" bestFit="1" customWidth="1"/>
    <col min="11533" max="11533" width="18.7109375" style="1" customWidth="1"/>
    <col min="11534" max="11534" width="14.7109375" style="1" bestFit="1" customWidth="1"/>
    <col min="11535" max="11535" width="16" style="1" bestFit="1" customWidth="1"/>
    <col min="11536" max="11537" width="9.140625" style="1"/>
    <col min="11538" max="11538" width="19.85546875" style="1" customWidth="1"/>
    <col min="11539" max="11539" width="25.5703125" style="1" customWidth="1"/>
    <col min="11540" max="11777" width="9.140625" style="1"/>
    <col min="11778" max="11778" width="7.42578125" style="1" bestFit="1" customWidth="1"/>
    <col min="11779" max="11779" width="8.85546875" style="1" bestFit="1" customWidth="1"/>
    <col min="11780" max="11780" width="6.85546875" style="1" bestFit="1" customWidth="1"/>
    <col min="11781" max="11781" width="14.42578125" style="1" customWidth="1"/>
    <col min="11782" max="11782" width="34.7109375" style="1" customWidth="1"/>
    <col min="11783" max="11783" width="12.7109375" style="1" customWidth="1"/>
    <col min="11784" max="11784" width="11.7109375" style="1" customWidth="1"/>
    <col min="11785" max="11785" width="15.7109375" style="1" bestFit="1" customWidth="1"/>
    <col min="11786" max="11786" width="10.7109375" style="1" bestFit="1" customWidth="1"/>
    <col min="11787" max="11787" width="7" style="1" bestFit="1" customWidth="1"/>
    <col min="11788" max="11788" width="17.85546875" style="1" bestFit="1" customWidth="1"/>
    <col min="11789" max="11789" width="18.7109375" style="1" customWidth="1"/>
    <col min="11790" max="11790" width="14.7109375" style="1" bestFit="1" customWidth="1"/>
    <col min="11791" max="11791" width="16" style="1" bestFit="1" customWidth="1"/>
    <col min="11792" max="11793" width="9.140625" style="1"/>
    <col min="11794" max="11794" width="19.85546875" style="1" customWidth="1"/>
    <col min="11795" max="11795" width="25.5703125" style="1" customWidth="1"/>
    <col min="11796" max="12033" width="9.140625" style="1"/>
    <col min="12034" max="12034" width="7.42578125" style="1" bestFit="1" customWidth="1"/>
    <col min="12035" max="12035" width="8.85546875" style="1" bestFit="1" customWidth="1"/>
    <col min="12036" max="12036" width="6.85546875" style="1" bestFit="1" customWidth="1"/>
    <col min="12037" max="12037" width="14.42578125" style="1" customWidth="1"/>
    <col min="12038" max="12038" width="34.7109375" style="1" customWidth="1"/>
    <col min="12039" max="12039" width="12.7109375" style="1" customWidth="1"/>
    <col min="12040" max="12040" width="11.7109375" style="1" customWidth="1"/>
    <col min="12041" max="12041" width="15.7109375" style="1" bestFit="1" customWidth="1"/>
    <col min="12042" max="12042" width="10.7109375" style="1" bestFit="1" customWidth="1"/>
    <col min="12043" max="12043" width="7" style="1" bestFit="1" customWidth="1"/>
    <col min="12044" max="12044" width="17.85546875" style="1" bestFit="1" customWidth="1"/>
    <col min="12045" max="12045" width="18.7109375" style="1" customWidth="1"/>
    <col min="12046" max="12046" width="14.7109375" style="1" bestFit="1" customWidth="1"/>
    <col min="12047" max="12047" width="16" style="1" bestFit="1" customWidth="1"/>
    <col min="12048" max="12049" width="9.140625" style="1"/>
    <col min="12050" max="12050" width="19.85546875" style="1" customWidth="1"/>
    <col min="12051" max="12051" width="25.5703125" style="1" customWidth="1"/>
    <col min="12052" max="12289" width="9.140625" style="1"/>
    <col min="12290" max="12290" width="7.42578125" style="1" bestFit="1" customWidth="1"/>
    <col min="12291" max="12291" width="8.85546875" style="1" bestFit="1" customWidth="1"/>
    <col min="12292" max="12292" width="6.85546875" style="1" bestFit="1" customWidth="1"/>
    <col min="12293" max="12293" width="14.42578125" style="1" customWidth="1"/>
    <col min="12294" max="12294" width="34.7109375" style="1" customWidth="1"/>
    <col min="12295" max="12295" width="12.7109375" style="1" customWidth="1"/>
    <col min="12296" max="12296" width="11.7109375" style="1" customWidth="1"/>
    <col min="12297" max="12297" width="15.7109375" style="1" bestFit="1" customWidth="1"/>
    <col min="12298" max="12298" width="10.7109375" style="1" bestFit="1" customWidth="1"/>
    <col min="12299" max="12299" width="7" style="1" bestFit="1" customWidth="1"/>
    <col min="12300" max="12300" width="17.85546875" style="1" bestFit="1" customWidth="1"/>
    <col min="12301" max="12301" width="18.7109375" style="1" customWidth="1"/>
    <col min="12302" max="12302" width="14.7109375" style="1" bestFit="1" customWidth="1"/>
    <col min="12303" max="12303" width="16" style="1" bestFit="1" customWidth="1"/>
    <col min="12304" max="12305" width="9.140625" style="1"/>
    <col min="12306" max="12306" width="19.85546875" style="1" customWidth="1"/>
    <col min="12307" max="12307" width="25.5703125" style="1" customWidth="1"/>
    <col min="12308" max="12545" width="9.140625" style="1"/>
    <col min="12546" max="12546" width="7.42578125" style="1" bestFit="1" customWidth="1"/>
    <col min="12547" max="12547" width="8.85546875" style="1" bestFit="1" customWidth="1"/>
    <col min="12548" max="12548" width="6.85546875" style="1" bestFit="1" customWidth="1"/>
    <col min="12549" max="12549" width="14.42578125" style="1" customWidth="1"/>
    <col min="12550" max="12550" width="34.7109375" style="1" customWidth="1"/>
    <col min="12551" max="12551" width="12.7109375" style="1" customWidth="1"/>
    <col min="12552" max="12552" width="11.7109375" style="1" customWidth="1"/>
    <col min="12553" max="12553" width="15.7109375" style="1" bestFit="1" customWidth="1"/>
    <col min="12554" max="12554" width="10.7109375" style="1" bestFit="1" customWidth="1"/>
    <col min="12555" max="12555" width="7" style="1" bestFit="1" customWidth="1"/>
    <col min="12556" max="12556" width="17.85546875" style="1" bestFit="1" customWidth="1"/>
    <col min="12557" max="12557" width="18.7109375" style="1" customWidth="1"/>
    <col min="12558" max="12558" width="14.7109375" style="1" bestFit="1" customWidth="1"/>
    <col min="12559" max="12559" width="16" style="1" bestFit="1" customWidth="1"/>
    <col min="12560" max="12561" width="9.140625" style="1"/>
    <col min="12562" max="12562" width="19.85546875" style="1" customWidth="1"/>
    <col min="12563" max="12563" width="25.5703125" style="1" customWidth="1"/>
    <col min="12564" max="12801" width="9.140625" style="1"/>
    <col min="12802" max="12802" width="7.42578125" style="1" bestFit="1" customWidth="1"/>
    <col min="12803" max="12803" width="8.85546875" style="1" bestFit="1" customWidth="1"/>
    <col min="12804" max="12804" width="6.85546875" style="1" bestFit="1" customWidth="1"/>
    <col min="12805" max="12805" width="14.42578125" style="1" customWidth="1"/>
    <col min="12806" max="12806" width="34.7109375" style="1" customWidth="1"/>
    <col min="12807" max="12807" width="12.7109375" style="1" customWidth="1"/>
    <col min="12808" max="12808" width="11.7109375" style="1" customWidth="1"/>
    <col min="12809" max="12809" width="15.7109375" style="1" bestFit="1" customWidth="1"/>
    <col min="12810" max="12810" width="10.7109375" style="1" bestFit="1" customWidth="1"/>
    <col min="12811" max="12811" width="7" style="1" bestFit="1" customWidth="1"/>
    <col min="12812" max="12812" width="17.85546875" style="1" bestFit="1" customWidth="1"/>
    <col min="12813" max="12813" width="18.7109375" style="1" customWidth="1"/>
    <col min="12814" max="12814" width="14.7109375" style="1" bestFit="1" customWidth="1"/>
    <col min="12815" max="12815" width="16" style="1" bestFit="1" customWidth="1"/>
    <col min="12816" max="12817" width="9.140625" style="1"/>
    <col min="12818" max="12818" width="19.85546875" style="1" customWidth="1"/>
    <col min="12819" max="12819" width="25.5703125" style="1" customWidth="1"/>
    <col min="12820" max="13057" width="9.140625" style="1"/>
    <col min="13058" max="13058" width="7.42578125" style="1" bestFit="1" customWidth="1"/>
    <col min="13059" max="13059" width="8.85546875" style="1" bestFit="1" customWidth="1"/>
    <col min="13060" max="13060" width="6.85546875" style="1" bestFit="1" customWidth="1"/>
    <col min="13061" max="13061" width="14.42578125" style="1" customWidth="1"/>
    <col min="13062" max="13062" width="34.7109375" style="1" customWidth="1"/>
    <col min="13063" max="13063" width="12.7109375" style="1" customWidth="1"/>
    <col min="13064" max="13064" width="11.7109375" style="1" customWidth="1"/>
    <col min="13065" max="13065" width="15.7109375" style="1" bestFit="1" customWidth="1"/>
    <col min="13066" max="13066" width="10.7109375" style="1" bestFit="1" customWidth="1"/>
    <col min="13067" max="13067" width="7" style="1" bestFit="1" customWidth="1"/>
    <col min="13068" max="13068" width="17.85546875" style="1" bestFit="1" customWidth="1"/>
    <col min="13069" max="13069" width="18.7109375" style="1" customWidth="1"/>
    <col min="13070" max="13070" width="14.7109375" style="1" bestFit="1" customWidth="1"/>
    <col min="13071" max="13071" width="16" style="1" bestFit="1" customWidth="1"/>
    <col min="13072" max="13073" width="9.140625" style="1"/>
    <col min="13074" max="13074" width="19.85546875" style="1" customWidth="1"/>
    <col min="13075" max="13075" width="25.5703125" style="1" customWidth="1"/>
    <col min="13076" max="13313" width="9.140625" style="1"/>
    <col min="13314" max="13314" width="7.42578125" style="1" bestFit="1" customWidth="1"/>
    <col min="13315" max="13315" width="8.85546875" style="1" bestFit="1" customWidth="1"/>
    <col min="13316" max="13316" width="6.85546875" style="1" bestFit="1" customWidth="1"/>
    <col min="13317" max="13317" width="14.42578125" style="1" customWidth="1"/>
    <col min="13318" max="13318" width="34.7109375" style="1" customWidth="1"/>
    <col min="13319" max="13319" width="12.7109375" style="1" customWidth="1"/>
    <col min="13320" max="13320" width="11.7109375" style="1" customWidth="1"/>
    <col min="13321" max="13321" width="15.7109375" style="1" bestFit="1" customWidth="1"/>
    <col min="13322" max="13322" width="10.7109375" style="1" bestFit="1" customWidth="1"/>
    <col min="13323" max="13323" width="7" style="1" bestFit="1" customWidth="1"/>
    <col min="13324" max="13324" width="17.85546875" style="1" bestFit="1" customWidth="1"/>
    <col min="13325" max="13325" width="18.7109375" style="1" customWidth="1"/>
    <col min="13326" max="13326" width="14.7109375" style="1" bestFit="1" customWidth="1"/>
    <col min="13327" max="13327" width="16" style="1" bestFit="1" customWidth="1"/>
    <col min="13328" max="13329" width="9.140625" style="1"/>
    <col min="13330" max="13330" width="19.85546875" style="1" customWidth="1"/>
    <col min="13331" max="13331" width="25.5703125" style="1" customWidth="1"/>
    <col min="13332" max="13569" width="9.140625" style="1"/>
    <col min="13570" max="13570" width="7.42578125" style="1" bestFit="1" customWidth="1"/>
    <col min="13571" max="13571" width="8.85546875" style="1" bestFit="1" customWidth="1"/>
    <col min="13572" max="13572" width="6.85546875" style="1" bestFit="1" customWidth="1"/>
    <col min="13573" max="13573" width="14.42578125" style="1" customWidth="1"/>
    <col min="13574" max="13574" width="34.7109375" style="1" customWidth="1"/>
    <col min="13575" max="13575" width="12.7109375" style="1" customWidth="1"/>
    <col min="13576" max="13576" width="11.7109375" style="1" customWidth="1"/>
    <col min="13577" max="13577" width="15.7109375" style="1" bestFit="1" customWidth="1"/>
    <col min="13578" max="13578" width="10.7109375" style="1" bestFit="1" customWidth="1"/>
    <col min="13579" max="13579" width="7" style="1" bestFit="1" customWidth="1"/>
    <col min="13580" max="13580" width="17.85546875" style="1" bestFit="1" customWidth="1"/>
    <col min="13581" max="13581" width="18.7109375" style="1" customWidth="1"/>
    <col min="13582" max="13582" width="14.7109375" style="1" bestFit="1" customWidth="1"/>
    <col min="13583" max="13583" width="16" style="1" bestFit="1" customWidth="1"/>
    <col min="13584" max="13585" width="9.140625" style="1"/>
    <col min="13586" max="13586" width="19.85546875" style="1" customWidth="1"/>
    <col min="13587" max="13587" width="25.5703125" style="1" customWidth="1"/>
    <col min="13588" max="13825" width="9.140625" style="1"/>
    <col min="13826" max="13826" width="7.42578125" style="1" bestFit="1" customWidth="1"/>
    <col min="13827" max="13827" width="8.85546875" style="1" bestFit="1" customWidth="1"/>
    <col min="13828" max="13828" width="6.85546875" style="1" bestFit="1" customWidth="1"/>
    <col min="13829" max="13829" width="14.42578125" style="1" customWidth="1"/>
    <col min="13830" max="13830" width="34.7109375" style="1" customWidth="1"/>
    <col min="13831" max="13831" width="12.7109375" style="1" customWidth="1"/>
    <col min="13832" max="13832" width="11.7109375" style="1" customWidth="1"/>
    <col min="13833" max="13833" width="15.7109375" style="1" bestFit="1" customWidth="1"/>
    <col min="13834" max="13834" width="10.7109375" style="1" bestFit="1" customWidth="1"/>
    <col min="13835" max="13835" width="7" style="1" bestFit="1" customWidth="1"/>
    <col min="13836" max="13836" width="17.85546875" style="1" bestFit="1" customWidth="1"/>
    <col min="13837" max="13837" width="18.7109375" style="1" customWidth="1"/>
    <col min="13838" max="13838" width="14.7109375" style="1" bestFit="1" customWidth="1"/>
    <col min="13839" max="13839" width="16" style="1" bestFit="1" customWidth="1"/>
    <col min="13840" max="13841" width="9.140625" style="1"/>
    <col min="13842" max="13842" width="19.85546875" style="1" customWidth="1"/>
    <col min="13843" max="13843" width="25.5703125" style="1" customWidth="1"/>
    <col min="13844" max="14081" width="9.140625" style="1"/>
    <col min="14082" max="14082" width="7.42578125" style="1" bestFit="1" customWidth="1"/>
    <col min="14083" max="14083" width="8.85546875" style="1" bestFit="1" customWidth="1"/>
    <col min="14084" max="14084" width="6.85546875" style="1" bestFit="1" customWidth="1"/>
    <col min="14085" max="14085" width="14.42578125" style="1" customWidth="1"/>
    <col min="14086" max="14086" width="34.7109375" style="1" customWidth="1"/>
    <col min="14087" max="14087" width="12.7109375" style="1" customWidth="1"/>
    <col min="14088" max="14088" width="11.7109375" style="1" customWidth="1"/>
    <col min="14089" max="14089" width="15.7109375" style="1" bestFit="1" customWidth="1"/>
    <col min="14090" max="14090" width="10.7109375" style="1" bestFit="1" customWidth="1"/>
    <col min="14091" max="14091" width="7" style="1" bestFit="1" customWidth="1"/>
    <col min="14092" max="14092" width="17.85546875" style="1" bestFit="1" customWidth="1"/>
    <col min="14093" max="14093" width="18.7109375" style="1" customWidth="1"/>
    <col min="14094" max="14094" width="14.7109375" style="1" bestFit="1" customWidth="1"/>
    <col min="14095" max="14095" width="16" style="1" bestFit="1" customWidth="1"/>
    <col min="14096" max="14097" width="9.140625" style="1"/>
    <col min="14098" max="14098" width="19.85546875" style="1" customWidth="1"/>
    <col min="14099" max="14099" width="25.5703125" style="1" customWidth="1"/>
    <col min="14100" max="14337" width="9.140625" style="1"/>
    <col min="14338" max="14338" width="7.42578125" style="1" bestFit="1" customWidth="1"/>
    <col min="14339" max="14339" width="8.85546875" style="1" bestFit="1" customWidth="1"/>
    <col min="14340" max="14340" width="6.85546875" style="1" bestFit="1" customWidth="1"/>
    <col min="14341" max="14341" width="14.42578125" style="1" customWidth="1"/>
    <col min="14342" max="14342" width="34.7109375" style="1" customWidth="1"/>
    <col min="14343" max="14343" width="12.7109375" style="1" customWidth="1"/>
    <col min="14344" max="14344" width="11.7109375" style="1" customWidth="1"/>
    <col min="14345" max="14345" width="15.7109375" style="1" bestFit="1" customWidth="1"/>
    <col min="14346" max="14346" width="10.7109375" style="1" bestFit="1" customWidth="1"/>
    <col min="14347" max="14347" width="7" style="1" bestFit="1" customWidth="1"/>
    <col min="14348" max="14348" width="17.85546875" style="1" bestFit="1" customWidth="1"/>
    <col min="14349" max="14349" width="18.7109375" style="1" customWidth="1"/>
    <col min="14350" max="14350" width="14.7109375" style="1" bestFit="1" customWidth="1"/>
    <col min="14351" max="14351" width="16" style="1" bestFit="1" customWidth="1"/>
    <col min="14352" max="14353" width="9.140625" style="1"/>
    <col min="14354" max="14354" width="19.85546875" style="1" customWidth="1"/>
    <col min="14355" max="14355" width="25.5703125" style="1" customWidth="1"/>
    <col min="14356" max="14593" width="9.140625" style="1"/>
    <col min="14594" max="14594" width="7.42578125" style="1" bestFit="1" customWidth="1"/>
    <col min="14595" max="14595" width="8.85546875" style="1" bestFit="1" customWidth="1"/>
    <col min="14596" max="14596" width="6.85546875" style="1" bestFit="1" customWidth="1"/>
    <col min="14597" max="14597" width="14.42578125" style="1" customWidth="1"/>
    <col min="14598" max="14598" width="34.7109375" style="1" customWidth="1"/>
    <col min="14599" max="14599" width="12.7109375" style="1" customWidth="1"/>
    <col min="14600" max="14600" width="11.7109375" style="1" customWidth="1"/>
    <col min="14601" max="14601" width="15.7109375" style="1" bestFit="1" customWidth="1"/>
    <col min="14602" max="14602" width="10.7109375" style="1" bestFit="1" customWidth="1"/>
    <col min="14603" max="14603" width="7" style="1" bestFit="1" customWidth="1"/>
    <col min="14604" max="14604" width="17.85546875" style="1" bestFit="1" customWidth="1"/>
    <col min="14605" max="14605" width="18.7109375" style="1" customWidth="1"/>
    <col min="14606" max="14606" width="14.7109375" style="1" bestFit="1" customWidth="1"/>
    <col min="14607" max="14607" width="16" style="1" bestFit="1" customWidth="1"/>
    <col min="14608" max="14609" width="9.140625" style="1"/>
    <col min="14610" max="14610" width="19.85546875" style="1" customWidth="1"/>
    <col min="14611" max="14611" width="25.5703125" style="1" customWidth="1"/>
    <col min="14612" max="14849" width="9.140625" style="1"/>
    <col min="14850" max="14850" width="7.42578125" style="1" bestFit="1" customWidth="1"/>
    <col min="14851" max="14851" width="8.85546875" style="1" bestFit="1" customWidth="1"/>
    <col min="14852" max="14852" width="6.85546875" style="1" bestFit="1" customWidth="1"/>
    <col min="14853" max="14853" width="14.42578125" style="1" customWidth="1"/>
    <col min="14854" max="14854" width="34.7109375" style="1" customWidth="1"/>
    <col min="14855" max="14855" width="12.7109375" style="1" customWidth="1"/>
    <col min="14856" max="14856" width="11.7109375" style="1" customWidth="1"/>
    <col min="14857" max="14857" width="15.7109375" style="1" bestFit="1" customWidth="1"/>
    <col min="14858" max="14858" width="10.7109375" style="1" bestFit="1" customWidth="1"/>
    <col min="14859" max="14859" width="7" style="1" bestFit="1" customWidth="1"/>
    <col min="14860" max="14860" width="17.85546875" style="1" bestFit="1" customWidth="1"/>
    <col min="14861" max="14861" width="18.7109375" style="1" customWidth="1"/>
    <col min="14862" max="14862" width="14.7109375" style="1" bestFit="1" customWidth="1"/>
    <col min="14863" max="14863" width="16" style="1" bestFit="1" customWidth="1"/>
    <col min="14864" max="14865" width="9.140625" style="1"/>
    <col min="14866" max="14866" width="19.85546875" style="1" customWidth="1"/>
    <col min="14867" max="14867" width="25.5703125" style="1" customWidth="1"/>
    <col min="14868" max="15105" width="9.140625" style="1"/>
    <col min="15106" max="15106" width="7.42578125" style="1" bestFit="1" customWidth="1"/>
    <col min="15107" max="15107" width="8.85546875" style="1" bestFit="1" customWidth="1"/>
    <col min="15108" max="15108" width="6.85546875" style="1" bestFit="1" customWidth="1"/>
    <col min="15109" max="15109" width="14.42578125" style="1" customWidth="1"/>
    <col min="15110" max="15110" width="34.7109375" style="1" customWidth="1"/>
    <col min="15111" max="15111" width="12.7109375" style="1" customWidth="1"/>
    <col min="15112" max="15112" width="11.7109375" style="1" customWidth="1"/>
    <col min="15113" max="15113" width="15.7109375" style="1" bestFit="1" customWidth="1"/>
    <col min="15114" max="15114" width="10.7109375" style="1" bestFit="1" customWidth="1"/>
    <col min="15115" max="15115" width="7" style="1" bestFit="1" customWidth="1"/>
    <col min="15116" max="15116" width="17.85546875" style="1" bestFit="1" customWidth="1"/>
    <col min="15117" max="15117" width="18.7109375" style="1" customWidth="1"/>
    <col min="15118" max="15118" width="14.7109375" style="1" bestFit="1" customWidth="1"/>
    <col min="15119" max="15119" width="16" style="1" bestFit="1" customWidth="1"/>
    <col min="15120" max="15121" width="9.140625" style="1"/>
    <col min="15122" max="15122" width="19.85546875" style="1" customWidth="1"/>
    <col min="15123" max="15123" width="25.5703125" style="1" customWidth="1"/>
    <col min="15124" max="15361" width="9.140625" style="1"/>
    <col min="15362" max="15362" width="7.42578125" style="1" bestFit="1" customWidth="1"/>
    <col min="15363" max="15363" width="8.85546875" style="1" bestFit="1" customWidth="1"/>
    <col min="15364" max="15364" width="6.85546875" style="1" bestFit="1" customWidth="1"/>
    <col min="15365" max="15365" width="14.42578125" style="1" customWidth="1"/>
    <col min="15366" max="15366" width="34.7109375" style="1" customWidth="1"/>
    <col min="15367" max="15367" width="12.7109375" style="1" customWidth="1"/>
    <col min="15368" max="15368" width="11.7109375" style="1" customWidth="1"/>
    <col min="15369" max="15369" width="15.7109375" style="1" bestFit="1" customWidth="1"/>
    <col min="15370" max="15370" width="10.7109375" style="1" bestFit="1" customWidth="1"/>
    <col min="15371" max="15371" width="7" style="1" bestFit="1" customWidth="1"/>
    <col min="15372" max="15372" width="17.85546875" style="1" bestFit="1" customWidth="1"/>
    <col min="15373" max="15373" width="18.7109375" style="1" customWidth="1"/>
    <col min="15374" max="15374" width="14.7109375" style="1" bestFit="1" customWidth="1"/>
    <col min="15375" max="15375" width="16" style="1" bestFit="1" customWidth="1"/>
    <col min="15376" max="15377" width="9.140625" style="1"/>
    <col min="15378" max="15378" width="19.85546875" style="1" customWidth="1"/>
    <col min="15379" max="15379" width="25.5703125" style="1" customWidth="1"/>
    <col min="15380" max="15617" width="9.140625" style="1"/>
    <col min="15618" max="15618" width="7.42578125" style="1" bestFit="1" customWidth="1"/>
    <col min="15619" max="15619" width="8.85546875" style="1" bestFit="1" customWidth="1"/>
    <col min="15620" max="15620" width="6.85546875" style="1" bestFit="1" customWidth="1"/>
    <col min="15621" max="15621" width="14.42578125" style="1" customWidth="1"/>
    <col min="15622" max="15622" width="34.7109375" style="1" customWidth="1"/>
    <col min="15623" max="15623" width="12.7109375" style="1" customWidth="1"/>
    <col min="15624" max="15624" width="11.7109375" style="1" customWidth="1"/>
    <col min="15625" max="15625" width="15.7109375" style="1" bestFit="1" customWidth="1"/>
    <col min="15626" max="15626" width="10.7109375" style="1" bestFit="1" customWidth="1"/>
    <col min="15627" max="15627" width="7" style="1" bestFit="1" customWidth="1"/>
    <col min="15628" max="15628" width="17.85546875" style="1" bestFit="1" customWidth="1"/>
    <col min="15629" max="15629" width="18.7109375" style="1" customWidth="1"/>
    <col min="15630" max="15630" width="14.7109375" style="1" bestFit="1" customWidth="1"/>
    <col min="15631" max="15631" width="16" style="1" bestFit="1" customWidth="1"/>
    <col min="15632" max="15633" width="9.140625" style="1"/>
    <col min="15634" max="15634" width="19.85546875" style="1" customWidth="1"/>
    <col min="15635" max="15635" width="25.5703125" style="1" customWidth="1"/>
    <col min="15636" max="15873" width="9.140625" style="1"/>
    <col min="15874" max="15874" width="7.42578125" style="1" bestFit="1" customWidth="1"/>
    <col min="15875" max="15875" width="8.85546875" style="1" bestFit="1" customWidth="1"/>
    <col min="15876" max="15876" width="6.85546875" style="1" bestFit="1" customWidth="1"/>
    <col min="15877" max="15877" width="14.42578125" style="1" customWidth="1"/>
    <col min="15878" max="15878" width="34.7109375" style="1" customWidth="1"/>
    <col min="15879" max="15879" width="12.7109375" style="1" customWidth="1"/>
    <col min="15880" max="15880" width="11.7109375" style="1" customWidth="1"/>
    <col min="15881" max="15881" width="15.7109375" style="1" bestFit="1" customWidth="1"/>
    <col min="15882" max="15882" width="10.7109375" style="1" bestFit="1" customWidth="1"/>
    <col min="15883" max="15883" width="7" style="1" bestFit="1" customWidth="1"/>
    <col min="15884" max="15884" width="17.85546875" style="1" bestFit="1" customWidth="1"/>
    <col min="15885" max="15885" width="18.7109375" style="1" customWidth="1"/>
    <col min="15886" max="15886" width="14.7109375" style="1" bestFit="1" customWidth="1"/>
    <col min="15887" max="15887" width="16" style="1" bestFit="1" customWidth="1"/>
    <col min="15888" max="15889" width="9.140625" style="1"/>
    <col min="15890" max="15890" width="19.85546875" style="1" customWidth="1"/>
    <col min="15891" max="15891" width="25.5703125" style="1" customWidth="1"/>
    <col min="15892" max="16129" width="9.140625" style="1"/>
    <col min="16130" max="16130" width="7.42578125" style="1" bestFit="1" customWidth="1"/>
    <col min="16131" max="16131" width="8.85546875" style="1" bestFit="1" customWidth="1"/>
    <col min="16132" max="16132" width="6.85546875" style="1" bestFit="1" customWidth="1"/>
    <col min="16133" max="16133" width="14.42578125" style="1" customWidth="1"/>
    <col min="16134" max="16134" width="34.7109375" style="1" customWidth="1"/>
    <col min="16135" max="16135" width="12.7109375" style="1" customWidth="1"/>
    <col min="16136" max="16136" width="11.7109375" style="1" customWidth="1"/>
    <col min="16137" max="16137" width="15.7109375" style="1" bestFit="1" customWidth="1"/>
    <col min="16138" max="16138" width="10.7109375" style="1" bestFit="1" customWidth="1"/>
    <col min="16139" max="16139" width="7" style="1" bestFit="1" customWidth="1"/>
    <col min="16140" max="16140" width="17.85546875" style="1" bestFit="1" customWidth="1"/>
    <col min="16141" max="16141" width="18.7109375" style="1" customWidth="1"/>
    <col min="16142" max="16142" width="14.7109375" style="1" bestFit="1" customWidth="1"/>
    <col min="16143" max="16143" width="16" style="1" bestFit="1" customWidth="1"/>
    <col min="16144" max="16145" width="9.140625" style="1"/>
    <col min="16146" max="16146" width="19.85546875" style="1" customWidth="1"/>
    <col min="16147" max="16147" width="25.5703125" style="1" customWidth="1"/>
    <col min="16148" max="16384" width="9.140625" style="1"/>
  </cols>
  <sheetData>
    <row r="1" spans="1:23" ht="63.75" customHeight="1" x14ac:dyDescent="0.2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3" spans="1:23" s="10" customFormat="1" ht="57" customHeight="1" x14ac:dyDescent="0.2">
      <c r="A3" s="4" t="s">
        <v>0</v>
      </c>
      <c r="B3" s="5" t="s">
        <v>1</v>
      </c>
      <c r="C3" s="5" t="s">
        <v>2</v>
      </c>
      <c r="D3" s="5" t="s">
        <v>3</v>
      </c>
      <c r="E3" s="28" t="s">
        <v>123</v>
      </c>
      <c r="F3" s="42" t="s">
        <v>4</v>
      </c>
      <c r="G3" s="5" t="s">
        <v>6</v>
      </c>
      <c r="H3" s="5" t="s">
        <v>5</v>
      </c>
      <c r="I3" s="5" t="s">
        <v>7</v>
      </c>
      <c r="J3" s="6" t="s">
        <v>118</v>
      </c>
      <c r="K3" s="6" t="s">
        <v>119</v>
      </c>
      <c r="L3" s="6" t="s">
        <v>122</v>
      </c>
      <c r="M3" s="7" t="s">
        <v>120</v>
      </c>
      <c r="N3" s="8" t="s">
        <v>8</v>
      </c>
      <c r="O3" s="9" t="s">
        <v>121</v>
      </c>
      <c r="P3" s="10" t="s">
        <v>195</v>
      </c>
    </row>
    <row r="4" spans="1:23" s="10" customFormat="1" x14ac:dyDescent="0.25">
      <c r="A4" s="13">
        <v>3</v>
      </c>
      <c r="B4" s="13">
        <v>6</v>
      </c>
      <c r="C4" s="13">
        <v>2016</v>
      </c>
      <c r="D4" s="11" t="s">
        <v>9</v>
      </c>
      <c r="E4" s="11" t="s">
        <v>104</v>
      </c>
      <c r="F4" s="35" t="s">
        <v>10</v>
      </c>
      <c r="G4" s="13" t="s">
        <v>11</v>
      </c>
      <c r="H4" s="12">
        <f>VLOOKUP(G4,'Ma tinh'!$A$2:$B$64,2,0)</f>
        <v>160000</v>
      </c>
      <c r="I4" s="13" t="s">
        <v>12</v>
      </c>
      <c r="J4" s="12">
        <v>50</v>
      </c>
      <c r="K4" s="12">
        <v>50</v>
      </c>
      <c r="L4" s="14"/>
      <c r="M4" s="14"/>
      <c r="N4" s="14">
        <v>180000</v>
      </c>
      <c r="O4" s="15">
        <f>K4*N4</f>
        <v>9000000</v>
      </c>
      <c r="P4" s="10">
        <v>1</v>
      </c>
    </row>
    <row r="5" spans="1:23" s="10" customFormat="1" x14ac:dyDescent="0.25">
      <c r="A5" s="13">
        <v>2</v>
      </c>
      <c r="B5" s="13">
        <v>7</v>
      </c>
      <c r="C5" s="13">
        <v>2016</v>
      </c>
      <c r="D5" s="11" t="s">
        <v>9</v>
      </c>
      <c r="E5" s="11" t="s">
        <v>104</v>
      </c>
      <c r="F5" s="35" t="s">
        <v>15</v>
      </c>
      <c r="G5" s="13" t="s">
        <v>16</v>
      </c>
      <c r="H5" s="12">
        <f>VLOOKUP(G5,'Ma tinh'!$A$2:$B$64,2,0)</f>
        <v>410000</v>
      </c>
      <c r="I5" s="13" t="s">
        <v>12</v>
      </c>
      <c r="J5" s="12">
        <v>720</v>
      </c>
      <c r="K5" s="12">
        <v>720</v>
      </c>
      <c r="L5" s="14"/>
      <c r="M5" s="14"/>
      <c r="N5" s="14">
        <v>180000</v>
      </c>
      <c r="O5" s="15">
        <f t="shared" ref="O5:O69" si="0">K5*N5</f>
        <v>129600000</v>
      </c>
      <c r="P5" s="10">
        <v>1</v>
      </c>
    </row>
    <row r="6" spans="1:23" s="10" customFormat="1" x14ac:dyDescent="0.25">
      <c r="A6" s="13">
        <v>3</v>
      </c>
      <c r="B6" s="13">
        <v>7</v>
      </c>
      <c r="C6" s="13">
        <v>2016</v>
      </c>
      <c r="D6" s="11" t="s">
        <v>9</v>
      </c>
      <c r="E6" s="11" t="s">
        <v>104</v>
      </c>
      <c r="F6" s="35" t="s">
        <v>18</v>
      </c>
      <c r="G6" s="13" t="s">
        <v>19</v>
      </c>
      <c r="H6" s="12">
        <f>VLOOKUP(G6,'Ma tinh'!$A$2:$B$64,2,0)</f>
        <v>650000</v>
      </c>
      <c r="I6" s="13" t="s">
        <v>12</v>
      </c>
      <c r="J6" s="12">
        <v>480</v>
      </c>
      <c r="K6" s="12">
        <v>480</v>
      </c>
      <c r="L6" s="14">
        <v>480</v>
      </c>
      <c r="M6" s="14"/>
      <c r="N6" s="14">
        <v>180000</v>
      </c>
      <c r="O6" s="15">
        <f t="shared" si="0"/>
        <v>86400000</v>
      </c>
      <c r="P6" s="10">
        <v>1</v>
      </c>
    </row>
    <row r="7" spans="1:23" s="10" customFormat="1" x14ac:dyDescent="0.25">
      <c r="A7" s="13">
        <v>11</v>
      </c>
      <c r="B7" s="13">
        <v>7</v>
      </c>
      <c r="C7" s="13">
        <v>2016</v>
      </c>
      <c r="D7" s="11" t="s">
        <v>9</v>
      </c>
      <c r="E7" s="11" t="s">
        <v>104</v>
      </c>
      <c r="F7" s="35" t="s">
        <v>21</v>
      </c>
      <c r="G7" s="13" t="s">
        <v>22</v>
      </c>
      <c r="H7" s="12">
        <f>VLOOKUP(G7,'Ma tinh'!$A$2:$B$64,2,0)</f>
        <v>440000</v>
      </c>
      <c r="I7" s="13" t="s">
        <v>12</v>
      </c>
      <c r="J7" s="12">
        <v>200</v>
      </c>
      <c r="K7" s="12">
        <v>200</v>
      </c>
      <c r="L7" s="14"/>
      <c r="M7" s="14"/>
      <c r="N7" s="14">
        <v>180000</v>
      </c>
      <c r="O7" s="15">
        <f t="shared" si="0"/>
        <v>36000000</v>
      </c>
      <c r="P7" s="10">
        <v>1</v>
      </c>
    </row>
    <row r="8" spans="1:23" s="10" customFormat="1" x14ac:dyDescent="0.25">
      <c r="A8" s="13">
        <v>15</v>
      </c>
      <c r="B8" s="13">
        <v>7</v>
      </c>
      <c r="C8" s="13">
        <v>2016</v>
      </c>
      <c r="D8" s="11" t="s">
        <v>9</v>
      </c>
      <c r="E8" s="11" t="s">
        <v>104</v>
      </c>
      <c r="F8" s="35" t="s">
        <v>10</v>
      </c>
      <c r="G8" s="13" t="s">
        <v>11</v>
      </c>
      <c r="H8" s="12">
        <f>VLOOKUP(G8,'Ma tinh'!$A$2:$B$64,2,0)</f>
        <v>160000</v>
      </c>
      <c r="I8" s="13" t="s">
        <v>12</v>
      </c>
      <c r="J8" s="12">
        <v>240</v>
      </c>
      <c r="K8" s="12">
        <v>240</v>
      </c>
      <c r="L8" s="14"/>
      <c r="M8" s="14"/>
      <c r="N8" s="14">
        <v>180000</v>
      </c>
      <c r="O8" s="15">
        <f t="shared" si="0"/>
        <v>43200000</v>
      </c>
      <c r="P8" s="10">
        <v>1</v>
      </c>
      <c r="W8" s="10" t="s">
        <v>191</v>
      </c>
    </row>
    <row r="9" spans="1:23" s="10" customFormat="1" x14ac:dyDescent="0.25">
      <c r="A9" s="13">
        <v>19</v>
      </c>
      <c r="B9" s="13">
        <v>7</v>
      </c>
      <c r="C9" s="13">
        <v>2016</v>
      </c>
      <c r="D9" s="11" t="s">
        <v>9</v>
      </c>
      <c r="E9" s="11" t="s">
        <v>104</v>
      </c>
      <c r="F9" s="35" t="s">
        <v>25</v>
      </c>
      <c r="G9" s="13" t="s">
        <v>26</v>
      </c>
      <c r="H9" s="12">
        <f>VLOOKUP(G9,'Ma tinh'!$A$2:$B$64,2,0)</f>
        <v>430000</v>
      </c>
      <c r="I9" s="13" t="s">
        <v>12</v>
      </c>
      <c r="J9" s="12">
        <v>200</v>
      </c>
      <c r="K9" s="12">
        <v>200</v>
      </c>
      <c r="L9" s="14">
        <v>200</v>
      </c>
      <c r="M9" s="14"/>
      <c r="N9" s="14">
        <v>180000</v>
      </c>
      <c r="O9" s="15">
        <f t="shared" si="0"/>
        <v>36000000</v>
      </c>
      <c r="P9" s="10">
        <v>1</v>
      </c>
      <c r="W9" s="10" t="s">
        <v>192</v>
      </c>
    </row>
    <row r="10" spans="1:23" s="10" customFormat="1" x14ac:dyDescent="0.25">
      <c r="A10" s="13">
        <v>24</v>
      </c>
      <c r="B10" s="13">
        <v>7</v>
      </c>
      <c r="C10" s="13">
        <v>2016</v>
      </c>
      <c r="D10" s="11" t="s">
        <v>9</v>
      </c>
      <c r="E10" s="11" t="s">
        <v>104</v>
      </c>
      <c r="F10" s="35" t="s">
        <v>18</v>
      </c>
      <c r="G10" s="13" t="s">
        <v>19</v>
      </c>
      <c r="H10" s="12">
        <f>VLOOKUP(G10,'Ma tinh'!$A$2:$B$64,2,0)</f>
        <v>650000</v>
      </c>
      <c r="I10" s="13" t="s">
        <v>12</v>
      </c>
      <c r="J10" s="12">
        <v>520</v>
      </c>
      <c r="K10" s="12">
        <v>520</v>
      </c>
      <c r="L10" s="14">
        <v>199</v>
      </c>
      <c r="M10" s="14"/>
      <c r="N10" s="14">
        <v>180000</v>
      </c>
      <c r="O10" s="15">
        <f t="shared" si="0"/>
        <v>93600000</v>
      </c>
      <c r="P10" s="10">
        <v>1</v>
      </c>
    </row>
    <row r="11" spans="1:23" s="10" customFormat="1" x14ac:dyDescent="0.25">
      <c r="A11" s="13">
        <v>29</v>
      </c>
      <c r="B11" s="13">
        <v>7</v>
      </c>
      <c r="C11" s="13">
        <v>2016</v>
      </c>
      <c r="D11" s="11" t="s">
        <v>9</v>
      </c>
      <c r="E11" s="11" t="s">
        <v>104</v>
      </c>
      <c r="F11" s="35" t="s">
        <v>29</v>
      </c>
      <c r="G11" s="13" t="s">
        <v>30</v>
      </c>
      <c r="H11" s="12">
        <f>VLOOKUP(G11,'Ma tinh'!$A$2:$B$64,2,0)</f>
        <v>950000</v>
      </c>
      <c r="I11" s="13" t="s">
        <v>12</v>
      </c>
      <c r="J11" s="12">
        <v>40</v>
      </c>
      <c r="K11" s="12">
        <v>40</v>
      </c>
      <c r="L11" s="14"/>
      <c r="M11" s="14"/>
      <c r="N11" s="14">
        <v>180000</v>
      </c>
      <c r="O11" s="15">
        <f t="shared" si="0"/>
        <v>7200000</v>
      </c>
      <c r="P11" s="10">
        <v>1</v>
      </c>
    </row>
    <row r="12" spans="1:23" s="10" customFormat="1" x14ac:dyDescent="0.25">
      <c r="A12" s="13">
        <v>29</v>
      </c>
      <c r="B12" s="13">
        <v>7</v>
      </c>
      <c r="C12" s="13">
        <v>2016</v>
      </c>
      <c r="D12" s="11" t="s">
        <v>9</v>
      </c>
      <c r="E12" s="11" t="s">
        <v>104</v>
      </c>
      <c r="F12" s="35" t="s">
        <v>32</v>
      </c>
      <c r="G12" s="13" t="s">
        <v>17</v>
      </c>
      <c r="H12" s="12">
        <f>VLOOKUP(G12,'Ma tinh'!$A$2:$B$64,2,0)</f>
        <v>880000</v>
      </c>
      <c r="I12" s="13" t="s">
        <v>12</v>
      </c>
      <c r="J12" s="12">
        <v>20</v>
      </c>
      <c r="K12" s="12">
        <v>20</v>
      </c>
      <c r="L12" s="14"/>
      <c r="M12" s="14"/>
      <c r="N12" s="14">
        <v>180000</v>
      </c>
      <c r="O12" s="15">
        <f t="shared" si="0"/>
        <v>3600000</v>
      </c>
      <c r="P12" s="10">
        <v>1</v>
      </c>
    </row>
    <row r="13" spans="1:23" s="10" customFormat="1" x14ac:dyDescent="0.25">
      <c r="A13" s="13">
        <v>2</v>
      </c>
      <c r="B13" s="13">
        <v>8</v>
      </c>
      <c r="C13" s="13">
        <v>2016</v>
      </c>
      <c r="D13" s="11" t="s">
        <v>9</v>
      </c>
      <c r="E13" s="11" t="s">
        <v>104</v>
      </c>
      <c r="F13" s="35" t="s">
        <v>34</v>
      </c>
      <c r="G13" s="13" t="s">
        <v>35</v>
      </c>
      <c r="H13" s="12">
        <f>VLOOKUP(G13,'Ma tinh'!$A$2:$B$64,2,0)</f>
        <v>240000</v>
      </c>
      <c r="I13" s="13" t="s">
        <v>12</v>
      </c>
      <c r="J13" s="12">
        <v>207</v>
      </c>
      <c r="K13" s="12">
        <v>207</v>
      </c>
      <c r="L13" s="14"/>
      <c r="M13" s="14"/>
      <c r="N13" s="14">
        <v>180000</v>
      </c>
      <c r="O13" s="15">
        <f t="shared" si="0"/>
        <v>37260000</v>
      </c>
      <c r="P13" s="10">
        <v>1</v>
      </c>
    </row>
    <row r="14" spans="1:23" s="10" customFormat="1" x14ac:dyDescent="0.25">
      <c r="A14" s="13">
        <v>3</v>
      </c>
      <c r="B14" s="13">
        <v>8</v>
      </c>
      <c r="C14" s="13">
        <v>2016</v>
      </c>
      <c r="D14" s="11" t="s">
        <v>9</v>
      </c>
      <c r="E14" s="11" t="s">
        <v>104</v>
      </c>
      <c r="F14" s="35" t="s">
        <v>37</v>
      </c>
      <c r="G14" s="13" t="s">
        <v>38</v>
      </c>
      <c r="H14" s="12">
        <f>VLOOKUP(G14,'Ma tinh'!$A$2:$B$64,2,0)</f>
        <v>310000</v>
      </c>
      <c r="I14" s="13" t="s">
        <v>12</v>
      </c>
      <c r="J14" s="12">
        <v>100</v>
      </c>
      <c r="K14" s="12">
        <v>100</v>
      </c>
      <c r="L14" s="14"/>
      <c r="M14" s="14"/>
      <c r="N14" s="14">
        <v>180000</v>
      </c>
      <c r="O14" s="15">
        <f t="shared" si="0"/>
        <v>18000000</v>
      </c>
      <c r="P14" s="10">
        <v>1</v>
      </c>
    </row>
    <row r="15" spans="1:23" s="10" customFormat="1" x14ac:dyDescent="0.25">
      <c r="A15" s="13">
        <v>3</v>
      </c>
      <c r="B15" s="13">
        <v>8</v>
      </c>
      <c r="C15" s="13">
        <v>2016</v>
      </c>
      <c r="D15" s="11" t="s">
        <v>9</v>
      </c>
      <c r="E15" s="11" t="s">
        <v>104</v>
      </c>
      <c r="F15" s="35" t="s">
        <v>40</v>
      </c>
      <c r="G15" s="13" t="s">
        <v>28</v>
      </c>
      <c r="H15" s="12">
        <f>VLOOKUP(G15,'Ma tinh'!$A$2:$B$64,2,0)</f>
        <v>790000</v>
      </c>
      <c r="I15" s="13" t="s">
        <v>12</v>
      </c>
      <c r="J15" s="12">
        <v>115</v>
      </c>
      <c r="K15" s="12">
        <v>115</v>
      </c>
      <c r="L15" s="14"/>
      <c r="M15" s="14"/>
      <c r="N15" s="14">
        <v>180000</v>
      </c>
      <c r="O15" s="15">
        <f t="shared" si="0"/>
        <v>20700000</v>
      </c>
      <c r="P15" s="10">
        <v>1</v>
      </c>
    </row>
    <row r="16" spans="1:23" s="10" customFormat="1" x14ac:dyDescent="0.25">
      <c r="A16" s="13">
        <v>3</v>
      </c>
      <c r="B16" s="13">
        <v>8</v>
      </c>
      <c r="C16" s="13">
        <v>2016</v>
      </c>
      <c r="D16" s="11" t="s">
        <v>9</v>
      </c>
      <c r="E16" s="11" t="s">
        <v>104</v>
      </c>
      <c r="F16" s="35" t="s">
        <v>42</v>
      </c>
      <c r="G16" s="13" t="s">
        <v>24</v>
      </c>
      <c r="H16" s="12">
        <f>VLOOKUP(G16,'Ma tinh'!$A$2:$B$64,2,0)</f>
        <v>960000</v>
      </c>
      <c r="I16" s="13" t="s">
        <v>12</v>
      </c>
      <c r="J16" s="12">
        <v>51</v>
      </c>
      <c r="K16" s="12">
        <v>51</v>
      </c>
      <c r="L16" s="14"/>
      <c r="M16" s="14"/>
      <c r="N16" s="14">
        <v>180000</v>
      </c>
      <c r="O16" s="15">
        <f t="shared" si="0"/>
        <v>9180000</v>
      </c>
      <c r="P16" s="10">
        <v>1</v>
      </c>
    </row>
    <row r="17" spans="1:16" s="10" customFormat="1" x14ac:dyDescent="0.25">
      <c r="A17" s="13">
        <v>4</v>
      </c>
      <c r="B17" s="13">
        <v>8</v>
      </c>
      <c r="C17" s="13">
        <v>2016</v>
      </c>
      <c r="D17" s="11" t="s">
        <v>9</v>
      </c>
      <c r="E17" s="11" t="s">
        <v>104</v>
      </c>
      <c r="F17" s="35" t="s">
        <v>21</v>
      </c>
      <c r="G17" s="13" t="s">
        <v>22</v>
      </c>
      <c r="H17" s="12">
        <f>VLOOKUP(G17,'Ma tinh'!$A$2:$B$64,2,0)</f>
        <v>440000</v>
      </c>
      <c r="I17" s="13" t="s">
        <v>12</v>
      </c>
      <c r="J17" s="12">
        <v>240</v>
      </c>
      <c r="K17" s="12">
        <v>240</v>
      </c>
      <c r="L17" s="14"/>
      <c r="M17" s="14"/>
      <c r="N17" s="14">
        <v>180000</v>
      </c>
      <c r="O17" s="15">
        <f t="shared" si="0"/>
        <v>43200000</v>
      </c>
      <c r="P17" s="10">
        <v>1</v>
      </c>
    </row>
    <row r="18" spans="1:16" s="10" customFormat="1" x14ac:dyDescent="0.25">
      <c r="A18" s="13">
        <v>5</v>
      </c>
      <c r="B18" s="13">
        <v>8</v>
      </c>
      <c r="C18" s="13">
        <v>2016</v>
      </c>
      <c r="D18" s="11" t="s">
        <v>9</v>
      </c>
      <c r="E18" s="11" t="s">
        <v>104</v>
      </c>
      <c r="F18" s="35" t="s">
        <v>45</v>
      </c>
      <c r="G18" s="13" t="s">
        <v>46</v>
      </c>
      <c r="H18" s="12">
        <f>VLOOKUP(G18,'Ma tinh'!$A$2:$B$64,2,0)</f>
        <v>870000</v>
      </c>
      <c r="I18" s="13" t="s">
        <v>12</v>
      </c>
      <c r="J18" s="12">
        <v>50</v>
      </c>
      <c r="K18" s="12">
        <v>50</v>
      </c>
      <c r="L18" s="14"/>
      <c r="M18" s="14"/>
      <c r="N18" s="14">
        <v>180000</v>
      </c>
      <c r="O18" s="15">
        <f t="shared" si="0"/>
        <v>9000000</v>
      </c>
      <c r="P18" s="10">
        <v>1</v>
      </c>
    </row>
    <row r="19" spans="1:16" s="10" customFormat="1" x14ac:dyDescent="0.25">
      <c r="A19" s="13">
        <v>5</v>
      </c>
      <c r="B19" s="13">
        <v>8</v>
      </c>
      <c r="C19" s="13">
        <v>2016</v>
      </c>
      <c r="D19" s="11" t="s">
        <v>9</v>
      </c>
      <c r="E19" s="11" t="s">
        <v>104</v>
      </c>
      <c r="F19" s="35" t="s">
        <v>48</v>
      </c>
      <c r="G19" s="13" t="s">
        <v>41</v>
      </c>
      <c r="H19" s="12">
        <f>VLOOKUP(G19,'Ma tinh'!$A$2:$B$64,2,0)</f>
        <v>800000</v>
      </c>
      <c r="I19" s="13" t="s">
        <v>12</v>
      </c>
      <c r="J19" s="12">
        <v>50</v>
      </c>
      <c r="K19" s="12">
        <v>50</v>
      </c>
      <c r="L19" s="14"/>
      <c r="M19" s="14"/>
      <c r="N19" s="14">
        <v>180000</v>
      </c>
      <c r="O19" s="15">
        <f t="shared" si="0"/>
        <v>9000000</v>
      </c>
      <c r="P19" s="10">
        <v>1</v>
      </c>
    </row>
    <row r="20" spans="1:16" s="10" customFormat="1" x14ac:dyDescent="0.25">
      <c r="A20" s="13">
        <v>5</v>
      </c>
      <c r="B20" s="13">
        <v>8</v>
      </c>
      <c r="C20" s="13">
        <v>2016</v>
      </c>
      <c r="D20" s="11" t="s">
        <v>9</v>
      </c>
      <c r="E20" s="11" t="s">
        <v>104</v>
      </c>
      <c r="F20" s="35" t="s">
        <v>48</v>
      </c>
      <c r="G20" s="13" t="s">
        <v>41</v>
      </c>
      <c r="H20" s="12">
        <f>VLOOKUP(G20,'Ma tinh'!$A$2:$B$64,2,0)</f>
        <v>800000</v>
      </c>
      <c r="I20" s="13" t="s">
        <v>12</v>
      </c>
      <c r="J20" s="12">
        <v>150</v>
      </c>
      <c r="K20" s="12">
        <v>150</v>
      </c>
      <c r="L20" s="14"/>
      <c r="M20" s="14"/>
      <c r="N20" s="14">
        <v>180000</v>
      </c>
      <c r="O20" s="15">
        <f t="shared" si="0"/>
        <v>27000000</v>
      </c>
      <c r="P20" s="10">
        <v>1</v>
      </c>
    </row>
    <row r="21" spans="1:16" s="10" customFormat="1" x14ac:dyDescent="0.25">
      <c r="A21" s="13">
        <v>5</v>
      </c>
      <c r="B21" s="13">
        <v>8</v>
      </c>
      <c r="C21" s="13">
        <v>2016</v>
      </c>
      <c r="D21" s="11" t="s">
        <v>9</v>
      </c>
      <c r="E21" s="11" t="s">
        <v>104</v>
      </c>
      <c r="F21" s="35" t="s">
        <v>50</v>
      </c>
      <c r="G21" s="13" t="s">
        <v>51</v>
      </c>
      <c r="H21" s="12">
        <f>VLOOKUP(G21,'Ma tinh'!$A$2:$B$64,2,0)</f>
        <v>570000</v>
      </c>
      <c r="I21" s="13" t="s">
        <v>12</v>
      </c>
      <c r="J21" s="12">
        <v>50</v>
      </c>
      <c r="K21" s="12">
        <v>50</v>
      </c>
      <c r="L21" s="14"/>
      <c r="M21" s="14"/>
      <c r="N21" s="14">
        <v>180000</v>
      </c>
      <c r="O21" s="15">
        <f t="shared" si="0"/>
        <v>9000000</v>
      </c>
      <c r="P21" s="10">
        <v>1</v>
      </c>
    </row>
    <row r="22" spans="1:16" s="10" customFormat="1" x14ac:dyDescent="0.25">
      <c r="A22" s="13">
        <v>5</v>
      </c>
      <c r="B22" s="13">
        <v>8</v>
      </c>
      <c r="C22" s="13">
        <v>2016</v>
      </c>
      <c r="D22" s="11" t="s">
        <v>9</v>
      </c>
      <c r="E22" s="11" t="s">
        <v>104</v>
      </c>
      <c r="F22" s="35" t="s">
        <v>124</v>
      </c>
      <c r="G22" s="13" t="s">
        <v>20</v>
      </c>
      <c r="H22" s="12">
        <f>VLOOKUP(G22,'Ma tinh'!$A$2:$B$64,2,0)</f>
        <v>790000</v>
      </c>
      <c r="I22" s="13" t="s">
        <v>12</v>
      </c>
      <c r="J22" s="12">
        <v>100</v>
      </c>
      <c r="K22" s="12">
        <v>100</v>
      </c>
      <c r="L22" s="14"/>
      <c r="M22" s="14"/>
      <c r="N22" s="14">
        <v>180000</v>
      </c>
      <c r="O22" s="15">
        <f t="shared" si="0"/>
        <v>18000000</v>
      </c>
      <c r="P22" s="10">
        <v>1</v>
      </c>
    </row>
    <row r="23" spans="1:16" s="10" customFormat="1" x14ac:dyDescent="0.25">
      <c r="A23" s="13">
        <v>5</v>
      </c>
      <c r="B23" s="13">
        <v>8</v>
      </c>
      <c r="C23" s="13">
        <v>2016</v>
      </c>
      <c r="D23" s="11" t="s">
        <v>9</v>
      </c>
      <c r="E23" s="11" t="s">
        <v>104</v>
      </c>
      <c r="F23" s="35" t="s">
        <v>54</v>
      </c>
      <c r="G23" s="13" t="s">
        <v>55</v>
      </c>
      <c r="H23" s="12">
        <f>VLOOKUP(G23,'Ma tinh'!$A$2:$B$64,2,0)</f>
        <v>700000</v>
      </c>
      <c r="I23" s="13" t="s">
        <v>12</v>
      </c>
      <c r="J23" s="12">
        <v>346</v>
      </c>
      <c r="K23" s="12">
        <v>346</v>
      </c>
      <c r="L23" s="14"/>
      <c r="M23" s="14"/>
      <c r="N23" s="14">
        <v>180000</v>
      </c>
      <c r="O23" s="15">
        <f t="shared" si="0"/>
        <v>62280000</v>
      </c>
      <c r="P23" s="10">
        <v>1</v>
      </c>
    </row>
    <row r="24" spans="1:16" s="10" customFormat="1" x14ac:dyDescent="0.25">
      <c r="A24" s="13">
        <v>8</v>
      </c>
      <c r="B24" s="13">
        <v>8</v>
      </c>
      <c r="C24" s="13">
        <v>2016</v>
      </c>
      <c r="D24" s="11" t="s">
        <v>9</v>
      </c>
      <c r="E24" s="11" t="s">
        <v>104</v>
      </c>
      <c r="F24" s="35" t="s">
        <v>125</v>
      </c>
      <c r="G24" s="13" t="s">
        <v>57</v>
      </c>
      <c r="H24" s="12">
        <f>VLOOKUP(G24,'Ma tinh'!$A$2:$B$64,2,0)</f>
        <v>420000</v>
      </c>
      <c r="I24" s="13" t="s">
        <v>12</v>
      </c>
      <c r="J24" s="12">
        <v>380</v>
      </c>
      <c r="K24" s="12">
        <v>380</v>
      </c>
      <c r="L24" s="14"/>
      <c r="M24" s="14"/>
      <c r="N24" s="14">
        <v>180000</v>
      </c>
      <c r="O24" s="15">
        <f t="shared" si="0"/>
        <v>68400000</v>
      </c>
      <c r="P24" s="10">
        <v>1</v>
      </c>
    </row>
    <row r="25" spans="1:16" s="10" customFormat="1" x14ac:dyDescent="0.25">
      <c r="A25" s="13">
        <v>10</v>
      </c>
      <c r="B25" s="13">
        <v>8</v>
      </c>
      <c r="C25" s="13">
        <v>2016</v>
      </c>
      <c r="D25" s="11" t="s">
        <v>9</v>
      </c>
      <c r="E25" s="11" t="s">
        <v>104</v>
      </c>
      <c r="F25" s="35" t="s">
        <v>10</v>
      </c>
      <c r="G25" s="13" t="s">
        <v>11</v>
      </c>
      <c r="H25" s="12">
        <f>VLOOKUP(G25,'Ma tinh'!$A$2:$B$64,2,0)</f>
        <v>160000</v>
      </c>
      <c r="I25" s="13" t="s">
        <v>12</v>
      </c>
      <c r="J25" s="12">
        <v>480</v>
      </c>
      <c r="K25" s="12">
        <v>480</v>
      </c>
      <c r="L25" s="14"/>
      <c r="M25" s="14"/>
      <c r="N25" s="14">
        <v>180000</v>
      </c>
      <c r="O25" s="15">
        <f t="shared" si="0"/>
        <v>86400000</v>
      </c>
      <c r="P25" s="10">
        <v>1</v>
      </c>
    </row>
    <row r="26" spans="1:16" s="10" customFormat="1" x14ac:dyDescent="0.25">
      <c r="A26" s="13">
        <v>16</v>
      </c>
      <c r="B26" s="13">
        <v>8</v>
      </c>
      <c r="C26" s="13">
        <v>2016</v>
      </c>
      <c r="D26" s="11" t="s">
        <v>9</v>
      </c>
      <c r="E26" s="11" t="s">
        <v>104</v>
      </c>
      <c r="F26" s="35" t="s">
        <v>59</v>
      </c>
      <c r="G26" s="13" t="s">
        <v>60</v>
      </c>
      <c r="H26" s="12">
        <f>VLOOKUP(G26,'Ma tinh'!$A$2:$B$64,2,0)</f>
        <v>170000</v>
      </c>
      <c r="I26" s="13" t="s">
        <v>12</v>
      </c>
      <c r="J26" s="12">
        <v>140</v>
      </c>
      <c r="K26" s="12">
        <v>140</v>
      </c>
      <c r="L26" s="14"/>
      <c r="M26" s="14"/>
      <c r="N26" s="14">
        <v>180000</v>
      </c>
      <c r="O26" s="15">
        <f t="shared" si="0"/>
        <v>25200000</v>
      </c>
      <c r="P26" s="10">
        <v>1</v>
      </c>
    </row>
    <row r="27" spans="1:16" s="10" customFormat="1" x14ac:dyDescent="0.25">
      <c r="A27" s="13">
        <v>18</v>
      </c>
      <c r="B27" s="13">
        <v>8</v>
      </c>
      <c r="C27" s="13">
        <v>2016</v>
      </c>
      <c r="D27" s="11" t="s">
        <v>9</v>
      </c>
      <c r="E27" s="11" t="s">
        <v>104</v>
      </c>
      <c r="F27" s="35" t="s">
        <v>25</v>
      </c>
      <c r="G27" s="13" t="s">
        <v>26</v>
      </c>
      <c r="H27" s="12">
        <f>VLOOKUP(G27,'Ma tinh'!$A$2:$B$64,2,0)</f>
        <v>430000</v>
      </c>
      <c r="I27" s="13" t="s">
        <v>12</v>
      </c>
      <c r="J27" s="12">
        <v>200</v>
      </c>
      <c r="K27" s="12">
        <v>200</v>
      </c>
      <c r="L27" s="14"/>
      <c r="M27" s="14"/>
      <c r="N27" s="14">
        <v>180000</v>
      </c>
      <c r="O27" s="15">
        <f t="shared" si="0"/>
        <v>36000000</v>
      </c>
      <c r="P27" s="10">
        <v>1</v>
      </c>
    </row>
    <row r="28" spans="1:16" s="10" customFormat="1" x14ac:dyDescent="0.25">
      <c r="A28" s="13">
        <v>24</v>
      </c>
      <c r="B28" s="13">
        <v>8</v>
      </c>
      <c r="C28" s="13">
        <v>2016</v>
      </c>
      <c r="D28" s="11" t="s">
        <v>9</v>
      </c>
      <c r="E28" s="11" t="s">
        <v>104</v>
      </c>
      <c r="F28" s="37" t="s">
        <v>70</v>
      </c>
      <c r="G28" s="13" t="s">
        <v>35</v>
      </c>
      <c r="H28" s="12">
        <f>VLOOKUP(G28,'Ma tinh'!$A$2:$B$64,2,0)</f>
        <v>240000</v>
      </c>
      <c r="I28" s="13" t="s">
        <v>12</v>
      </c>
      <c r="J28" s="12">
        <v>480</v>
      </c>
      <c r="K28" s="12">
        <v>480</v>
      </c>
      <c r="L28" s="14">
        <v>410</v>
      </c>
      <c r="M28" s="14"/>
      <c r="N28" s="14">
        <v>180000</v>
      </c>
      <c r="O28" s="15">
        <f t="shared" si="0"/>
        <v>86400000</v>
      </c>
      <c r="P28" s="10">
        <v>1</v>
      </c>
    </row>
    <row r="29" spans="1:16" s="10" customFormat="1" x14ac:dyDescent="0.25">
      <c r="A29" s="13">
        <v>31</v>
      </c>
      <c r="B29" s="13">
        <v>8</v>
      </c>
      <c r="C29" s="13">
        <v>2016</v>
      </c>
      <c r="D29" s="11" t="s">
        <v>9</v>
      </c>
      <c r="E29" s="11" t="s">
        <v>104</v>
      </c>
      <c r="F29" s="37" t="s">
        <v>63</v>
      </c>
      <c r="G29" s="13" t="s">
        <v>60</v>
      </c>
      <c r="H29" s="12">
        <f>VLOOKUP(G29,'Ma tinh'!$A$2:$B$64,2,0)</f>
        <v>170000</v>
      </c>
      <c r="I29" s="13" t="s">
        <v>12</v>
      </c>
      <c r="J29" s="12">
        <v>1060</v>
      </c>
      <c r="K29" s="12">
        <v>1060</v>
      </c>
      <c r="L29" s="14">
        <v>1060</v>
      </c>
      <c r="M29" s="14"/>
      <c r="N29" s="14">
        <v>180000</v>
      </c>
      <c r="O29" s="15">
        <f t="shared" si="0"/>
        <v>190800000</v>
      </c>
      <c r="P29" s="10">
        <v>1</v>
      </c>
    </row>
    <row r="30" spans="1:16" s="10" customFormat="1" x14ac:dyDescent="0.25">
      <c r="A30" s="13">
        <v>31</v>
      </c>
      <c r="B30" s="13">
        <v>8</v>
      </c>
      <c r="C30" s="13">
        <v>2016</v>
      </c>
      <c r="D30" s="11" t="s">
        <v>9</v>
      </c>
      <c r="E30" s="11" t="s">
        <v>104</v>
      </c>
      <c r="F30" s="37" t="s">
        <v>65</v>
      </c>
      <c r="G30" s="13" t="s">
        <v>66</v>
      </c>
      <c r="H30" s="12">
        <f>VLOOKUP(G30,'Ma tinh'!$A$2:$B$64,2,0)</f>
        <v>290000</v>
      </c>
      <c r="I30" s="13" t="s">
        <v>12</v>
      </c>
      <c r="J30" s="12">
        <v>240</v>
      </c>
      <c r="K30" s="12">
        <v>240</v>
      </c>
      <c r="L30" s="14">
        <v>240</v>
      </c>
      <c r="M30" s="14"/>
      <c r="N30" s="14">
        <v>180000</v>
      </c>
      <c r="O30" s="15">
        <f t="shared" si="0"/>
        <v>43200000</v>
      </c>
      <c r="P30" s="10">
        <v>1</v>
      </c>
    </row>
    <row r="31" spans="1:16" s="10" customFormat="1" x14ac:dyDescent="0.25">
      <c r="A31" s="13">
        <v>31</v>
      </c>
      <c r="B31" s="13">
        <v>8</v>
      </c>
      <c r="C31" s="13">
        <v>2016</v>
      </c>
      <c r="D31" s="11" t="s">
        <v>9</v>
      </c>
      <c r="E31" s="11" t="s">
        <v>104</v>
      </c>
      <c r="F31" s="37" t="s">
        <v>68</v>
      </c>
      <c r="G31" s="13" t="s">
        <v>69</v>
      </c>
      <c r="H31" s="12">
        <f>VLOOKUP(G31,'Ma tinh'!$A$2:$B$64,2,0)</f>
        <v>560000</v>
      </c>
      <c r="I31" s="13" t="s">
        <v>12</v>
      </c>
      <c r="J31" s="12">
        <v>300</v>
      </c>
      <c r="K31" s="12">
        <v>300</v>
      </c>
      <c r="L31" s="14"/>
      <c r="M31" s="14"/>
      <c r="N31" s="14">
        <v>180000</v>
      </c>
      <c r="O31" s="15">
        <f t="shared" si="0"/>
        <v>54000000</v>
      </c>
      <c r="P31" s="10">
        <v>1</v>
      </c>
    </row>
    <row r="32" spans="1:16" s="10" customFormat="1" x14ac:dyDescent="0.25">
      <c r="A32" s="13">
        <v>7</v>
      </c>
      <c r="B32" s="13">
        <v>9</v>
      </c>
      <c r="C32" s="13">
        <v>2016</v>
      </c>
      <c r="D32" s="11" t="s">
        <v>9</v>
      </c>
      <c r="E32" s="11" t="s">
        <v>104</v>
      </c>
      <c r="F32" s="37" t="s">
        <v>70</v>
      </c>
      <c r="G32" s="13" t="s">
        <v>35</v>
      </c>
      <c r="H32" s="12">
        <f>VLOOKUP(G32,'Ma tinh'!$A$2:$B$64,2,0)</f>
        <v>240000</v>
      </c>
      <c r="I32" s="13" t="s">
        <v>12</v>
      </c>
      <c r="J32" s="12">
        <v>480</v>
      </c>
      <c r="K32" s="12">
        <v>480</v>
      </c>
      <c r="L32" s="14"/>
      <c r="M32" s="14"/>
      <c r="N32" s="14">
        <v>180000</v>
      </c>
      <c r="O32" s="15">
        <f t="shared" si="0"/>
        <v>86400000</v>
      </c>
      <c r="P32" s="10">
        <v>1</v>
      </c>
    </row>
    <row r="33" spans="1:16" s="10" customFormat="1" x14ac:dyDescent="0.25">
      <c r="A33" s="13">
        <v>7</v>
      </c>
      <c r="B33" s="13">
        <v>9</v>
      </c>
      <c r="C33" s="13">
        <v>2016</v>
      </c>
      <c r="D33" s="11" t="s">
        <v>9</v>
      </c>
      <c r="E33" s="11" t="s">
        <v>104</v>
      </c>
      <c r="F33" s="37" t="s">
        <v>72</v>
      </c>
      <c r="G33" s="13" t="s">
        <v>27</v>
      </c>
      <c r="H33" s="12">
        <f>VLOOKUP(G33,'Ma tinh'!$A$2:$B$64,2,0)</f>
        <v>220000</v>
      </c>
      <c r="I33" s="13" t="s">
        <v>12</v>
      </c>
      <c r="J33" s="12">
        <v>500</v>
      </c>
      <c r="K33" s="12">
        <v>500</v>
      </c>
      <c r="L33" s="14"/>
      <c r="M33" s="14"/>
      <c r="N33" s="14">
        <v>180000</v>
      </c>
      <c r="O33" s="15">
        <f t="shared" si="0"/>
        <v>90000000</v>
      </c>
      <c r="P33" s="10">
        <v>1</v>
      </c>
    </row>
    <row r="34" spans="1:16" s="10" customFormat="1" x14ac:dyDescent="0.25">
      <c r="A34" s="13">
        <v>7</v>
      </c>
      <c r="B34" s="13">
        <v>9</v>
      </c>
      <c r="C34" s="13">
        <v>2016</v>
      </c>
      <c r="D34" s="11" t="s">
        <v>9</v>
      </c>
      <c r="E34" s="11" t="s">
        <v>104</v>
      </c>
      <c r="F34" s="37" t="s">
        <v>74</v>
      </c>
      <c r="G34" s="13" t="s">
        <v>11</v>
      </c>
      <c r="H34" s="12">
        <f>VLOOKUP(G34,'Ma tinh'!$A$2:$B$64,2,0)</f>
        <v>160000</v>
      </c>
      <c r="I34" s="13" t="s">
        <v>12</v>
      </c>
      <c r="J34" s="12">
        <v>720</v>
      </c>
      <c r="K34" s="12">
        <v>720</v>
      </c>
      <c r="L34" s="14">
        <v>720</v>
      </c>
      <c r="M34" s="14"/>
      <c r="N34" s="14">
        <v>180000</v>
      </c>
      <c r="O34" s="15">
        <f t="shared" si="0"/>
        <v>129600000</v>
      </c>
      <c r="P34" s="10">
        <v>1</v>
      </c>
    </row>
    <row r="35" spans="1:16" s="10" customFormat="1" x14ac:dyDescent="0.25">
      <c r="A35" s="13">
        <v>8</v>
      </c>
      <c r="B35" s="13">
        <v>9</v>
      </c>
      <c r="C35" s="13">
        <v>2016</v>
      </c>
      <c r="D35" s="11" t="s">
        <v>9</v>
      </c>
      <c r="E35" s="11" t="s">
        <v>104</v>
      </c>
      <c r="F35" s="37" t="s">
        <v>75</v>
      </c>
      <c r="G35" s="13" t="s">
        <v>76</v>
      </c>
      <c r="H35" s="12">
        <f>VLOOKUP(G35,'Ma tinh'!$A$2:$B$64,2,0)</f>
        <v>850000</v>
      </c>
      <c r="I35" s="13" t="s">
        <v>12</v>
      </c>
      <c r="J35" s="12">
        <v>150</v>
      </c>
      <c r="K35" s="12">
        <v>150</v>
      </c>
      <c r="L35" s="14"/>
      <c r="M35" s="14"/>
      <c r="N35" s="14">
        <v>180000</v>
      </c>
      <c r="O35" s="15">
        <f t="shared" si="0"/>
        <v>27000000</v>
      </c>
      <c r="P35" s="10">
        <v>1</v>
      </c>
    </row>
    <row r="36" spans="1:16" s="10" customFormat="1" x14ac:dyDescent="0.25">
      <c r="A36" s="13">
        <v>8</v>
      </c>
      <c r="B36" s="13">
        <v>9</v>
      </c>
      <c r="C36" s="13">
        <v>2016</v>
      </c>
      <c r="D36" s="11" t="s">
        <v>9</v>
      </c>
      <c r="E36" s="11" t="s">
        <v>104</v>
      </c>
      <c r="F36" s="37" t="s">
        <v>77</v>
      </c>
      <c r="G36" s="13" t="s">
        <v>78</v>
      </c>
      <c r="H36" s="12">
        <f>VLOOKUP(G36,'Ma tinh'!$A$2:$B$64,2,0)</f>
        <v>920000</v>
      </c>
      <c r="I36" s="13" t="s">
        <v>12</v>
      </c>
      <c r="J36" s="12">
        <v>200</v>
      </c>
      <c r="K36" s="12">
        <v>200</v>
      </c>
      <c r="L36" s="14"/>
      <c r="M36" s="14"/>
      <c r="N36" s="14">
        <v>180000</v>
      </c>
      <c r="O36" s="15">
        <f t="shared" si="0"/>
        <v>36000000</v>
      </c>
      <c r="P36" s="10">
        <v>1</v>
      </c>
    </row>
    <row r="37" spans="1:16" s="10" customFormat="1" x14ac:dyDescent="0.25">
      <c r="A37" s="13">
        <v>15</v>
      </c>
      <c r="B37" s="13">
        <v>9</v>
      </c>
      <c r="C37" s="13">
        <v>2016</v>
      </c>
      <c r="D37" s="11" t="s">
        <v>9</v>
      </c>
      <c r="E37" s="11" t="s">
        <v>104</v>
      </c>
      <c r="F37" s="37" t="s">
        <v>63</v>
      </c>
      <c r="G37" s="13" t="s">
        <v>60</v>
      </c>
      <c r="H37" s="12">
        <f>VLOOKUP(G37,'Ma tinh'!$A$2:$B$64,2,0)</f>
        <v>170000</v>
      </c>
      <c r="I37" s="13" t="s">
        <v>12</v>
      </c>
      <c r="J37" s="12">
        <v>720</v>
      </c>
      <c r="K37" s="12">
        <v>720</v>
      </c>
      <c r="L37" s="14"/>
      <c r="M37" s="14"/>
      <c r="N37" s="14">
        <v>180000</v>
      </c>
      <c r="O37" s="15">
        <f t="shared" si="0"/>
        <v>129600000</v>
      </c>
      <c r="P37" s="10">
        <v>1</v>
      </c>
    </row>
    <row r="38" spans="1:16" s="10" customFormat="1" x14ac:dyDescent="0.25">
      <c r="A38" s="13">
        <v>15</v>
      </c>
      <c r="B38" s="13">
        <v>9</v>
      </c>
      <c r="C38" s="13">
        <v>2016</v>
      </c>
      <c r="D38" s="11" t="s">
        <v>9</v>
      </c>
      <c r="E38" s="11" t="s">
        <v>104</v>
      </c>
      <c r="F38" s="37" t="s">
        <v>79</v>
      </c>
      <c r="G38" s="13" t="s">
        <v>26</v>
      </c>
      <c r="H38" s="12">
        <f>VLOOKUP(G38,'Ma tinh'!$A$2:$B$64,2,0)</f>
        <v>430000</v>
      </c>
      <c r="I38" s="13" t="s">
        <v>12</v>
      </c>
      <c r="J38" s="12">
        <v>480</v>
      </c>
      <c r="K38" s="12">
        <v>480</v>
      </c>
      <c r="L38" s="14"/>
      <c r="M38" s="14"/>
      <c r="N38" s="14">
        <v>180000</v>
      </c>
      <c r="O38" s="15">
        <f t="shared" si="0"/>
        <v>86400000</v>
      </c>
      <c r="P38" s="10">
        <v>1</v>
      </c>
    </row>
    <row r="39" spans="1:16" s="10" customFormat="1" x14ac:dyDescent="0.25">
      <c r="A39" s="13">
        <v>21</v>
      </c>
      <c r="B39" s="13">
        <v>9</v>
      </c>
      <c r="C39" s="13">
        <v>2016</v>
      </c>
      <c r="D39" s="11" t="s">
        <v>9</v>
      </c>
      <c r="E39" s="11" t="s">
        <v>104</v>
      </c>
      <c r="F39" s="37" t="s">
        <v>74</v>
      </c>
      <c r="G39" s="13" t="s">
        <v>11</v>
      </c>
      <c r="H39" s="12">
        <f>VLOOKUP(G39,'Ma tinh'!$A$2:$B$64,2,0)</f>
        <v>160000</v>
      </c>
      <c r="I39" s="13" t="s">
        <v>12</v>
      </c>
      <c r="J39" s="12">
        <v>480</v>
      </c>
      <c r="K39" s="12">
        <v>480</v>
      </c>
      <c r="L39" s="14">
        <v>480</v>
      </c>
      <c r="M39" s="14"/>
      <c r="N39" s="14">
        <v>180000</v>
      </c>
      <c r="O39" s="15">
        <f t="shared" si="0"/>
        <v>86400000</v>
      </c>
      <c r="P39" s="10">
        <v>1</v>
      </c>
    </row>
    <row r="40" spans="1:16" s="10" customFormat="1" x14ac:dyDescent="0.25">
      <c r="A40" s="13">
        <v>28</v>
      </c>
      <c r="B40" s="13">
        <v>9</v>
      </c>
      <c r="C40" s="13">
        <v>2016</v>
      </c>
      <c r="D40" s="11" t="s">
        <v>9</v>
      </c>
      <c r="E40" s="11" t="s">
        <v>104</v>
      </c>
      <c r="F40" s="37" t="s">
        <v>63</v>
      </c>
      <c r="G40" s="13" t="s">
        <v>60</v>
      </c>
      <c r="H40" s="12">
        <f>VLOOKUP(G40,'Ma tinh'!$A$2:$B$64,2,0)</f>
        <v>170000</v>
      </c>
      <c r="I40" s="13" t="s">
        <v>12</v>
      </c>
      <c r="J40" s="12">
        <v>1440</v>
      </c>
      <c r="K40" s="12">
        <v>480</v>
      </c>
      <c r="L40" s="14">
        <v>1326</v>
      </c>
      <c r="M40" s="14"/>
      <c r="N40" s="14">
        <v>180000</v>
      </c>
      <c r="O40" s="15">
        <f t="shared" si="0"/>
        <v>86400000</v>
      </c>
      <c r="P40" s="10">
        <v>1</v>
      </c>
    </row>
    <row r="41" spans="1:16" s="10" customFormat="1" x14ac:dyDescent="0.25">
      <c r="A41" s="13">
        <v>28</v>
      </c>
      <c r="B41" s="13">
        <v>9</v>
      </c>
      <c r="C41" s="13">
        <v>2016</v>
      </c>
      <c r="D41" s="11" t="s">
        <v>9</v>
      </c>
      <c r="E41" s="11" t="s">
        <v>104</v>
      </c>
      <c r="F41" s="37" t="s">
        <v>74</v>
      </c>
      <c r="G41" s="13" t="s">
        <v>11</v>
      </c>
      <c r="H41" s="12">
        <f>VLOOKUP(G41,'Ma tinh'!$A$2:$B$64,2,0)</f>
        <v>160000</v>
      </c>
      <c r="I41" s="13" t="s">
        <v>12</v>
      </c>
      <c r="J41" s="12">
        <v>720</v>
      </c>
      <c r="K41" s="12">
        <v>720</v>
      </c>
      <c r="L41" s="14">
        <v>720</v>
      </c>
      <c r="M41" s="14"/>
      <c r="N41" s="14">
        <v>180000</v>
      </c>
      <c r="O41" s="15">
        <f t="shared" si="0"/>
        <v>129600000</v>
      </c>
      <c r="P41" s="10">
        <v>1</v>
      </c>
    </row>
    <row r="42" spans="1:16" s="10" customFormat="1" x14ac:dyDescent="0.25">
      <c r="A42" s="13">
        <v>6</v>
      </c>
      <c r="B42" s="13">
        <v>10</v>
      </c>
      <c r="C42" s="13">
        <v>2016</v>
      </c>
      <c r="D42" s="11" t="s">
        <v>9</v>
      </c>
      <c r="E42" s="11" t="s">
        <v>104</v>
      </c>
      <c r="F42" s="37" t="s">
        <v>83</v>
      </c>
      <c r="G42" s="13" t="s">
        <v>57</v>
      </c>
      <c r="H42" s="12">
        <f>VLOOKUP(G42,'Ma tinh'!$A$2:$B$64,2,0)</f>
        <v>420000</v>
      </c>
      <c r="I42" s="13" t="s">
        <v>12</v>
      </c>
      <c r="J42" s="12">
        <v>960</v>
      </c>
      <c r="K42" s="12">
        <v>720</v>
      </c>
      <c r="L42" s="14"/>
      <c r="M42" s="14"/>
      <c r="N42" s="14">
        <v>180000</v>
      </c>
      <c r="O42" s="15">
        <f t="shared" si="0"/>
        <v>129600000</v>
      </c>
      <c r="P42" s="10">
        <v>1</v>
      </c>
    </row>
    <row r="43" spans="1:16" s="10" customFormat="1" x14ac:dyDescent="0.25">
      <c r="A43" s="13">
        <v>18</v>
      </c>
      <c r="B43" s="13">
        <v>10</v>
      </c>
      <c r="C43" s="13">
        <v>2016</v>
      </c>
      <c r="D43" s="11" t="s">
        <v>9</v>
      </c>
      <c r="E43" s="11" t="s">
        <v>104</v>
      </c>
      <c r="F43" s="37" t="s">
        <v>63</v>
      </c>
      <c r="G43" s="13" t="s">
        <v>60</v>
      </c>
      <c r="H43" s="12">
        <f>VLOOKUP(G43,'Ma tinh'!$A$2:$B$64,2,0)</f>
        <v>170000</v>
      </c>
      <c r="I43" s="13" t="s">
        <v>12</v>
      </c>
      <c r="J43" s="12">
        <v>720</v>
      </c>
      <c r="K43" s="12">
        <v>480</v>
      </c>
      <c r="L43" s="14"/>
      <c r="M43" s="14"/>
      <c r="N43" s="14">
        <v>180000</v>
      </c>
      <c r="O43" s="15">
        <f t="shared" si="0"/>
        <v>86400000</v>
      </c>
      <c r="P43" s="10">
        <v>1</v>
      </c>
    </row>
    <row r="44" spans="1:16" s="10" customFormat="1" x14ac:dyDescent="0.25">
      <c r="A44" s="13">
        <v>18</v>
      </c>
      <c r="B44" s="13">
        <v>10</v>
      </c>
      <c r="C44" s="13">
        <v>2016</v>
      </c>
      <c r="D44" s="11" t="s">
        <v>9</v>
      </c>
      <c r="E44" s="11" t="s">
        <v>104</v>
      </c>
      <c r="F44" s="37" t="s">
        <v>70</v>
      </c>
      <c r="G44" s="13" t="s">
        <v>35</v>
      </c>
      <c r="H44" s="12">
        <f>VLOOKUP(G44,'Ma tinh'!$A$2:$B$64,2,0)</f>
        <v>240000</v>
      </c>
      <c r="I44" s="13" t="s">
        <v>12</v>
      </c>
      <c r="J44" s="12">
        <v>200</v>
      </c>
      <c r="K44" s="12">
        <v>200</v>
      </c>
      <c r="L44" s="14"/>
      <c r="M44" s="14"/>
      <c r="N44" s="14">
        <v>180000</v>
      </c>
      <c r="O44" s="15">
        <f t="shared" si="0"/>
        <v>36000000</v>
      </c>
      <c r="P44" s="10">
        <v>1</v>
      </c>
    </row>
    <row r="45" spans="1:16" s="10" customFormat="1" x14ac:dyDescent="0.25">
      <c r="A45" s="13">
        <v>19</v>
      </c>
      <c r="B45" s="13">
        <v>10</v>
      </c>
      <c r="C45" s="13">
        <v>2016</v>
      </c>
      <c r="D45" s="11" t="s">
        <v>9</v>
      </c>
      <c r="E45" s="11" t="s">
        <v>104</v>
      </c>
      <c r="F45" s="37" t="s">
        <v>86</v>
      </c>
      <c r="G45" s="13" t="s">
        <v>64</v>
      </c>
      <c r="H45" s="12">
        <f>VLOOKUP(G45,'Ma tinh'!$A$2:$B$64,2,0)</f>
        <v>100000</v>
      </c>
      <c r="I45" s="13" t="s">
        <v>12</v>
      </c>
      <c r="J45" s="12">
        <v>50</v>
      </c>
      <c r="K45" s="12">
        <v>50</v>
      </c>
      <c r="L45" s="14"/>
      <c r="M45" s="14"/>
      <c r="N45" s="14">
        <v>180000</v>
      </c>
      <c r="O45" s="15">
        <f t="shared" si="0"/>
        <v>9000000</v>
      </c>
      <c r="P45" s="10">
        <v>1</v>
      </c>
    </row>
    <row r="46" spans="1:16" s="10" customFormat="1" x14ac:dyDescent="0.25">
      <c r="A46" s="13">
        <v>24</v>
      </c>
      <c r="B46" s="13">
        <v>10</v>
      </c>
      <c r="C46" s="13">
        <v>2016</v>
      </c>
      <c r="D46" s="11" t="s">
        <v>9</v>
      </c>
      <c r="E46" s="11" t="s">
        <v>104</v>
      </c>
      <c r="F46" s="37" t="s">
        <v>87</v>
      </c>
      <c r="G46" s="13" t="s">
        <v>88</v>
      </c>
      <c r="H46" s="12">
        <f>VLOOKUP(G46,'Ma tinh'!$A$2:$B$64,2,0)</f>
        <v>300000</v>
      </c>
      <c r="I46" s="13" t="s">
        <v>12</v>
      </c>
      <c r="J46" s="12">
        <f>K46</f>
        <v>240</v>
      </c>
      <c r="K46" s="12">
        <v>240</v>
      </c>
      <c r="L46" s="14"/>
      <c r="M46" s="14"/>
      <c r="N46" s="14">
        <v>2700</v>
      </c>
      <c r="O46" s="15">
        <f t="shared" si="0"/>
        <v>648000</v>
      </c>
      <c r="P46" s="10">
        <v>1</v>
      </c>
    </row>
    <row r="47" spans="1:16" s="10" customFormat="1" x14ac:dyDescent="0.25">
      <c r="A47" s="13">
        <v>3</v>
      </c>
      <c r="B47" s="13">
        <v>11</v>
      </c>
      <c r="C47" s="13">
        <v>2016</v>
      </c>
      <c r="D47" s="11" t="s">
        <v>9</v>
      </c>
      <c r="E47" s="11" t="s">
        <v>104</v>
      </c>
      <c r="F47" s="37" t="s">
        <v>126</v>
      </c>
      <c r="G47" s="13" t="s">
        <v>22</v>
      </c>
      <c r="H47" s="12">
        <f>VLOOKUP(G47,'Ma tinh'!$A$2:$B$64,2,0)</f>
        <v>440000</v>
      </c>
      <c r="I47" s="13" t="s">
        <v>12</v>
      </c>
      <c r="J47" s="12">
        <f t="shared" ref="J47:J110" si="1">K47</f>
        <v>480</v>
      </c>
      <c r="K47" s="12">
        <v>480</v>
      </c>
      <c r="L47" s="14"/>
      <c r="M47" s="14"/>
      <c r="N47" s="14">
        <v>2700</v>
      </c>
      <c r="O47" s="15">
        <f t="shared" si="0"/>
        <v>1296000</v>
      </c>
      <c r="P47" s="10">
        <v>1</v>
      </c>
    </row>
    <row r="48" spans="1:16" s="10" customFormat="1" x14ac:dyDescent="0.25">
      <c r="A48" s="13">
        <v>4</v>
      </c>
      <c r="B48" s="13">
        <v>11</v>
      </c>
      <c r="C48" s="13">
        <v>2016</v>
      </c>
      <c r="D48" s="11" t="s">
        <v>9</v>
      </c>
      <c r="E48" s="11" t="s">
        <v>104</v>
      </c>
      <c r="F48" s="37" t="s">
        <v>65</v>
      </c>
      <c r="G48" s="13" t="s">
        <v>66</v>
      </c>
      <c r="H48" s="12">
        <f>VLOOKUP(G48,'Ma tinh'!$A$2:$B$64,2,0)</f>
        <v>290000</v>
      </c>
      <c r="I48" s="13" t="s">
        <v>12</v>
      </c>
      <c r="J48" s="12">
        <f t="shared" si="1"/>
        <v>240</v>
      </c>
      <c r="K48" s="12">
        <v>240</v>
      </c>
      <c r="L48" s="14">
        <v>160</v>
      </c>
      <c r="M48" s="14"/>
      <c r="N48" s="14">
        <v>2700</v>
      </c>
      <c r="O48" s="15">
        <f t="shared" si="0"/>
        <v>648000</v>
      </c>
      <c r="P48" s="10">
        <v>1</v>
      </c>
    </row>
    <row r="49" spans="1:16" s="10" customFormat="1" x14ac:dyDescent="0.25">
      <c r="A49" s="13">
        <v>4</v>
      </c>
      <c r="B49" s="13">
        <v>11</v>
      </c>
      <c r="C49" s="13">
        <v>2016</v>
      </c>
      <c r="D49" s="11" t="s">
        <v>9</v>
      </c>
      <c r="E49" s="11" t="s">
        <v>104</v>
      </c>
      <c r="F49" s="37" t="s">
        <v>127</v>
      </c>
      <c r="G49" s="13" t="s">
        <v>41</v>
      </c>
      <c r="H49" s="12">
        <f>VLOOKUP(G49,'Ma tinh'!$A$2:$B$64,2,0)</f>
        <v>800000</v>
      </c>
      <c r="I49" s="13" t="s">
        <v>12</v>
      </c>
      <c r="J49" s="12">
        <f t="shared" si="1"/>
        <v>480</v>
      </c>
      <c r="K49" s="12">
        <v>480</v>
      </c>
      <c r="L49" s="14"/>
      <c r="M49" s="14"/>
      <c r="N49" s="14">
        <v>2700</v>
      </c>
      <c r="O49" s="15">
        <f t="shared" si="0"/>
        <v>1296000</v>
      </c>
      <c r="P49" s="10">
        <v>1</v>
      </c>
    </row>
    <row r="50" spans="1:16" s="10" customFormat="1" x14ac:dyDescent="0.25">
      <c r="A50" s="13">
        <v>7</v>
      </c>
      <c r="B50" s="13">
        <v>11</v>
      </c>
      <c r="C50" s="13">
        <v>2016</v>
      </c>
      <c r="D50" s="11" t="s">
        <v>9</v>
      </c>
      <c r="E50" s="11" t="s">
        <v>104</v>
      </c>
      <c r="F50" s="37" t="s">
        <v>63</v>
      </c>
      <c r="G50" s="13" t="s">
        <v>60</v>
      </c>
      <c r="H50" s="12">
        <f>VLOOKUP(G50,'Ma tinh'!$A$2:$B$64,2,0)</f>
        <v>170000</v>
      </c>
      <c r="I50" s="13" t="s">
        <v>12</v>
      </c>
      <c r="J50" s="12">
        <f t="shared" si="1"/>
        <v>720</v>
      </c>
      <c r="K50" s="12">
        <v>720</v>
      </c>
      <c r="L50" s="14"/>
      <c r="M50" s="14"/>
      <c r="N50" s="14">
        <v>2700</v>
      </c>
      <c r="O50" s="15">
        <f t="shared" si="0"/>
        <v>1944000</v>
      </c>
      <c r="P50" s="10">
        <v>1</v>
      </c>
    </row>
    <row r="51" spans="1:16" s="10" customFormat="1" x14ac:dyDescent="0.25">
      <c r="A51" s="13">
        <v>7</v>
      </c>
      <c r="B51" s="13">
        <v>11</v>
      </c>
      <c r="C51" s="13">
        <v>2016</v>
      </c>
      <c r="D51" s="11" t="s">
        <v>9</v>
      </c>
      <c r="E51" s="11" t="s">
        <v>104</v>
      </c>
      <c r="F51" s="37" t="s">
        <v>74</v>
      </c>
      <c r="G51" s="13" t="s">
        <v>11</v>
      </c>
      <c r="H51" s="12">
        <f>VLOOKUP(G51,'Ma tinh'!$A$2:$B$64,2,0)</f>
        <v>160000</v>
      </c>
      <c r="I51" s="13" t="s">
        <v>12</v>
      </c>
      <c r="J51" s="12">
        <f t="shared" si="1"/>
        <v>480</v>
      </c>
      <c r="K51" s="12">
        <v>480</v>
      </c>
      <c r="L51" s="14">
        <v>78</v>
      </c>
      <c r="M51" s="14"/>
      <c r="N51" s="14">
        <v>2700</v>
      </c>
      <c r="O51" s="15">
        <f t="shared" si="0"/>
        <v>1296000</v>
      </c>
      <c r="P51" s="10">
        <v>1</v>
      </c>
    </row>
    <row r="52" spans="1:16" s="10" customFormat="1" x14ac:dyDescent="0.25">
      <c r="A52" s="13">
        <v>8</v>
      </c>
      <c r="B52" s="13">
        <v>11</v>
      </c>
      <c r="C52" s="13">
        <v>2016</v>
      </c>
      <c r="D52" s="11" t="s">
        <v>9</v>
      </c>
      <c r="E52" s="11" t="s">
        <v>104</v>
      </c>
      <c r="F52" s="37" t="s">
        <v>128</v>
      </c>
      <c r="G52" s="13" t="s">
        <v>16</v>
      </c>
      <c r="H52" s="12">
        <f>VLOOKUP(G52,'Ma tinh'!$A$2:$B$64,2,0)</f>
        <v>410000</v>
      </c>
      <c r="I52" s="13" t="s">
        <v>12</v>
      </c>
      <c r="J52" s="12">
        <f t="shared" si="1"/>
        <v>960</v>
      </c>
      <c r="K52" s="12">
        <v>960</v>
      </c>
      <c r="L52" s="14">
        <v>960</v>
      </c>
      <c r="M52" s="14"/>
      <c r="N52" s="14">
        <v>2700</v>
      </c>
      <c r="O52" s="15">
        <f t="shared" si="0"/>
        <v>2592000</v>
      </c>
      <c r="P52" s="10">
        <v>1</v>
      </c>
    </row>
    <row r="53" spans="1:16" s="10" customFormat="1" x14ac:dyDescent="0.25">
      <c r="A53" s="13">
        <v>11</v>
      </c>
      <c r="B53" s="13">
        <v>11</v>
      </c>
      <c r="C53" s="13">
        <v>2016</v>
      </c>
      <c r="D53" s="11" t="s">
        <v>9</v>
      </c>
      <c r="E53" s="11" t="s">
        <v>104</v>
      </c>
      <c r="F53" s="37" t="s">
        <v>129</v>
      </c>
      <c r="G53" s="13" t="s">
        <v>85</v>
      </c>
      <c r="H53" s="12">
        <f>VLOOKUP(G53,'Ma tinh'!$A$2:$B$64,2,0)</f>
        <v>670000</v>
      </c>
      <c r="I53" s="13" t="s">
        <v>12</v>
      </c>
      <c r="J53" s="12">
        <f t="shared" si="1"/>
        <v>110</v>
      </c>
      <c r="K53" s="12">
        <v>110</v>
      </c>
      <c r="L53" s="14"/>
      <c r="M53" s="14"/>
      <c r="N53" s="14">
        <v>2700</v>
      </c>
      <c r="O53" s="15">
        <f t="shared" si="0"/>
        <v>297000</v>
      </c>
      <c r="P53" s="10">
        <v>1</v>
      </c>
    </row>
    <row r="54" spans="1:16" s="10" customFormat="1" x14ac:dyDescent="0.25">
      <c r="A54" s="13">
        <v>14</v>
      </c>
      <c r="B54" s="13">
        <v>11</v>
      </c>
      <c r="C54" s="13">
        <v>2016</v>
      </c>
      <c r="D54" s="11" t="s">
        <v>9</v>
      </c>
      <c r="E54" s="11" t="s">
        <v>104</v>
      </c>
      <c r="F54" s="37" t="s">
        <v>128</v>
      </c>
      <c r="G54" s="13" t="s">
        <v>16</v>
      </c>
      <c r="H54" s="12">
        <f>VLOOKUP(G54,'Ma tinh'!$A$2:$B$64,2,0)</f>
        <v>410000</v>
      </c>
      <c r="I54" s="13" t="s">
        <v>12</v>
      </c>
      <c r="J54" s="12">
        <f t="shared" si="1"/>
        <v>240</v>
      </c>
      <c r="K54" s="12">
        <v>240</v>
      </c>
      <c r="L54" s="14">
        <v>40</v>
      </c>
      <c r="M54" s="14"/>
      <c r="N54" s="14">
        <v>2700</v>
      </c>
      <c r="O54" s="15">
        <f t="shared" si="0"/>
        <v>648000</v>
      </c>
      <c r="P54" s="10">
        <v>1</v>
      </c>
    </row>
    <row r="55" spans="1:16" s="10" customFormat="1" x14ac:dyDescent="0.25">
      <c r="A55" s="13">
        <v>15</v>
      </c>
      <c r="B55" s="13">
        <v>11</v>
      </c>
      <c r="C55" s="13">
        <v>2016</v>
      </c>
      <c r="D55" s="11" t="s">
        <v>9</v>
      </c>
      <c r="E55" s="11" t="s">
        <v>104</v>
      </c>
      <c r="F55" s="37" t="s">
        <v>127</v>
      </c>
      <c r="G55" s="13" t="s">
        <v>41</v>
      </c>
      <c r="H55" s="12">
        <f>VLOOKUP(G55,'Ma tinh'!$A$2:$B$64,2,0)</f>
        <v>800000</v>
      </c>
      <c r="I55" s="13" t="s">
        <v>12</v>
      </c>
      <c r="J55" s="12">
        <f t="shared" si="1"/>
        <v>720</v>
      </c>
      <c r="K55" s="12">
        <v>720</v>
      </c>
      <c r="L55" s="14">
        <v>720</v>
      </c>
      <c r="M55" s="14"/>
      <c r="N55" s="14">
        <v>12000</v>
      </c>
      <c r="O55" s="15">
        <f t="shared" si="0"/>
        <v>8640000</v>
      </c>
      <c r="P55" s="10">
        <v>1</v>
      </c>
    </row>
    <row r="56" spans="1:16" s="10" customFormat="1" x14ac:dyDescent="0.25">
      <c r="A56" s="13">
        <v>2</v>
      </c>
      <c r="B56" s="13">
        <v>12</v>
      </c>
      <c r="C56" s="13">
        <v>2016</v>
      </c>
      <c r="D56" s="11" t="s">
        <v>9</v>
      </c>
      <c r="E56" s="11" t="s">
        <v>104</v>
      </c>
      <c r="F56" s="37" t="s">
        <v>79</v>
      </c>
      <c r="G56" s="13" t="s">
        <v>26</v>
      </c>
      <c r="H56" s="12">
        <f>VLOOKUP(G56,'Ma tinh'!$A$2:$B$64,2,0)</f>
        <v>430000</v>
      </c>
      <c r="I56" s="13" t="s">
        <v>12</v>
      </c>
      <c r="J56" s="12">
        <f t="shared" si="1"/>
        <v>960</v>
      </c>
      <c r="K56" s="12">
        <v>960</v>
      </c>
      <c r="L56" s="14">
        <v>960</v>
      </c>
      <c r="M56" s="14"/>
      <c r="N56" s="14">
        <v>12000</v>
      </c>
      <c r="O56" s="15">
        <f t="shared" si="0"/>
        <v>11520000</v>
      </c>
      <c r="P56" s="10">
        <v>1</v>
      </c>
    </row>
    <row r="57" spans="1:16" s="10" customFormat="1" x14ac:dyDescent="0.25">
      <c r="A57" s="13">
        <v>3</v>
      </c>
      <c r="B57" s="13">
        <v>12</v>
      </c>
      <c r="C57" s="13">
        <v>2016</v>
      </c>
      <c r="D57" s="11" t="s">
        <v>9</v>
      </c>
      <c r="E57" s="11" t="s">
        <v>104</v>
      </c>
      <c r="F57" s="37" t="s">
        <v>127</v>
      </c>
      <c r="G57" s="13" t="s">
        <v>41</v>
      </c>
      <c r="H57" s="12">
        <f>VLOOKUP(G57,'Ma tinh'!$A$2:$B$64,2,0)</f>
        <v>800000</v>
      </c>
      <c r="I57" s="13" t="s">
        <v>12</v>
      </c>
      <c r="J57" s="12">
        <f t="shared" si="1"/>
        <v>480</v>
      </c>
      <c r="K57" s="12">
        <v>480</v>
      </c>
      <c r="L57" s="14">
        <v>267</v>
      </c>
      <c r="M57" s="14"/>
      <c r="N57" s="14">
        <v>12000</v>
      </c>
      <c r="O57" s="15">
        <f t="shared" si="0"/>
        <v>5760000</v>
      </c>
      <c r="P57" s="10">
        <v>1</v>
      </c>
    </row>
    <row r="58" spans="1:16" s="10" customFormat="1" x14ac:dyDescent="0.25">
      <c r="A58" s="13">
        <v>10</v>
      </c>
      <c r="B58" s="13">
        <v>12</v>
      </c>
      <c r="C58" s="13">
        <v>2016</v>
      </c>
      <c r="D58" s="11" t="s">
        <v>9</v>
      </c>
      <c r="E58" s="11" t="s">
        <v>104</v>
      </c>
      <c r="F58" s="37" t="s">
        <v>126</v>
      </c>
      <c r="G58" s="13" t="s">
        <v>22</v>
      </c>
      <c r="H58" s="12">
        <f>VLOOKUP(G58,'Ma tinh'!$A$2:$B$64,2,0)</f>
        <v>440000</v>
      </c>
      <c r="I58" s="13" t="s">
        <v>12</v>
      </c>
      <c r="J58" s="12">
        <f t="shared" si="1"/>
        <v>720</v>
      </c>
      <c r="K58" s="12">
        <v>720</v>
      </c>
      <c r="L58" s="14">
        <v>720</v>
      </c>
      <c r="M58" s="14"/>
      <c r="N58" s="14">
        <v>12000</v>
      </c>
      <c r="O58" s="15">
        <f t="shared" si="0"/>
        <v>8640000</v>
      </c>
      <c r="P58" s="10">
        <v>1</v>
      </c>
    </row>
    <row r="59" spans="1:16" s="10" customFormat="1" x14ac:dyDescent="0.25">
      <c r="A59" s="13">
        <v>16</v>
      </c>
      <c r="B59" s="13">
        <v>12</v>
      </c>
      <c r="C59" s="13">
        <v>2016</v>
      </c>
      <c r="D59" s="11" t="s">
        <v>9</v>
      </c>
      <c r="E59" s="11" t="s">
        <v>104</v>
      </c>
      <c r="F59" s="37" t="s">
        <v>79</v>
      </c>
      <c r="G59" s="13" t="s">
        <v>26</v>
      </c>
      <c r="H59" s="12">
        <f>VLOOKUP(G59,'Ma tinh'!$A$2:$B$64,2,0)</f>
        <v>430000</v>
      </c>
      <c r="I59" s="13" t="s">
        <v>12</v>
      </c>
      <c r="J59" s="12">
        <f t="shared" si="1"/>
        <v>1200</v>
      </c>
      <c r="K59" s="12">
        <v>1200</v>
      </c>
      <c r="L59" s="14">
        <v>30</v>
      </c>
      <c r="M59" s="14"/>
      <c r="N59" s="14">
        <v>12000</v>
      </c>
      <c r="O59" s="15">
        <f t="shared" si="0"/>
        <v>14400000</v>
      </c>
      <c r="P59" s="10">
        <v>1</v>
      </c>
    </row>
    <row r="60" spans="1:16" s="10" customFormat="1" x14ac:dyDescent="0.25">
      <c r="A60" s="13">
        <v>16</v>
      </c>
      <c r="B60" s="13">
        <v>12</v>
      </c>
      <c r="C60" s="13">
        <v>2016</v>
      </c>
      <c r="D60" s="11" t="s">
        <v>9</v>
      </c>
      <c r="E60" s="11" t="s">
        <v>104</v>
      </c>
      <c r="F60" s="37" t="s">
        <v>127</v>
      </c>
      <c r="G60" s="13" t="s">
        <v>41</v>
      </c>
      <c r="H60" s="12">
        <f>VLOOKUP(G60,'Ma tinh'!$A$2:$B$64,2,0)</f>
        <v>800000</v>
      </c>
      <c r="I60" s="13" t="s">
        <v>12</v>
      </c>
      <c r="J60" s="12">
        <f t="shared" si="1"/>
        <v>720</v>
      </c>
      <c r="K60" s="12">
        <v>720</v>
      </c>
      <c r="L60" s="14"/>
      <c r="M60" s="14"/>
      <c r="N60" s="14">
        <v>12000</v>
      </c>
      <c r="O60" s="15">
        <f t="shared" si="0"/>
        <v>8640000</v>
      </c>
      <c r="P60" s="10">
        <v>1</v>
      </c>
    </row>
    <row r="61" spans="1:16" s="33" customFormat="1" ht="15.75" customHeight="1" x14ac:dyDescent="0.3">
      <c r="A61" s="39">
        <v>1</v>
      </c>
      <c r="B61" s="39">
        <v>3</v>
      </c>
      <c r="C61" s="39">
        <v>2016</v>
      </c>
      <c r="D61" s="11" t="s">
        <v>9</v>
      </c>
      <c r="E61" s="29" t="s">
        <v>105</v>
      </c>
      <c r="F61" s="43" t="s">
        <v>189</v>
      </c>
      <c r="G61" s="41" t="s">
        <v>55</v>
      </c>
      <c r="H61" s="30">
        <f>VLOOKUP(G61,'Ma tinh'!$A$2:$B$64,2,0)</f>
        <v>700000</v>
      </c>
      <c r="I61" s="13" t="s">
        <v>12</v>
      </c>
      <c r="J61" s="12">
        <f t="shared" si="1"/>
        <v>100</v>
      </c>
      <c r="K61" s="12">
        <v>100</v>
      </c>
      <c r="L61" s="31"/>
      <c r="M61" s="31"/>
      <c r="N61" s="31">
        <v>2700</v>
      </c>
      <c r="O61" s="32">
        <f t="shared" si="0"/>
        <v>270000</v>
      </c>
      <c r="P61" s="10">
        <v>1</v>
      </c>
    </row>
    <row r="62" spans="1:16" s="10" customFormat="1" ht="18.75" x14ac:dyDescent="0.3">
      <c r="A62" s="13">
        <v>28</v>
      </c>
      <c r="B62" s="13">
        <v>3</v>
      </c>
      <c r="C62" s="13">
        <v>2016</v>
      </c>
      <c r="D62" s="11" t="s">
        <v>9</v>
      </c>
      <c r="E62" s="11" t="s">
        <v>105</v>
      </c>
      <c r="F62" s="43" t="s">
        <v>173</v>
      </c>
      <c r="G62" s="13" t="s">
        <v>71</v>
      </c>
      <c r="H62" s="12">
        <f>VLOOKUP(G62,'Ma tinh'!$A$2:$B$64,2,0)</f>
        <v>180000</v>
      </c>
      <c r="I62" s="13" t="s">
        <v>12</v>
      </c>
      <c r="J62" s="12">
        <f t="shared" si="1"/>
        <v>180</v>
      </c>
      <c r="K62" s="12">
        <v>180</v>
      </c>
      <c r="L62" s="14"/>
      <c r="M62" s="14"/>
      <c r="N62" s="14">
        <v>2700</v>
      </c>
      <c r="O62" s="15">
        <f t="shared" si="0"/>
        <v>486000</v>
      </c>
      <c r="P62" s="10">
        <v>1</v>
      </c>
    </row>
    <row r="63" spans="1:16" s="10" customFormat="1" ht="18.75" x14ac:dyDescent="0.3">
      <c r="A63" s="13">
        <v>7</v>
      </c>
      <c r="B63" s="13">
        <v>4</v>
      </c>
      <c r="C63" s="13">
        <v>2016</v>
      </c>
      <c r="D63" s="11" t="s">
        <v>9</v>
      </c>
      <c r="E63" s="11" t="s">
        <v>105</v>
      </c>
      <c r="F63" s="43" t="s">
        <v>174</v>
      </c>
      <c r="G63" s="13" t="s">
        <v>91</v>
      </c>
      <c r="H63" s="12">
        <f>VLOOKUP(G63,'Ma tinh'!$A$2:$B$64,2,0)</f>
        <v>620000</v>
      </c>
      <c r="I63" s="13" t="s">
        <v>12</v>
      </c>
      <c r="J63" s="12">
        <f t="shared" si="1"/>
        <v>480</v>
      </c>
      <c r="K63" s="12">
        <v>480</v>
      </c>
      <c r="L63" s="14"/>
      <c r="M63" s="14"/>
      <c r="N63" s="14">
        <v>2700</v>
      </c>
      <c r="O63" s="15">
        <f t="shared" si="0"/>
        <v>1296000</v>
      </c>
      <c r="P63" s="10">
        <v>1</v>
      </c>
    </row>
    <row r="64" spans="1:16" s="10" customFormat="1" ht="18.75" x14ac:dyDescent="0.3">
      <c r="A64" s="13">
        <v>21</v>
      </c>
      <c r="B64" s="13">
        <v>5</v>
      </c>
      <c r="C64" s="13">
        <v>2016</v>
      </c>
      <c r="D64" s="11" t="s">
        <v>9</v>
      </c>
      <c r="E64" s="11" t="s">
        <v>105</v>
      </c>
      <c r="F64" s="43" t="s">
        <v>175</v>
      </c>
      <c r="G64" s="13" t="s">
        <v>94</v>
      </c>
      <c r="H64" s="12">
        <f>VLOOKUP(G64,'Ma tinh'!$A$2:$B$64,2,0)</f>
        <v>520000</v>
      </c>
      <c r="I64" s="13" t="s">
        <v>12</v>
      </c>
      <c r="J64" s="12">
        <f t="shared" si="1"/>
        <v>240</v>
      </c>
      <c r="K64" s="12">
        <v>240</v>
      </c>
      <c r="L64" s="14"/>
      <c r="M64" s="14"/>
      <c r="N64" s="14">
        <v>2700</v>
      </c>
      <c r="O64" s="15">
        <f t="shared" si="0"/>
        <v>648000</v>
      </c>
      <c r="P64" s="10">
        <v>1</v>
      </c>
    </row>
    <row r="65" spans="1:16" s="10" customFormat="1" ht="18.75" x14ac:dyDescent="0.3">
      <c r="A65" s="13">
        <v>30</v>
      </c>
      <c r="B65" s="13">
        <v>5</v>
      </c>
      <c r="C65" s="13">
        <v>2016</v>
      </c>
      <c r="D65" s="11" t="s">
        <v>9</v>
      </c>
      <c r="E65" s="11" t="s">
        <v>105</v>
      </c>
      <c r="F65" s="43" t="s">
        <v>190</v>
      </c>
      <c r="G65" s="13" t="s">
        <v>64</v>
      </c>
      <c r="H65" s="12">
        <f>VLOOKUP(G65,'Ma tinh'!$A$2:$B$64,2,0)</f>
        <v>100000</v>
      </c>
      <c r="I65" s="13" t="s">
        <v>12</v>
      </c>
      <c r="J65" s="12">
        <f t="shared" si="1"/>
        <v>100</v>
      </c>
      <c r="K65" s="12">
        <v>100</v>
      </c>
      <c r="L65" s="14"/>
      <c r="M65" s="14"/>
      <c r="N65" s="14">
        <v>2700</v>
      </c>
      <c r="O65" s="15">
        <f t="shared" si="0"/>
        <v>270000</v>
      </c>
      <c r="P65" s="10">
        <v>1</v>
      </c>
    </row>
    <row r="66" spans="1:16" s="10" customFormat="1" ht="18.75" x14ac:dyDescent="0.3">
      <c r="A66" s="13">
        <v>3</v>
      </c>
      <c r="B66" s="13">
        <v>6</v>
      </c>
      <c r="C66" s="13">
        <v>2016</v>
      </c>
      <c r="D66" s="11" t="s">
        <v>9</v>
      </c>
      <c r="E66" s="11" t="s">
        <v>105</v>
      </c>
      <c r="F66" s="43" t="s">
        <v>176</v>
      </c>
      <c r="G66" s="13" t="s">
        <v>11</v>
      </c>
      <c r="H66" s="12">
        <f>VLOOKUP(G66,'Ma tinh'!$A$2:$B$64,2,0)</f>
        <v>160000</v>
      </c>
      <c r="I66" s="13" t="s">
        <v>12</v>
      </c>
      <c r="J66" s="12">
        <f t="shared" si="1"/>
        <v>32</v>
      </c>
      <c r="K66" s="12">
        <v>32</v>
      </c>
      <c r="L66" s="14"/>
      <c r="M66" s="14"/>
      <c r="N66" s="14">
        <v>12000</v>
      </c>
      <c r="O66" s="15">
        <f t="shared" si="0"/>
        <v>384000</v>
      </c>
      <c r="P66" s="10">
        <v>1</v>
      </c>
    </row>
    <row r="67" spans="1:16" s="10" customFormat="1" ht="18.75" x14ac:dyDescent="0.3">
      <c r="A67" s="13">
        <v>21</v>
      </c>
      <c r="B67" s="13">
        <v>6</v>
      </c>
      <c r="C67" s="13">
        <v>2016</v>
      </c>
      <c r="D67" s="11" t="s">
        <v>9</v>
      </c>
      <c r="E67" s="11" t="s">
        <v>105</v>
      </c>
      <c r="F67" s="43" t="s">
        <v>177</v>
      </c>
      <c r="G67" s="13" t="s">
        <v>16</v>
      </c>
      <c r="H67" s="12">
        <f>VLOOKUP(G67,'Ma tinh'!$A$2:$B$64,2,0)</f>
        <v>410000</v>
      </c>
      <c r="I67" s="13" t="s">
        <v>12</v>
      </c>
      <c r="J67" s="12">
        <f t="shared" si="1"/>
        <v>20</v>
      </c>
      <c r="K67" s="12">
        <v>20</v>
      </c>
      <c r="L67" s="14"/>
      <c r="M67" s="14"/>
      <c r="N67" s="14">
        <v>12000</v>
      </c>
      <c r="O67" s="15">
        <f t="shared" si="0"/>
        <v>240000</v>
      </c>
      <c r="P67" s="10">
        <v>1</v>
      </c>
    </row>
    <row r="68" spans="1:16" s="10" customFormat="1" ht="18.75" x14ac:dyDescent="0.3">
      <c r="A68" s="13">
        <v>21</v>
      </c>
      <c r="B68" s="13">
        <v>6</v>
      </c>
      <c r="C68" s="13">
        <v>2016</v>
      </c>
      <c r="D68" s="11" t="s">
        <v>9</v>
      </c>
      <c r="E68" s="11" t="s">
        <v>106</v>
      </c>
      <c r="F68" s="43" t="s">
        <v>177</v>
      </c>
      <c r="G68" s="13" t="s">
        <v>16</v>
      </c>
      <c r="H68" s="12">
        <f>VLOOKUP(G68,'Ma tinh'!$A$2:$B$64,2,0)</f>
        <v>410000</v>
      </c>
      <c r="I68" s="13" t="s">
        <v>12</v>
      </c>
      <c r="J68" s="12">
        <f t="shared" si="1"/>
        <v>480</v>
      </c>
      <c r="K68" s="12">
        <v>480</v>
      </c>
      <c r="L68" s="14"/>
      <c r="M68" s="14"/>
      <c r="N68" s="14"/>
      <c r="O68" s="15"/>
      <c r="P68" s="10">
        <v>1</v>
      </c>
    </row>
    <row r="69" spans="1:16" s="10" customFormat="1" ht="18.75" x14ac:dyDescent="0.3">
      <c r="A69" s="13">
        <v>2</v>
      </c>
      <c r="B69" s="13">
        <v>7</v>
      </c>
      <c r="C69" s="13">
        <v>2016</v>
      </c>
      <c r="D69" s="11" t="s">
        <v>9</v>
      </c>
      <c r="E69" s="11" t="s">
        <v>105</v>
      </c>
      <c r="F69" s="43" t="s">
        <v>141</v>
      </c>
      <c r="G69" s="13" t="s">
        <v>16</v>
      </c>
      <c r="H69" s="12">
        <f>VLOOKUP(G69,'Ma tinh'!$A$2:$B$64,2,0)</f>
        <v>410000</v>
      </c>
      <c r="I69" s="13" t="s">
        <v>12</v>
      </c>
      <c r="J69" s="12">
        <f t="shared" si="1"/>
        <v>240</v>
      </c>
      <c r="K69" s="12">
        <v>240</v>
      </c>
      <c r="L69" s="14"/>
      <c r="M69" s="14"/>
      <c r="N69" s="14">
        <v>12000</v>
      </c>
      <c r="O69" s="15">
        <f t="shared" si="0"/>
        <v>2880000</v>
      </c>
      <c r="P69" s="10">
        <v>1</v>
      </c>
    </row>
    <row r="70" spans="1:16" s="10" customFormat="1" ht="18.75" x14ac:dyDescent="0.3">
      <c r="A70" s="13">
        <v>2</v>
      </c>
      <c r="B70" s="13">
        <v>7</v>
      </c>
      <c r="C70" s="13">
        <v>2016</v>
      </c>
      <c r="D70" s="11" t="s">
        <v>9</v>
      </c>
      <c r="E70" s="11" t="s">
        <v>106</v>
      </c>
      <c r="F70" s="43" t="s">
        <v>141</v>
      </c>
      <c r="G70" s="13" t="s">
        <v>16</v>
      </c>
      <c r="H70" s="12">
        <f>VLOOKUP(G70,'Ma tinh'!$A$2:$B$64,2,0)</f>
        <v>410000</v>
      </c>
      <c r="I70" s="13" t="s">
        <v>12</v>
      </c>
      <c r="J70" s="12">
        <f t="shared" si="1"/>
        <v>240</v>
      </c>
      <c r="K70" s="12">
        <v>240</v>
      </c>
      <c r="L70" s="14"/>
      <c r="M70" s="14"/>
      <c r="N70" s="14"/>
      <c r="O70" s="15"/>
      <c r="P70" s="10">
        <v>1</v>
      </c>
    </row>
    <row r="71" spans="1:16" s="10" customFormat="1" ht="18.75" x14ac:dyDescent="0.3">
      <c r="A71" s="13">
        <v>6</v>
      </c>
      <c r="B71" s="13">
        <v>7</v>
      </c>
      <c r="C71" s="13">
        <v>2016</v>
      </c>
      <c r="D71" s="11" t="s">
        <v>9</v>
      </c>
      <c r="E71" s="11" t="s">
        <v>105</v>
      </c>
      <c r="F71" s="43" t="s">
        <v>178</v>
      </c>
      <c r="G71" s="13" t="s">
        <v>64</v>
      </c>
      <c r="H71" s="12">
        <f>VLOOKUP(G71,'Ma tinh'!$A$2:$B$64,2,0)</f>
        <v>100000</v>
      </c>
      <c r="I71" s="13" t="s">
        <v>12</v>
      </c>
      <c r="J71" s="12">
        <f t="shared" si="1"/>
        <v>5</v>
      </c>
      <c r="K71" s="12">
        <v>5</v>
      </c>
      <c r="L71" s="14"/>
      <c r="M71" s="14"/>
      <c r="N71" s="14">
        <v>12000</v>
      </c>
      <c r="O71" s="15">
        <f t="shared" ref="O71:O72" si="2">K71*N71</f>
        <v>60000</v>
      </c>
      <c r="P71" s="10">
        <v>1</v>
      </c>
    </row>
    <row r="72" spans="1:16" s="10" customFormat="1" ht="18.75" x14ac:dyDescent="0.3">
      <c r="A72" s="13">
        <v>8</v>
      </c>
      <c r="B72" s="13">
        <v>7</v>
      </c>
      <c r="C72" s="13">
        <v>2016</v>
      </c>
      <c r="D72" s="11" t="s">
        <v>9</v>
      </c>
      <c r="E72" s="11" t="s">
        <v>106</v>
      </c>
      <c r="F72" s="43" t="s">
        <v>141</v>
      </c>
      <c r="G72" s="13" t="s">
        <v>16</v>
      </c>
      <c r="H72" s="12">
        <f>VLOOKUP(G72,'Ma tinh'!$A$2:$B$64,2,0)</f>
        <v>410000</v>
      </c>
      <c r="I72" s="13" t="s">
        <v>12</v>
      </c>
      <c r="J72" s="12">
        <f t="shared" si="1"/>
        <v>480</v>
      </c>
      <c r="K72" s="12">
        <v>480</v>
      </c>
      <c r="L72" s="14"/>
      <c r="M72" s="14"/>
      <c r="N72" s="14">
        <v>12000</v>
      </c>
      <c r="O72" s="15">
        <f t="shared" si="2"/>
        <v>5760000</v>
      </c>
      <c r="P72" s="10">
        <v>1</v>
      </c>
    </row>
    <row r="73" spans="1:16" ht="18.75" x14ac:dyDescent="0.3">
      <c r="A73" s="13">
        <v>9</v>
      </c>
      <c r="B73" s="13">
        <v>7</v>
      </c>
      <c r="C73" s="13">
        <v>2016</v>
      </c>
      <c r="D73" s="11" t="s">
        <v>9</v>
      </c>
      <c r="E73" s="11" t="s">
        <v>105</v>
      </c>
      <c r="F73" s="43" t="s">
        <v>179</v>
      </c>
      <c r="G73" s="13" t="s">
        <v>64</v>
      </c>
      <c r="H73" s="12">
        <f>VLOOKUP(G73,'Ma tinh'!$A$2:$B$64,2,0)</f>
        <v>100000</v>
      </c>
      <c r="I73" s="13" t="s">
        <v>12</v>
      </c>
      <c r="J73" s="12">
        <f t="shared" si="1"/>
        <v>81</v>
      </c>
      <c r="K73" s="12">
        <v>81</v>
      </c>
      <c r="L73" s="14"/>
      <c r="M73" s="34"/>
      <c r="N73" s="34"/>
      <c r="O73" s="35"/>
      <c r="P73" s="10">
        <v>1</v>
      </c>
    </row>
    <row r="74" spans="1:16" ht="18.75" x14ac:dyDescent="0.3">
      <c r="A74" s="13">
        <v>11</v>
      </c>
      <c r="B74" s="13">
        <v>7</v>
      </c>
      <c r="C74" s="13">
        <v>2016</v>
      </c>
      <c r="D74" s="11" t="s">
        <v>9</v>
      </c>
      <c r="E74" s="11" t="s">
        <v>105</v>
      </c>
      <c r="F74" s="43" t="s">
        <v>180</v>
      </c>
      <c r="G74" s="13" t="s">
        <v>22</v>
      </c>
      <c r="H74" s="12">
        <f>VLOOKUP(G74,'Ma tinh'!$A$2:$B$64,2,0)</f>
        <v>440000</v>
      </c>
      <c r="I74" s="13" t="s">
        <v>12</v>
      </c>
      <c r="J74" s="12">
        <f t="shared" si="1"/>
        <v>153</v>
      </c>
      <c r="K74" s="12">
        <v>153</v>
      </c>
      <c r="L74" s="14"/>
      <c r="M74" s="34"/>
      <c r="N74" s="34"/>
      <c r="O74" s="35"/>
      <c r="P74" s="10">
        <v>1</v>
      </c>
    </row>
    <row r="75" spans="1:16" ht="18.75" x14ac:dyDescent="0.3">
      <c r="A75" s="13">
        <v>11</v>
      </c>
      <c r="B75" s="13">
        <v>7</v>
      </c>
      <c r="C75" s="13">
        <v>2016</v>
      </c>
      <c r="D75" s="11" t="s">
        <v>9</v>
      </c>
      <c r="E75" s="11" t="s">
        <v>105</v>
      </c>
      <c r="F75" s="43" t="s">
        <v>181</v>
      </c>
      <c r="G75" s="13" t="s">
        <v>11</v>
      </c>
      <c r="H75" s="12">
        <f>VLOOKUP(G75,'Ma tinh'!$A$2:$B$64,2,0)</f>
        <v>160000</v>
      </c>
      <c r="I75" s="13" t="s">
        <v>12</v>
      </c>
      <c r="J75" s="12">
        <f t="shared" si="1"/>
        <v>200</v>
      </c>
      <c r="K75" s="12">
        <v>200</v>
      </c>
      <c r="L75" s="14"/>
      <c r="M75" s="34"/>
      <c r="N75" s="34"/>
      <c r="O75" s="35"/>
      <c r="P75" s="10">
        <v>1</v>
      </c>
    </row>
    <row r="76" spans="1:16" ht="18.75" x14ac:dyDescent="0.3">
      <c r="A76" s="13">
        <v>15</v>
      </c>
      <c r="B76" s="13">
        <v>7</v>
      </c>
      <c r="C76" s="13">
        <v>2016</v>
      </c>
      <c r="D76" s="11" t="s">
        <v>9</v>
      </c>
      <c r="E76" s="11" t="s">
        <v>105</v>
      </c>
      <c r="F76" s="43" t="s">
        <v>182</v>
      </c>
      <c r="G76" s="13" t="s">
        <v>64</v>
      </c>
      <c r="H76" s="12">
        <f>VLOOKUP(G76,'Ma tinh'!$A$2:$B$64,2,0)</f>
        <v>100000</v>
      </c>
      <c r="I76" s="13" t="s">
        <v>12</v>
      </c>
      <c r="J76" s="12">
        <f t="shared" si="1"/>
        <v>3</v>
      </c>
      <c r="K76" s="12">
        <v>3</v>
      </c>
      <c r="L76" s="14"/>
      <c r="M76" s="34"/>
      <c r="N76" s="34"/>
      <c r="O76" s="35"/>
      <c r="P76" s="10">
        <v>1</v>
      </c>
    </row>
    <row r="77" spans="1:16" ht="18.75" x14ac:dyDescent="0.3">
      <c r="A77" s="13">
        <v>15</v>
      </c>
      <c r="B77" s="13">
        <v>7</v>
      </c>
      <c r="C77" s="13">
        <v>2016</v>
      </c>
      <c r="D77" s="11" t="s">
        <v>9</v>
      </c>
      <c r="E77" s="11" t="s">
        <v>105</v>
      </c>
      <c r="F77" s="43" t="s">
        <v>183</v>
      </c>
      <c r="G77" s="13" t="s">
        <v>64</v>
      </c>
      <c r="H77" s="12">
        <f>VLOOKUP(G77,'Ma tinh'!$A$2:$B$64,2,0)</f>
        <v>100000</v>
      </c>
      <c r="I77" s="13" t="s">
        <v>12</v>
      </c>
      <c r="J77" s="12">
        <f t="shared" si="1"/>
        <v>69</v>
      </c>
      <c r="K77" s="12">
        <v>69</v>
      </c>
      <c r="L77" s="14"/>
      <c r="M77" s="34"/>
      <c r="N77" s="34"/>
      <c r="O77" s="35"/>
      <c r="P77" s="10">
        <v>1</v>
      </c>
    </row>
    <row r="78" spans="1:16" ht="18.75" x14ac:dyDescent="0.3">
      <c r="A78" s="13">
        <v>24</v>
      </c>
      <c r="B78" s="13">
        <v>7</v>
      </c>
      <c r="C78" s="13">
        <v>2016</v>
      </c>
      <c r="D78" s="11" t="s">
        <v>9</v>
      </c>
      <c r="E78" s="11" t="s">
        <v>105</v>
      </c>
      <c r="F78" s="43" t="s">
        <v>184</v>
      </c>
      <c r="G78" s="13" t="s">
        <v>19</v>
      </c>
      <c r="H78" s="12">
        <f>VLOOKUP(G78,'Ma tinh'!$A$2:$B$64,2,0)</f>
        <v>650000</v>
      </c>
      <c r="I78" s="13" t="s">
        <v>12</v>
      </c>
      <c r="J78" s="12">
        <f t="shared" si="1"/>
        <v>200</v>
      </c>
      <c r="K78" s="12">
        <v>200</v>
      </c>
      <c r="L78" s="14"/>
      <c r="M78" s="34"/>
      <c r="N78" s="34"/>
      <c r="O78" s="35"/>
      <c r="P78" s="10">
        <v>1</v>
      </c>
    </row>
    <row r="79" spans="1:16" ht="18.75" x14ac:dyDescent="0.3">
      <c r="A79" s="13">
        <v>29</v>
      </c>
      <c r="B79" s="13">
        <v>7</v>
      </c>
      <c r="C79" s="13">
        <v>2016</v>
      </c>
      <c r="D79" s="11" t="s">
        <v>9</v>
      </c>
      <c r="E79" s="11" t="s">
        <v>105</v>
      </c>
      <c r="F79" s="43" t="s">
        <v>185</v>
      </c>
      <c r="G79" s="13" t="s">
        <v>64</v>
      </c>
      <c r="H79" s="12">
        <f>VLOOKUP(G79,'Ma tinh'!$A$2:$B$64,2,0)</f>
        <v>100000</v>
      </c>
      <c r="I79" s="13" t="s">
        <v>12</v>
      </c>
      <c r="J79" s="12">
        <f t="shared" si="1"/>
        <v>6</v>
      </c>
      <c r="K79" s="12">
        <v>6</v>
      </c>
      <c r="L79" s="14"/>
      <c r="M79" s="34"/>
      <c r="N79" s="34"/>
      <c r="O79" s="35"/>
      <c r="P79" s="10">
        <v>1</v>
      </c>
    </row>
    <row r="80" spans="1:16" ht="18.75" x14ac:dyDescent="0.3">
      <c r="A80" s="13">
        <v>30</v>
      </c>
      <c r="B80" s="13">
        <v>7</v>
      </c>
      <c r="C80" s="13">
        <v>2016</v>
      </c>
      <c r="D80" s="11" t="s">
        <v>9</v>
      </c>
      <c r="E80" s="11" t="s">
        <v>105</v>
      </c>
      <c r="F80" s="43" t="s">
        <v>186</v>
      </c>
      <c r="G80" s="13" t="s">
        <v>11</v>
      </c>
      <c r="H80" s="12">
        <f>VLOOKUP(G80,'Ma tinh'!$A$2:$B$64,2,0)</f>
        <v>160000</v>
      </c>
      <c r="I80" s="13" t="s">
        <v>12</v>
      </c>
      <c r="J80" s="12">
        <f t="shared" si="1"/>
        <v>190</v>
      </c>
      <c r="K80" s="12">
        <v>190</v>
      </c>
      <c r="L80" s="14"/>
      <c r="M80" s="34"/>
      <c r="N80" s="34"/>
      <c r="O80" s="35"/>
      <c r="P80" s="10">
        <v>1</v>
      </c>
    </row>
    <row r="81" spans="1:16" ht="18.75" x14ac:dyDescent="0.3">
      <c r="A81" s="13">
        <v>10</v>
      </c>
      <c r="B81" s="13">
        <v>8</v>
      </c>
      <c r="C81" s="13">
        <v>2016</v>
      </c>
      <c r="D81" s="11" t="s">
        <v>9</v>
      </c>
      <c r="E81" s="11" t="s">
        <v>105</v>
      </c>
      <c r="F81" s="43" t="s">
        <v>187</v>
      </c>
      <c r="G81" s="13" t="s">
        <v>11</v>
      </c>
      <c r="H81" s="12">
        <f>VLOOKUP(G81,'Ma tinh'!$A$2:$B$64,2,0)</f>
        <v>160000</v>
      </c>
      <c r="I81" s="13" t="s">
        <v>12</v>
      </c>
      <c r="J81" s="12">
        <f t="shared" si="1"/>
        <v>0</v>
      </c>
      <c r="K81" s="12"/>
      <c r="L81" s="14"/>
      <c r="M81" s="34"/>
      <c r="N81" s="34"/>
      <c r="O81" s="35"/>
      <c r="P81" s="10">
        <v>1</v>
      </c>
    </row>
    <row r="82" spans="1:16" ht="18.75" x14ac:dyDescent="0.3">
      <c r="A82" s="13">
        <v>11</v>
      </c>
      <c r="B82" s="13">
        <v>8</v>
      </c>
      <c r="C82" s="13">
        <v>2016</v>
      </c>
      <c r="D82" s="11" t="s">
        <v>9</v>
      </c>
      <c r="E82" s="11" t="s">
        <v>106</v>
      </c>
      <c r="F82" s="43" t="s">
        <v>141</v>
      </c>
      <c r="G82" s="13" t="s">
        <v>16</v>
      </c>
      <c r="H82" s="12">
        <f>VLOOKUP(G82,'Ma tinh'!$A$2:$B$64,2,0)</f>
        <v>410000</v>
      </c>
      <c r="I82" s="13" t="s">
        <v>12</v>
      </c>
      <c r="J82" s="12">
        <f t="shared" si="1"/>
        <v>960</v>
      </c>
      <c r="K82" s="12">
        <v>960</v>
      </c>
      <c r="L82" s="14"/>
      <c r="M82" s="34"/>
      <c r="N82" s="34"/>
      <c r="O82" s="35"/>
      <c r="P82" s="10">
        <v>1</v>
      </c>
    </row>
    <row r="83" spans="1:16" ht="18.75" x14ac:dyDescent="0.3">
      <c r="A83" s="13">
        <v>11</v>
      </c>
      <c r="B83" s="13">
        <v>8</v>
      </c>
      <c r="C83" s="13">
        <v>2016</v>
      </c>
      <c r="D83" s="11" t="s">
        <v>9</v>
      </c>
      <c r="E83" s="11" t="s">
        <v>105</v>
      </c>
      <c r="F83" s="43" t="s">
        <v>188</v>
      </c>
      <c r="G83" s="13" t="s">
        <v>35</v>
      </c>
      <c r="H83" s="12">
        <f>VLOOKUP(G83,'Ma tinh'!$A$2:$B$64,2,0)</f>
        <v>240000</v>
      </c>
      <c r="I83" s="13" t="s">
        <v>12</v>
      </c>
      <c r="J83" s="12">
        <f t="shared" si="1"/>
        <v>120</v>
      </c>
      <c r="K83" s="12">
        <v>120</v>
      </c>
      <c r="L83" s="14"/>
      <c r="M83" s="34"/>
      <c r="N83" s="34"/>
      <c r="O83" s="35"/>
      <c r="P83" s="10">
        <v>1</v>
      </c>
    </row>
    <row r="84" spans="1:16" ht="18.75" x14ac:dyDescent="0.3">
      <c r="A84" s="13">
        <v>13</v>
      </c>
      <c r="B84" s="13">
        <v>8</v>
      </c>
      <c r="C84" s="13">
        <v>2016</v>
      </c>
      <c r="D84" s="11" t="s">
        <v>9</v>
      </c>
      <c r="E84" s="11" t="s">
        <v>105</v>
      </c>
      <c r="F84" s="43" t="s">
        <v>141</v>
      </c>
      <c r="G84" s="13" t="s">
        <v>16</v>
      </c>
      <c r="H84" s="12">
        <f>VLOOKUP(G84,'Ma tinh'!$A$2:$B$64,2,0)</f>
        <v>410000</v>
      </c>
      <c r="I84" s="13" t="s">
        <v>12</v>
      </c>
      <c r="J84" s="12">
        <f t="shared" si="1"/>
        <v>120</v>
      </c>
      <c r="K84" s="12">
        <v>120</v>
      </c>
      <c r="L84" s="14"/>
      <c r="M84" s="34"/>
      <c r="N84" s="34"/>
      <c r="O84" s="35"/>
      <c r="P84" s="10">
        <v>1</v>
      </c>
    </row>
    <row r="85" spans="1:16" ht="18.75" x14ac:dyDescent="0.3">
      <c r="A85" s="13">
        <v>13</v>
      </c>
      <c r="B85" s="13">
        <v>8</v>
      </c>
      <c r="C85" s="13">
        <v>2016</v>
      </c>
      <c r="D85" s="11" t="s">
        <v>9</v>
      </c>
      <c r="E85" s="11" t="s">
        <v>106</v>
      </c>
      <c r="F85" s="43" t="s">
        <v>141</v>
      </c>
      <c r="G85" s="13" t="s">
        <v>16</v>
      </c>
      <c r="H85" s="12">
        <f>VLOOKUP(G85,'Ma tinh'!$A$2:$B$64,2,0)</f>
        <v>410000</v>
      </c>
      <c r="I85" s="13" t="s">
        <v>12</v>
      </c>
      <c r="J85" s="12">
        <f t="shared" si="1"/>
        <v>1040</v>
      </c>
      <c r="K85" s="12">
        <v>1040</v>
      </c>
      <c r="L85" s="14"/>
      <c r="M85" s="34"/>
      <c r="N85" s="34"/>
      <c r="O85" s="35"/>
      <c r="P85" s="10">
        <v>1</v>
      </c>
    </row>
    <row r="86" spans="1:16" ht="18.75" x14ac:dyDescent="0.3">
      <c r="A86" s="13">
        <v>13</v>
      </c>
      <c r="B86" s="13">
        <v>8</v>
      </c>
      <c r="C86" s="13">
        <v>2016</v>
      </c>
      <c r="D86" s="11" t="s">
        <v>9</v>
      </c>
      <c r="E86" s="11" t="s">
        <v>106</v>
      </c>
      <c r="F86" s="43" t="s">
        <v>184</v>
      </c>
      <c r="G86" s="13" t="s">
        <v>19</v>
      </c>
      <c r="H86" s="12">
        <f>VLOOKUP(G86,'Ma tinh'!$A$2:$B$64,2,0)</f>
        <v>650000</v>
      </c>
      <c r="I86" s="13" t="s">
        <v>12</v>
      </c>
      <c r="J86" s="12">
        <f t="shared" si="1"/>
        <v>1440</v>
      </c>
      <c r="K86" s="12">
        <v>1440</v>
      </c>
      <c r="L86" s="14"/>
      <c r="M86" s="34"/>
      <c r="N86" s="34"/>
      <c r="O86" s="35"/>
      <c r="P86" s="10">
        <v>1</v>
      </c>
    </row>
    <row r="87" spans="1:16" ht="18.75" x14ac:dyDescent="0.3">
      <c r="A87" s="13">
        <v>16</v>
      </c>
      <c r="B87" s="13">
        <v>8</v>
      </c>
      <c r="C87" s="13">
        <v>2016</v>
      </c>
      <c r="D87" s="11" t="s">
        <v>9</v>
      </c>
      <c r="E87" s="11" t="s">
        <v>105</v>
      </c>
      <c r="F87" s="43" t="s">
        <v>130</v>
      </c>
      <c r="G87" s="13" t="s">
        <v>60</v>
      </c>
      <c r="H87" s="12">
        <f>VLOOKUP(G87,'Ma tinh'!$A$2:$B$64,2,0)</f>
        <v>170000</v>
      </c>
      <c r="I87" s="13" t="s">
        <v>12</v>
      </c>
      <c r="J87" s="12">
        <f t="shared" si="1"/>
        <v>50</v>
      </c>
      <c r="K87" s="12">
        <v>50</v>
      </c>
      <c r="L87" s="14"/>
      <c r="M87" s="34"/>
      <c r="N87" s="34"/>
      <c r="O87" s="35"/>
      <c r="P87" s="10">
        <v>1</v>
      </c>
    </row>
    <row r="88" spans="1:16" ht="18.75" x14ac:dyDescent="0.3">
      <c r="A88" s="13">
        <v>17</v>
      </c>
      <c r="B88" s="13">
        <v>8</v>
      </c>
      <c r="C88" s="13">
        <v>2016</v>
      </c>
      <c r="D88" s="11" t="s">
        <v>9</v>
      </c>
      <c r="E88" s="11" t="s">
        <v>106</v>
      </c>
      <c r="F88" s="43" t="s">
        <v>131</v>
      </c>
      <c r="G88" s="13" t="s">
        <v>94</v>
      </c>
      <c r="H88" s="12">
        <f>VLOOKUP(G88,'Ma tinh'!$A$2:$B$64,2,0)</f>
        <v>520000</v>
      </c>
      <c r="I88" s="13" t="s">
        <v>12</v>
      </c>
      <c r="J88" s="12">
        <f t="shared" si="1"/>
        <v>480</v>
      </c>
      <c r="K88" s="12">
        <v>480</v>
      </c>
      <c r="L88" s="14"/>
      <c r="M88" s="34"/>
      <c r="N88" s="34"/>
      <c r="O88" s="35"/>
      <c r="P88" s="10">
        <v>1</v>
      </c>
    </row>
    <row r="89" spans="1:16" ht="18.75" x14ac:dyDescent="0.3">
      <c r="A89" s="13">
        <v>23</v>
      </c>
      <c r="B89" s="13">
        <v>8</v>
      </c>
      <c r="C89" s="13">
        <v>2016</v>
      </c>
      <c r="D89" s="11" t="s">
        <v>9</v>
      </c>
      <c r="E89" s="11" t="s">
        <v>106</v>
      </c>
      <c r="F89" s="43" t="s">
        <v>131</v>
      </c>
      <c r="G89" s="13" t="s">
        <v>94</v>
      </c>
      <c r="H89" s="12">
        <f>VLOOKUP(G89,'Ma tinh'!$A$2:$B$64,2,0)</f>
        <v>520000</v>
      </c>
      <c r="I89" s="13" t="s">
        <v>12</v>
      </c>
      <c r="J89" s="12">
        <f t="shared" si="1"/>
        <v>480</v>
      </c>
      <c r="K89" s="12">
        <v>480</v>
      </c>
      <c r="L89" s="14"/>
      <c r="M89" s="34"/>
      <c r="N89" s="34"/>
      <c r="O89" s="35"/>
      <c r="P89" s="10">
        <v>1</v>
      </c>
    </row>
    <row r="90" spans="1:16" ht="18.75" x14ac:dyDescent="0.3">
      <c r="A90" s="13">
        <v>24</v>
      </c>
      <c r="B90" s="13">
        <v>8</v>
      </c>
      <c r="C90" s="13">
        <v>2016</v>
      </c>
      <c r="D90" s="11" t="s">
        <v>9</v>
      </c>
      <c r="E90" s="11" t="s">
        <v>105</v>
      </c>
      <c r="F90" s="43" t="s">
        <v>132</v>
      </c>
      <c r="G90" s="13" t="s">
        <v>35</v>
      </c>
      <c r="H90" s="12">
        <f>VLOOKUP(G90,'Ma tinh'!$A$2:$B$64,2,0)</f>
        <v>240000</v>
      </c>
      <c r="I90" s="13" t="s">
        <v>12</v>
      </c>
      <c r="J90" s="12">
        <f t="shared" si="1"/>
        <v>150</v>
      </c>
      <c r="K90" s="12">
        <v>150</v>
      </c>
      <c r="L90" s="14"/>
      <c r="M90" s="34"/>
      <c r="N90" s="34"/>
      <c r="O90" s="35"/>
      <c r="P90" s="10">
        <v>1</v>
      </c>
    </row>
    <row r="91" spans="1:16" ht="18.75" x14ac:dyDescent="0.3">
      <c r="A91" s="13">
        <v>24</v>
      </c>
      <c r="B91" s="13">
        <v>8</v>
      </c>
      <c r="C91" s="13">
        <v>2016</v>
      </c>
      <c r="D91" s="11" t="s">
        <v>9</v>
      </c>
      <c r="E91" s="11" t="s">
        <v>105</v>
      </c>
      <c r="F91" s="43" t="s">
        <v>133</v>
      </c>
      <c r="G91" s="13" t="s">
        <v>64</v>
      </c>
      <c r="H91" s="12">
        <f>VLOOKUP(G91,'Ma tinh'!$A$2:$B$64,2,0)</f>
        <v>100000</v>
      </c>
      <c r="I91" s="13" t="s">
        <v>12</v>
      </c>
      <c r="J91" s="12">
        <f t="shared" si="1"/>
        <v>4</v>
      </c>
      <c r="K91" s="12">
        <v>4</v>
      </c>
      <c r="L91" s="14"/>
      <c r="M91" s="34"/>
      <c r="N91" s="34"/>
      <c r="O91" s="35"/>
      <c r="P91" s="10">
        <v>1</v>
      </c>
    </row>
    <row r="92" spans="1:16" ht="18.75" x14ac:dyDescent="0.3">
      <c r="A92" s="13">
        <v>29</v>
      </c>
      <c r="B92" s="13">
        <v>8</v>
      </c>
      <c r="C92" s="13">
        <v>2016</v>
      </c>
      <c r="D92" s="11" t="s">
        <v>9</v>
      </c>
      <c r="E92" s="11" t="s">
        <v>105</v>
      </c>
      <c r="F92" s="43" t="s">
        <v>130</v>
      </c>
      <c r="G92" s="13" t="s">
        <v>60</v>
      </c>
      <c r="H92" s="12">
        <f>VLOOKUP(G92,'Ma tinh'!$A$2:$B$64,2,0)</f>
        <v>170000</v>
      </c>
      <c r="I92" s="13" t="s">
        <v>12</v>
      </c>
      <c r="J92" s="12">
        <f t="shared" si="1"/>
        <v>65</v>
      </c>
      <c r="K92" s="12">
        <v>65</v>
      </c>
      <c r="L92" s="14"/>
      <c r="M92" s="34"/>
      <c r="N92" s="34"/>
      <c r="O92" s="35"/>
      <c r="P92" s="10">
        <v>1</v>
      </c>
    </row>
    <row r="93" spans="1:16" ht="18.75" x14ac:dyDescent="0.3">
      <c r="A93" s="13">
        <v>30</v>
      </c>
      <c r="B93" s="13">
        <v>8</v>
      </c>
      <c r="C93" s="13">
        <v>2016</v>
      </c>
      <c r="D93" s="11" t="s">
        <v>9</v>
      </c>
      <c r="E93" s="11" t="s">
        <v>105</v>
      </c>
      <c r="F93" s="43" t="s">
        <v>134</v>
      </c>
      <c r="G93" s="13" t="s">
        <v>64</v>
      </c>
      <c r="H93" s="12">
        <f>VLOOKUP(G93,'Ma tinh'!$A$2:$B$64,2,0)</f>
        <v>100000</v>
      </c>
      <c r="I93" s="13" t="s">
        <v>12</v>
      </c>
      <c r="J93" s="12">
        <f t="shared" si="1"/>
        <v>15</v>
      </c>
      <c r="K93" s="12">
        <v>15</v>
      </c>
      <c r="L93" s="14"/>
      <c r="M93" s="34"/>
      <c r="N93" s="34"/>
      <c r="O93" s="35"/>
      <c r="P93" s="10">
        <v>1</v>
      </c>
    </row>
    <row r="94" spans="1:16" ht="18.75" x14ac:dyDescent="0.3">
      <c r="A94" s="13">
        <v>31</v>
      </c>
      <c r="B94" s="13">
        <v>8</v>
      </c>
      <c r="C94" s="13">
        <v>2016</v>
      </c>
      <c r="D94" s="11" t="s">
        <v>9</v>
      </c>
      <c r="E94" s="11" t="s">
        <v>105</v>
      </c>
      <c r="F94" s="43" t="s">
        <v>135</v>
      </c>
      <c r="G94" s="13" t="s">
        <v>11</v>
      </c>
      <c r="H94" s="12">
        <f>VLOOKUP(G94,'Ma tinh'!$A$2:$B$64,2,0)</f>
        <v>160000</v>
      </c>
      <c r="I94" s="13" t="s">
        <v>12</v>
      </c>
      <c r="J94" s="12">
        <f t="shared" si="1"/>
        <v>160</v>
      </c>
      <c r="K94" s="12">
        <v>160</v>
      </c>
      <c r="L94" s="14"/>
      <c r="M94" s="34"/>
      <c r="N94" s="34"/>
      <c r="O94" s="35"/>
      <c r="P94" s="10">
        <v>1</v>
      </c>
    </row>
    <row r="95" spans="1:16" ht="18.75" x14ac:dyDescent="0.3">
      <c r="A95" s="13">
        <v>2</v>
      </c>
      <c r="B95" s="13">
        <v>9</v>
      </c>
      <c r="C95" s="13">
        <v>2016</v>
      </c>
      <c r="D95" s="11" t="s">
        <v>9</v>
      </c>
      <c r="E95" s="11" t="s">
        <v>105</v>
      </c>
      <c r="F95" s="43" t="s">
        <v>136</v>
      </c>
      <c r="G95" s="13" t="s">
        <v>22</v>
      </c>
      <c r="H95" s="12">
        <f>VLOOKUP(G95,'Ma tinh'!$A$2:$B$64,2,0)</f>
        <v>440000</v>
      </c>
      <c r="I95" s="13" t="s">
        <v>12</v>
      </c>
      <c r="J95" s="12">
        <f t="shared" si="1"/>
        <v>170</v>
      </c>
      <c r="K95" s="12">
        <v>170</v>
      </c>
      <c r="L95" s="14"/>
      <c r="M95" s="34"/>
      <c r="N95" s="34"/>
      <c r="O95" s="35"/>
      <c r="P95" s="10">
        <v>1</v>
      </c>
    </row>
    <row r="96" spans="1:16" ht="18.75" x14ac:dyDescent="0.3">
      <c r="A96" s="13">
        <v>2</v>
      </c>
      <c r="B96" s="13">
        <v>9</v>
      </c>
      <c r="C96" s="13">
        <v>2016</v>
      </c>
      <c r="D96" s="11" t="s">
        <v>9</v>
      </c>
      <c r="E96" s="11" t="s">
        <v>106</v>
      </c>
      <c r="F96" s="43"/>
      <c r="G96" s="13" t="s">
        <v>22</v>
      </c>
      <c r="H96" s="12">
        <f>VLOOKUP(G96,'Ma tinh'!$A$2:$B$64,2,0)</f>
        <v>440000</v>
      </c>
      <c r="I96" s="13" t="s">
        <v>12</v>
      </c>
      <c r="J96" s="12">
        <f t="shared" si="1"/>
        <v>720</v>
      </c>
      <c r="K96" s="12">
        <v>720</v>
      </c>
      <c r="L96" s="14"/>
      <c r="M96" s="34"/>
      <c r="N96" s="34"/>
      <c r="O96" s="35"/>
      <c r="P96" s="10">
        <v>1</v>
      </c>
    </row>
    <row r="97" spans="1:16" ht="18.75" x14ac:dyDescent="0.3">
      <c r="A97" s="13">
        <v>6</v>
      </c>
      <c r="B97" s="13">
        <v>9</v>
      </c>
      <c r="C97" s="13">
        <v>2016</v>
      </c>
      <c r="D97" s="11" t="s">
        <v>9</v>
      </c>
      <c r="E97" s="11" t="s">
        <v>105</v>
      </c>
      <c r="F97" s="43" t="s">
        <v>137</v>
      </c>
      <c r="G97" s="13" t="s">
        <v>57</v>
      </c>
      <c r="H97" s="12">
        <f>VLOOKUP(G97,'Ma tinh'!$A$2:$B$64,2,0)</f>
        <v>420000</v>
      </c>
      <c r="I97" s="13" t="s">
        <v>12</v>
      </c>
      <c r="J97" s="12">
        <f t="shared" si="1"/>
        <v>40</v>
      </c>
      <c r="K97" s="12">
        <v>40</v>
      </c>
      <c r="L97" s="14"/>
      <c r="M97" s="34"/>
      <c r="N97" s="34"/>
      <c r="O97" s="35"/>
      <c r="P97" s="10">
        <v>1</v>
      </c>
    </row>
    <row r="98" spans="1:16" ht="18.75" x14ac:dyDescent="0.3">
      <c r="A98" s="13">
        <v>7</v>
      </c>
      <c r="B98" s="13">
        <v>9</v>
      </c>
      <c r="C98" s="13">
        <v>2016</v>
      </c>
      <c r="D98" s="11" t="s">
        <v>9</v>
      </c>
      <c r="E98" s="11" t="s">
        <v>105</v>
      </c>
      <c r="F98" s="43" t="s">
        <v>138</v>
      </c>
      <c r="G98" s="13" t="s">
        <v>64</v>
      </c>
      <c r="H98" s="12">
        <f>VLOOKUP(G98,'Ma tinh'!$A$2:$B$64,2,0)</f>
        <v>100000</v>
      </c>
      <c r="I98" s="13" t="s">
        <v>12</v>
      </c>
      <c r="J98" s="12">
        <f t="shared" si="1"/>
        <v>50</v>
      </c>
      <c r="K98" s="12">
        <v>50</v>
      </c>
      <c r="L98" s="14"/>
      <c r="M98" s="34"/>
      <c r="N98" s="34"/>
      <c r="O98" s="35"/>
      <c r="P98" s="10">
        <v>1</v>
      </c>
    </row>
    <row r="99" spans="1:16" ht="18.75" x14ac:dyDescent="0.3">
      <c r="A99" s="13">
        <v>8</v>
      </c>
      <c r="B99" s="13">
        <v>9</v>
      </c>
      <c r="C99" s="13">
        <v>2016</v>
      </c>
      <c r="D99" s="11" t="s">
        <v>9</v>
      </c>
      <c r="E99" s="11" t="s">
        <v>105</v>
      </c>
      <c r="F99" s="43" t="s">
        <v>139</v>
      </c>
      <c r="G99" s="13" t="s">
        <v>22</v>
      </c>
      <c r="H99" s="12">
        <f>VLOOKUP(G99,'Ma tinh'!$A$2:$B$64,2,0)</f>
        <v>440000</v>
      </c>
      <c r="I99" s="13" t="s">
        <v>12</v>
      </c>
      <c r="J99" s="12">
        <f t="shared" si="1"/>
        <v>180</v>
      </c>
      <c r="K99" s="12">
        <v>180</v>
      </c>
      <c r="L99" s="14"/>
      <c r="M99" s="34"/>
      <c r="N99" s="34"/>
      <c r="O99" s="35"/>
      <c r="P99" s="10">
        <v>1</v>
      </c>
    </row>
    <row r="100" spans="1:16" ht="18.75" x14ac:dyDescent="0.3">
      <c r="A100" s="13">
        <v>11</v>
      </c>
      <c r="B100" s="13">
        <v>9</v>
      </c>
      <c r="C100" s="13">
        <v>2016</v>
      </c>
      <c r="D100" s="11" t="s">
        <v>9</v>
      </c>
      <c r="E100" s="11" t="s">
        <v>105</v>
      </c>
      <c r="F100" s="43" t="s">
        <v>140</v>
      </c>
      <c r="G100" s="13" t="s">
        <v>35</v>
      </c>
      <c r="H100" s="12">
        <f>VLOOKUP(G100,'Ma tinh'!$A$2:$B$64,2,0)</f>
        <v>240000</v>
      </c>
      <c r="I100" s="13" t="s">
        <v>12</v>
      </c>
      <c r="J100" s="12">
        <f t="shared" si="1"/>
        <v>240</v>
      </c>
      <c r="K100" s="12">
        <v>240</v>
      </c>
      <c r="L100" s="14"/>
      <c r="M100" s="34"/>
      <c r="N100" s="34"/>
      <c r="O100" s="35"/>
      <c r="P100" s="10">
        <v>1</v>
      </c>
    </row>
    <row r="101" spans="1:16" ht="18.75" x14ac:dyDescent="0.3">
      <c r="A101" s="13">
        <v>14</v>
      </c>
      <c r="B101" s="13">
        <v>9</v>
      </c>
      <c r="C101" s="13">
        <v>2016</v>
      </c>
      <c r="D101" s="11" t="s">
        <v>9</v>
      </c>
      <c r="E101" s="11" t="s">
        <v>106</v>
      </c>
      <c r="F101" s="43" t="s">
        <v>141</v>
      </c>
      <c r="G101" s="13" t="s">
        <v>16</v>
      </c>
      <c r="H101" s="12">
        <f>VLOOKUP(G101,'Ma tinh'!$A$2:$B$64,2,0)</f>
        <v>410000</v>
      </c>
      <c r="I101" s="13" t="s">
        <v>12</v>
      </c>
      <c r="J101" s="12">
        <f t="shared" si="1"/>
        <v>1200</v>
      </c>
      <c r="K101" s="12">
        <v>1200</v>
      </c>
      <c r="L101" s="14"/>
      <c r="M101" s="34"/>
      <c r="N101" s="34"/>
      <c r="O101" s="35"/>
      <c r="P101" s="10">
        <v>1</v>
      </c>
    </row>
    <row r="102" spans="1:16" ht="18.75" x14ac:dyDescent="0.3">
      <c r="A102" s="13">
        <v>14</v>
      </c>
      <c r="B102" s="13">
        <v>9</v>
      </c>
      <c r="C102" s="13">
        <v>2016</v>
      </c>
      <c r="D102" s="11" t="s">
        <v>9</v>
      </c>
      <c r="E102" s="11" t="s">
        <v>106</v>
      </c>
      <c r="F102" s="43" t="s">
        <v>136</v>
      </c>
      <c r="G102" s="13" t="s">
        <v>22</v>
      </c>
      <c r="H102" s="12">
        <f>VLOOKUP(G102,'Ma tinh'!$A$2:$B$64,2,0)</f>
        <v>440000</v>
      </c>
      <c r="I102" s="13" t="s">
        <v>12</v>
      </c>
      <c r="J102" s="12">
        <f t="shared" si="1"/>
        <v>1200</v>
      </c>
      <c r="K102" s="12">
        <v>1200</v>
      </c>
      <c r="L102" s="14"/>
      <c r="M102" s="34"/>
      <c r="N102" s="34"/>
      <c r="O102" s="35"/>
      <c r="P102" s="10">
        <v>1</v>
      </c>
    </row>
    <row r="103" spans="1:16" ht="18.75" x14ac:dyDescent="0.3">
      <c r="A103" s="13">
        <v>15</v>
      </c>
      <c r="B103" s="13">
        <v>9</v>
      </c>
      <c r="C103" s="13">
        <v>2016</v>
      </c>
      <c r="D103" s="11" t="s">
        <v>9</v>
      </c>
      <c r="E103" s="11" t="s">
        <v>105</v>
      </c>
      <c r="F103" s="43" t="s">
        <v>130</v>
      </c>
      <c r="G103" s="13" t="s">
        <v>60</v>
      </c>
      <c r="H103" s="12">
        <f>VLOOKUP(G103,'Ma tinh'!$A$2:$B$64,2,0)</f>
        <v>170000</v>
      </c>
      <c r="I103" s="13" t="s">
        <v>12</v>
      </c>
      <c r="J103" s="12">
        <f t="shared" si="1"/>
        <v>280</v>
      </c>
      <c r="K103" s="12">
        <v>280</v>
      </c>
      <c r="L103" s="14"/>
      <c r="M103" s="34"/>
      <c r="N103" s="34"/>
      <c r="O103" s="35"/>
      <c r="P103" s="10">
        <v>1</v>
      </c>
    </row>
    <row r="104" spans="1:16" ht="18.75" x14ac:dyDescent="0.3">
      <c r="A104" s="13">
        <v>18</v>
      </c>
      <c r="B104" s="13">
        <v>9</v>
      </c>
      <c r="C104" s="13">
        <v>2016</v>
      </c>
      <c r="D104" s="11" t="s">
        <v>9</v>
      </c>
      <c r="E104" s="11" t="s">
        <v>105</v>
      </c>
      <c r="F104" s="43" t="s">
        <v>142</v>
      </c>
      <c r="G104" s="13" t="s">
        <v>16</v>
      </c>
      <c r="H104" s="12">
        <f>VLOOKUP(G104,'Ma tinh'!$A$2:$B$64,2,0)</f>
        <v>410000</v>
      </c>
      <c r="I104" s="13" t="s">
        <v>12</v>
      </c>
      <c r="J104" s="12">
        <f t="shared" si="1"/>
        <v>240</v>
      </c>
      <c r="K104" s="12">
        <v>240</v>
      </c>
      <c r="L104" s="14"/>
      <c r="M104" s="34"/>
      <c r="N104" s="34"/>
      <c r="O104" s="35"/>
      <c r="P104" s="10">
        <v>1</v>
      </c>
    </row>
    <row r="105" spans="1:16" ht="18.75" x14ac:dyDescent="0.3">
      <c r="A105" s="13">
        <v>18</v>
      </c>
      <c r="B105" s="13">
        <v>9</v>
      </c>
      <c r="C105" s="13">
        <v>2016</v>
      </c>
      <c r="D105" s="11" t="s">
        <v>9</v>
      </c>
      <c r="E105" s="11" t="s">
        <v>105</v>
      </c>
      <c r="F105" s="43" t="s">
        <v>142</v>
      </c>
      <c r="G105" s="13" t="s">
        <v>16</v>
      </c>
      <c r="H105" s="12">
        <f>VLOOKUP(G105,'Ma tinh'!$A$2:$B$64,2,0)</f>
        <v>410000</v>
      </c>
      <c r="I105" s="13" t="s">
        <v>12</v>
      </c>
      <c r="J105" s="12">
        <f t="shared" si="1"/>
        <v>240</v>
      </c>
      <c r="K105" s="12">
        <v>240</v>
      </c>
      <c r="L105" s="14"/>
      <c r="M105" s="34"/>
      <c r="N105" s="34"/>
      <c r="O105" s="35"/>
      <c r="P105" s="10">
        <v>1</v>
      </c>
    </row>
    <row r="106" spans="1:16" ht="18.75" x14ac:dyDescent="0.3">
      <c r="A106" s="13">
        <v>19</v>
      </c>
      <c r="B106" s="13">
        <v>9</v>
      </c>
      <c r="C106" s="13">
        <v>2016</v>
      </c>
      <c r="D106" s="11" t="s">
        <v>9</v>
      </c>
      <c r="E106" s="11" t="s">
        <v>105</v>
      </c>
      <c r="F106" s="43" t="s">
        <v>137</v>
      </c>
      <c r="G106" s="13" t="s">
        <v>57</v>
      </c>
      <c r="H106" s="12">
        <f>VLOOKUP(G106,'Ma tinh'!$A$2:$B$64,2,0)</f>
        <v>420000</v>
      </c>
      <c r="I106" s="13" t="s">
        <v>12</v>
      </c>
      <c r="J106" s="12">
        <f t="shared" si="1"/>
        <v>480</v>
      </c>
      <c r="K106" s="12">
        <v>480</v>
      </c>
      <c r="L106" s="14"/>
      <c r="M106" s="34"/>
      <c r="N106" s="34"/>
      <c r="O106" s="35"/>
      <c r="P106" s="10">
        <v>1</v>
      </c>
    </row>
    <row r="107" spans="1:16" ht="18.75" x14ac:dyDescent="0.3">
      <c r="A107" s="13">
        <v>25</v>
      </c>
      <c r="B107" s="13">
        <v>9</v>
      </c>
      <c r="C107" s="13">
        <v>2016</v>
      </c>
      <c r="D107" s="11" t="s">
        <v>9</v>
      </c>
      <c r="E107" s="11" t="s">
        <v>105</v>
      </c>
      <c r="F107" s="43" t="s">
        <v>143</v>
      </c>
      <c r="G107" s="13" t="s">
        <v>64</v>
      </c>
      <c r="H107" s="12">
        <f>VLOOKUP(G107,'Ma tinh'!$A$2:$B$64,2,0)</f>
        <v>100000</v>
      </c>
      <c r="I107" s="13" t="s">
        <v>12</v>
      </c>
      <c r="J107" s="12">
        <f t="shared" si="1"/>
        <v>1</v>
      </c>
      <c r="K107" s="12">
        <v>1</v>
      </c>
      <c r="L107" s="14"/>
      <c r="M107" s="34"/>
      <c r="N107" s="34"/>
      <c r="O107" s="35"/>
      <c r="P107" s="10">
        <v>1</v>
      </c>
    </row>
    <row r="108" spans="1:16" ht="18.75" x14ac:dyDescent="0.3">
      <c r="A108" s="13">
        <v>26</v>
      </c>
      <c r="B108" s="13">
        <v>9</v>
      </c>
      <c r="C108" s="13">
        <v>2016</v>
      </c>
      <c r="D108" s="11" t="s">
        <v>9</v>
      </c>
      <c r="E108" s="11" t="s">
        <v>105</v>
      </c>
      <c r="F108" s="43" t="s">
        <v>144</v>
      </c>
      <c r="G108" s="13" t="s">
        <v>64</v>
      </c>
      <c r="H108" s="12">
        <f>VLOOKUP(G108,'Ma tinh'!$A$2:$B$64,2,0)</f>
        <v>100000</v>
      </c>
      <c r="I108" s="13" t="s">
        <v>12</v>
      </c>
      <c r="J108" s="12">
        <f t="shared" si="1"/>
        <v>2</v>
      </c>
      <c r="K108" s="12">
        <v>2</v>
      </c>
      <c r="L108" s="14"/>
      <c r="M108" s="34"/>
      <c r="N108" s="34"/>
      <c r="O108" s="35"/>
      <c r="P108" s="10">
        <v>1</v>
      </c>
    </row>
    <row r="109" spans="1:16" ht="18.75" x14ac:dyDescent="0.3">
      <c r="A109" s="13">
        <v>26</v>
      </c>
      <c r="B109" s="13">
        <v>9</v>
      </c>
      <c r="C109" s="13">
        <v>2016</v>
      </c>
      <c r="D109" s="11" t="s">
        <v>9</v>
      </c>
      <c r="E109" s="11" t="s">
        <v>105</v>
      </c>
      <c r="F109" s="43" t="s">
        <v>145</v>
      </c>
      <c r="G109" s="13" t="s">
        <v>11</v>
      </c>
      <c r="H109" s="12">
        <f>VLOOKUP(G109,'Ma tinh'!$A$2:$B$64,2,0)</f>
        <v>160000</v>
      </c>
      <c r="I109" s="13" t="s">
        <v>12</v>
      </c>
      <c r="J109" s="12">
        <f t="shared" si="1"/>
        <v>85</v>
      </c>
      <c r="K109" s="12">
        <v>85</v>
      </c>
      <c r="L109" s="14"/>
      <c r="M109" s="34"/>
      <c r="N109" s="34"/>
      <c r="O109" s="35"/>
      <c r="P109" s="10">
        <v>1</v>
      </c>
    </row>
    <row r="110" spans="1:16" ht="18.75" x14ac:dyDescent="0.3">
      <c r="A110" s="13">
        <v>28</v>
      </c>
      <c r="B110" s="13">
        <v>9</v>
      </c>
      <c r="C110" s="13">
        <v>2016</v>
      </c>
      <c r="D110" s="11" t="s">
        <v>9</v>
      </c>
      <c r="E110" s="11" t="s">
        <v>105</v>
      </c>
      <c r="F110" s="43" t="s">
        <v>130</v>
      </c>
      <c r="G110" s="13" t="s">
        <v>60</v>
      </c>
      <c r="H110" s="12">
        <f>VLOOKUP(G110,'Ma tinh'!$A$2:$B$64,2,0)</f>
        <v>170000</v>
      </c>
      <c r="I110" s="13" t="s">
        <v>12</v>
      </c>
      <c r="J110" s="12">
        <f t="shared" si="1"/>
        <v>477</v>
      </c>
      <c r="K110" s="12">
        <v>477</v>
      </c>
      <c r="L110" s="14"/>
      <c r="M110" s="34"/>
      <c r="N110" s="34"/>
      <c r="O110" s="35"/>
      <c r="P110" s="10">
        <v>1</v>
      </c>
    </row>
    <row r="111" spans="1:16" ht="18.75" x14ac:dyDescent="0.3">
      <c r="A111" s="13">
        <v>28</v>
      </c>
      <c r="B111" s="13">
        <v>9</v>
      </c>
      <c r="C111" s="13">
        <v>2016</v>
      </c>
      <c r="D111" s="11" t="s">
        <v>9</v>
      </c>
      <c r="E111" s="11" t="s">
        <v>106</v>
      </c>
      <c r="F111" s="43" t="s">
        <v>141</v>
      </c>
      <c r="G111" s="13" t="s">
        <v>16</v>
      </c>
      <c r="H111" s="12">
        <f>VLOOKUP(G111,'Ma tinh'!$A$2:$B$64,2,0)</f>
        <v>410000</v>
      </c>
      <c r="I111" s="13" t="s">
        <v>12</v>
      </c>
      <c r="J111" s="12">
        <f t="shared" ref="J111:J148" si="3">K111</f>
        <v>480</v>
      </c>
      <c r="K111" s="12">
        <v>480</v>
      </c>
      <c r="L111" s="14"/>
      <c r="M111" s="34"/>
      <c r="N111" s="34"/>
      <c r="O111" s="35"/>
      <c r="P111" s="10">
        <v>1</v>
      </c>
    </row>
    <row r="112" spans="1:16" ht="18.75" x14ac:dyDescent="0.3">
      <c r="A112" s="13">
        <v>7</v>
      </c>
      <c r="B112" s="13">
        <v>10</v>
      </c>
      <c r="C112" s="13">
        <v>2016</v>
      </c>
      <c r="D112" s="11" t="s">
        <v>9</v>
      </c>
      <c r="E112" s="11" t="s">
        <v>105</v>
      </c>
      <c r="F112" s="43" t="s">
        <v>146</v>
      </c>
      <c r="G112" s="13" t="s">
        <v>88</v>
      </c>
      <c r="H112" s="12">
        <f>VLOOKUP(G112,'Ma tinh'!$A$2:$B$64,2,0)</f>
        <v>300000</v>
      </c>
      <c r="I112" s="13" t="s">
        <v>12</v>
      </c>
      <c r="J112" s="12">
        <f t="shared" si="3"/>
        <v>240</v>
      </c>
      <c r="K112" s="12">
        <v>240</v>
      </c>
      <c r="L112" s="14"/>
      <c r="M112" s="34"/>
      <c r="N112" s="34"/>
      <c r="O112" s="35"/>
      <c r="P112" s="10">
        <v>1</v>
      </c>
    </row>
    <row r="113" spans="1:16" ht="18.75" x14ac:dyDescent="0.3">
      <c r="A113" s="13">
        <v>7</v>
      </c>
      <c r="B113" s="13">
        <v>10</v>
      </c>
      <c r="C113" s="13">
        <v>2016</v>
      </c>
      <c r="D113" s="11" t="s">
        <v>9</v>
      </c>
      <c r="E113" s="11" t="s">
        <v>106</v>
      </c>
      <c r="F113" s="43" t="s">
        <v>141</v>
      </c>
      <c r="G113" s="13" t="s">
        <v>16</v>
      </c>
      <c r="H113" s="12">
        <f>VLOOKUP(G113,'Ma tinh'!$A$2:$B$64,2,0)</f>
        <v>410000</v>
      </c>
      <c r="I113" s="13" t="s">
        <v>12</v>
      </c>
      <c r="J113" s="12">
        <f t="shared" si="3"/>
        <v>480</v>
      </c>
      <c r="K113" s="12">
        <v>480</v>
      </c>
      <c r="L113" s="14"/>
      <c r="M113" s="34"/>
      <c r="N113" s="34"/>
      <c r="O113" s="35"/>
      <c r="P113" s="10">
        <v>1</v>
      </c>
    </row>
    <row r="114" spans="1:16" ht="18.75" x14ac:dyDescent="0.3">
      <c r="A114" s="13">
        <v>7</v>
      </c>
      <c r="B114" s="13">
        <v>10</v>
      </c>
      <c r="C114" s="13">
        <v>2016</v>
      </c>
      <c r="D114" s="11" t="s">
        <v>9</v>
      </c>
      <c r="E114" s="11" t="s">
        <v>105</v>
      </c>
      <c r="F114" s="43" t="s">
        <v>136</v>
      </c>
      <c r="G114" s="13" t="s">
        <v>22</v>
      </c>
      <c r="H114" s="12">
        <f>VLOOKUP(G114,'Ma tinh'!$A$2:$B$64,2,0)</f>
        <v>440000</v>
      </c>
      <c r="I114" s="13" t="s">
        <v>12</v>
      </c>
      <c r="J114" s="12">
        <f t="shared" si="3"/>
        <v>480</v>
      </c>
      <c r="K114" s="12">
        <v>480</v>
      </c>
      <c r="L114" s="14"/>
      <c r="M114" s="34"/>
      <c r="N114" s="34"/>
      <c r="O114" s="35"/>
      <c r="P114" s="10">
        <v>1</v>
      </c>
    </row>
    <row r="115" spans="1:16" ht="18.75" x14ac:dyDescent="0.3">
      <c r="A115" s="13">
        <v>10</v>
      </c>
      <c r="B115" s="13">
        <v>10</v>
      </c>
      <c r="C115" s="13">
        <v>2016</v>
      </c>
      <c r="D115" s="11" t="s">
        <v>9</v>
      </c>
      <c r="E115" s="11" t="s">
        <v>105</v>
      </c>
      <c r="F115" s="43" t="s">
        <v>147</v>
      </c>
      <c r="G115" s="13" t="s">
        <v>35</v>
      </c>
      <c r="H115" s="12">
        <f>VLOOKUP(G115,'Ma tinh'!$A$2:$B$64,2,0)</f>
        <v>240000</v>
      </c>
      <c r="I115" s="13" t="s">
        <v>12</v>
      </c>
      <c r="J115" s="12">
        <f t="shared" si="3"/>
        <v>120</v>
      </c>
      <c r="K115" s="12">
        <v>120</v>
      </c>
      <c r="L115" s="14"/>
      <c r="M115" s="34"/>
      <c r="N115" s="34"/>
      <c r="O115" s="35"/>
      <c r="P115" s="10">
        <v>1</v>
      </c>
    </row>
    <row r="116" spans="1:16" ht="18.75" x14ac:dyDescent="0.3">
      <c r="A116" s="13">
        <v>11</v>
      </c>
      <c r="B116" s="13">
        <v>10</v>
      </c>
      <c r="C116" s="13">
        <v>2016</v>
      </c>
      <c r="D116" s="11" t="s">
        <v>9</v>
      </c>
      <c r="E116" s="11" t="s">
        <v>106</v>
      </c>
      <c r="F116" s="43" t="s">
        <v>141</v>
      </c>
      <c r="G116" s="13" t="s">
        <v>16</v>
      </c>
      <c r="H116" s="12">
        <f>VLOOKUP(G116,'Ma tinh'!$A$2:$B$64,2,0)</f>
        <v>410000</v>
      </c>
      <c r="I116" s="13" t="s">
        <v>12</v>
      </c>
      <c r="J116" s="12">
        <f t="shared" si="3"/>
        <v>480</v>
      </c>
      <c r="K116" s="12">
        <v>480</v>
      </c>
      <c r="L116" s="14"/>
      <c r="M116" s="34"/>
      <c r="N116" s="34"/>
      <c r="O116" s="35"/>
      <c r="P116" s="10">
        <v>1</v>
      </c>
    </row>
    <row r="117" spans="1:16" ht="18.75" x14ac:dyDescent="0.3">
      <c r="A117" s="13">
        <v>12</v>
      </c>
      <c r="B117" s="13">
        <v>10</v>
      </c>
      <c r="C117" s="13">
        <v>2016</v>
      </c>
      <c r="D117" s="11" t="s">
        <v>9</v>
      </c>
      <c r="E117" s="11" t="s">
        <v>106</v>
      </c>
      <c r="F117" s="43" t="s">
        <v>141</v>
      </c>
      <c r="G117" s="13" t="s">
        <v>16</v>
      </c>
      <c r="H117" s="12">
        <f>VLOOKUP(G117,'Ma tinh'!$A$2:$B$64,2,0)</f>
        <v>410000</v>
      </c>
      <c r="I117" s="13" t="s">
        <v>12</v>
      </c>
      <c r="J117" s="12">
        <f t="shared" si="3"/>
        <v>387</v>
      </c>
      <c r="K117" s="12">
        <v>387</v>
      </c>
      <c r="L117" s="14"/>
      <c r="M117" s="34"/>
      <c r="N117" s="34"/>
      <c r="O117" s="35"/>
      <c r="P117" s="10">
        <v>1</v>
      </c>
    </row>
    <row r="118" spans="1:16" ht="18.75" x14ac:dyDescent="0.3">
      <c r="A118" s="13">
        <v>18</v>
      </c>
      <c r="B118" s="13">
        <v>10</v>
      </c>
      <c r="C118" s="13">
        <v>2016</v>
      </c>
      <c r="D118" s="11" t="s">
        <v>9</v>
      </c>
      <c r="E118" s="11" t="s">
        <v>105</v>
      </c>
      <c r="F118" s="43" t="s">
        <v>145</v>
      </c>
      <c r="G118" s="13" t="s">
        <v>11</v>
      </c>
      <c r="H118" s="12">
        <f>VLOOKUP(G118,'Ma tinh'!$A$2:$B$64,2,0)</f>
        <v>160000</v>
      </c>
      <c r="I118" s="13" t="s">
        <v>12</v>
      </c>
      <c r="J118" s="12">
        <f t="shared" si="3"/>
        <v>100</v>
      </c>
      <c r="K118" s="12">
        <v>100</v>
      </c>
      <c r="L118" s="14"/>
      <c r="M118" s="34"/>
      <c r="N118" s="34"/>
      <c r="O118" s="35"/>
      <c r="P118" s="10">
        <v>1</v>
      </c>
    </row>
    <row r="119" spans="1:16" ht="18.75" x14ac:dyDescent="0.3">
      <c r="A119" s="13">
        <v>24</v>
      </c>
      <c r="B119" s="13">
        <v>10</v>
      </c>
      <c r="C119" s="13">
        <v>2016</v>
      </c>
      <c r="D119" s="11" t="s">
        <v>9</v>
      </c>
      <c r="E119" s="36" t="s">
        <v>105</v>
      </c>
      <c r="F119" s="43" t="s">
        <v>148</v>
      </c>
      <c r="G119" s="13" t="s">
        <v>64</v>
      </c>
      <c r="H119" s="12">
        <f>VLOOKUP(G119,'Ma tinh'!$A$2:$B$64,2,0)</f>
        <v>100000</v>
      </c>
      <c r="I119" s="13" t="s">
        <v>12</v>
      </c>
      <c r="J119" s="12">
        <f t="shared" si="3"/>
        <v>1</v>
      </c>
      <c r="K119" s="12">
        <v>1</v>
      </c>
      <c r="L119" s="14"/>
      <c r="M119" s="34"/>
      <c r="N119" s="34"/>
      <c r="O119" s="35"/>
      <c r="P119" s="10">
        <v>1</v>
      </c>
    </row>
    <row r="120" spans="1:16" ht="18.75" x14ac:dyDescent="0.3">
      <c r="A120" s="13">
        <v>1</v>
      </c>
      <c r="B120" s="13">
        <v>11</v>
      </c>
      <c r="C120" s="13">
        <v>2016</v>
      </c>
      <c r="D120" s="11" t="s">
        <v>9</v>
      </c>
      <c r="E120" s="13" t="s">
        <v>105</v>
      </c>
      <c r="F120" s="43" t="s">
        <v>149</v>
      </c>
      <c r="G120" s="13" t="s">
        <v>64</v>
      </c>
      <c r="H120" s="12">
        <f>VLOOKUP(G120,'Ma tinh'!$A$2:$B$64,2,0)</f>
        <v>100000</v>
      </c>
      <c r="I120" s="13" t="s">
        <v>12</v>
      </c>
      <c r="J120" s="12">
        <f t="shared" si="3"/>
        <v>2</v>
      </c>
      <c r="K120" s="38">
        <v>2</v>
      </c>
      <c r="L120" s="14"/>
      <c r="M120" s="14"/>
      <c r="N120" s="14"/>
      <c r="O120" s="12"/>
      <c r="P120" s="10">
        <v>1</v>
      </c>
    </row>
    <row r="121" spans="1:16" ht="18.75" x14ac:dyDescent="0.3">
      <c r="A121" s="13">
        <v>3</v>
      </c>
      <c r="B121" s="13">
        <v>11</v>
      </c>
      <c r="C121" s="13">
        <v>2016</v>
      </c>
      <c r="D121" s="11" t="s">
        <v>9</v>
      </c>
      <c r="E121" s="13" t="s">
        <v>106</v>
      </c>
      <c r="F121" s="43" t="s">
        <v>136</v>
      </c>
      <c r="G121" s="13" t="s">
        <v>22</v>
      </c>
      <c r="H121" s="12">
        <f>VLOOKUP(G121,'Ma tinh'!$A$2:$B$64,2,0)</f>
        <v>440000</v>
      </c>
      <c r="I121" s="13" t="s">
        <v>12</v>
      </c>
      <c r="J121" s="12">
        <f t="shared" si="3"/>
        <v>480</v>
      </c>
      <c r="K121" s="38">
        <v>480</v>
      </c>
      <c r="L121" s="14"/>
      <c r="M121" s="14"/>
      <c r="N121" s="14"/>
      <c r="O121" s="12"/>
      <c r="P121" s="10">
        <v>1</v>
      </c>
    </row>
    <row r="122" spans="1:16" ht="18.75" x14ac:dyDescent="0.3">
      <c r="A122" s="13">
        <v>3</v>
      </c>
      <c r="B122" s="13">
        <v>11</v>
      </c>
      <c r="C122" s="13">
        <v>2016</v>
      </c>
      <c r="D122" s="11" t="s">
        <v>9</v>
      </c>
      <c r="E122" s="13" t="s">
        <v>105</v>
      </c>
      <c r="F122" s="43" t="s">
        <v>150</v>
      </c>
      <c r="G122" s="13" t="s">
        <v>22</v>
      </c>
      <c r="H122" s="12">
        <f>VLOOKUP(G122,'Ma tinh'!$A$2:$B$64,2,0)</f>
        <v>440000</v>
      </c>
      <c r="I122" s="13" t="s">
        <v>12</v>
      </c>
      <c r="J122" s="12">
        <f t="shared" si="3"/>
        <v>140</v>
      </c>
      <c r="K122" s="12">
        <v>140</v>
      </c>
      <c r="L122" s="14"/>
      <c r="M122" s="14"/>
      <c r="N122" s="14"/>
      <c r="O122" s="12"/>
      <c r="P122" s="10">
        <v>1</v>
      </c>
    </row>
    <row r="123" spans="1:16" ht="18.75" x14ac:dyDescent="0.3">
      <c r="A123" s="13">
        <v>4</v>
      </c>
      <c r="B123" s="13">
        <v>11</v>
      </c>
      <c r="C123" s="13">
        <v>2016</v>
      </c>
      <c r="D123" s="11" t="s">
        <v>9</v>
      </c>
      <c r="E123" s="13" t="s">
        <v>105</v>
      </c>
      <c r="F123" s="43" t="s">
        <v>151</v>
      </c>
      <c r="G123" s="13" t="s">
        <v>66</v>
      </c>
      <c r="H123" s="12">
        <f>VLOOKUP(G123,'Ma tinh'!$A$2:$B$64,2,0)</f>
        <v>290000</v>
      </c>
      <c r="I123" s="13" t="s">
        <v>12</v>
      </c>
      <c r="J123" s="12">
        <f t="shared" si="3"/>
        <v>38</v>
      </c>
      <c r="K123" s="12">
        <v>38</v>
      </c>
      <c r="L123" s="14"/>
      <c r="M123" s="14"/>
      <c r="N123" s="14"/>
      <c r="O123" s="12"/>
      <c r="P123" s="10">
        <v>1</v>
      </c>
    </row>
    <row r="124" spans="1:16" ht="18.75" x14ac:dyDescent="0.3">
      <c r="A124" s="13">
        <v>4</v>
      </c>
      <c r="B124" s="13">
        <v>11</v>
      </c>
      <c r="C124" s="13">
        <v>2016</v>
      </c>
      <c r="D124" s="11" t="s">
        <v>9</v>
      </c>
      <c r="E124" s="13" t="s">
        <v>105</v>
      </c>
      <c r="F124" s="43" t="s">
        <v>152</v>
      </c>
      <c r="G124" s="13" t="s">
        <v>66</v>
      </c>
      <c r="H124" s="12">
        <f>VLOOKUP(G124,'Ma tinh'!$A$2:$B$64,2,0)</f>
        <v>290000</v>
      </c>
      <c r="I124" s="13" t="s">
        <v>12</v>
      </c>
      <c r="J124" s="12">
        <f t="shared" si="3"/>
        <v>20</v>
      </c>
      <c r="K124" s="12">
        <v>20</v>
      </c>
      <c r="L124" s="14"/>
      <c r="M124" s="14"/>
      <c r="N124" s="14"/>
      <c r="O124" s="12"/>
      <c r="P124" s="10">
        <v>1</v>
      </c>
    </row>
    <row r="125" spans="1:16" ht="18.75" x14ac:dyDescent="0.3">
      <c r="A125" s="13">
        <v>4</v>
      </c>
      <c r="B125" s="13">
        <v>11</v>
      </c>
      <c r="C125" s="13">
        <v>2016</v>
      </c>
      <c r="D125" s="11" t="s">
        <v>9</v>
      </c>
      <c r="E125" s="13" t="s">
        <v>105</v>
      </c>
      <c r="F125" s="43" t="s">
        <v>153</v>
      </c>
      <c r="G125" s="13" t="s">
        <v>41</v>
      </c>
      <c r="H125" s="12">
        <f>VLOOKUP(G125,'Ma tinh'!$A$2:$B$64,2,0)</f>
        <v>800000</v>
      </c>
      <c r="I125" s="13" t="s">
        <v>12</v>
      </c>
      <c r="J125" s="12">
        <f t="shared" si="3"/>
        <v>720</v>
      </c>
      <c r="K125" s="12">
        <v>720</v>
      </c>
      <c r="L125" s="14"/>
      <c r="M125" s="14"/>
      <c r="N125" s="14"/>
      <c r="O125" s="12"/>
      <c r="P125" s="10">
        <v>1</v>
      </c>
    </row>
    <row r="126" spans="1:16" ht="18.75" x14ac:dyDescent="0.3">
      <c r="A126" s="13">
        <v>6</v>
      </c>
      <c r="B126" s="13">
        <v>11</v>
      </c>
      <c r="C126" s="13">
        <v>2016</v>
      </c>
      <c r="D126" s="11" t="s">
        <v>9</v>
      </c>
      <c r="E126" s="13" t="s">
        <v>105</v>
      </c>
      <c r="F126" s="43" t="s">
        <v>154</v>
      </c>
      <c r="G126" s="13" t="s">
        <v>64</v>
      </c>
      <c r="H126" s="12">
        <f>VLOOKUP(G126,'Ma tinh'!$A$2:$B$64,2,0)</f>
        <v>100000</v>
      </c>
      <c r="I126" s="13" t="s">
        <v>12</v>
      </c>
      <c r="J126" s="12">
        <f t="shared" si="3"/>
        <v>80</v>
      </c>
      <c r="K126" s="12">
        <v>80</v>
      </c>
      <c r="L126" s="14"/>
      <c r="M126" s="14"/>
      <c r="N126" s="14"/>
      <c r="O126" s="12"/>
      <c r="P126" s="10">
        <v>1</v>
      </c>
    </row>
    <row r="127" spans="1:16" ht="18.75" x14ac:dyDescent="0.3">
      <c r="A127" s="13">
        <v>7</v>
      </c>
      <c r="B127" s="13">
        <v>11</v>
      </c>
      <c r="C127" s="13">
        <v>2016</v>
      </c>
      <c r="D127" s="11" t="s">
        <v>9</v>
      </c>
      <c r="E127" s="13" t="s">
        <v>106</v>
      </c>
      <c r="F127" s="43" t="s">
        <v>155</v>
      </c>
      <c r="G127" s="13" t="s">
        <v>22</v>
      </c>
      <c r="H127" s="12">
        <f>VLOOKUP(G127,'Ma tinh'!$A$2:$B$64,2,0)</f>
        <v>440000</v>
      </c>
      <c r="I127" s="13" t="s">
        <v>12</v>
      </c>
      <c r="J127" s="12">
        <f t="shared" si="3"/>
        <v>720</v>
      </c>
      <c r="K127" s="12">
        <v>720</v>
      </c>
      <c r="L127" s="14"/>
      <c r="M127" s="14"/>
      <c r="N127" s="14"/>
      <c r="O127" s="12"/>
      <c r="P127" s="10">
        <v>1</v>
      </c>
    </row>
    <row r="128" spans="1:16" ht="18.75" x14ac:dyDescent="0.3">
      <c r="A128" s="13">
        <v>7</v>
      </c>
      <c r="B128" s="13">
        <v>11</v>
      </c>
      <c r="C128" s="13">
        <v>2016</v>
      </c>
      <c r="D128" s="11" t="s">
        <v>9</v>
      </c>
      <c r="E128" s="13" t="s">
        <v>105</v>
      </c>
      <c r="F128" s="43" t="s">
        <v>156</v>
      </c>
      <c r="G128" s="13" t="s">
        <v>35</v>
      </c>
      <c r="H128" s="12">
        <f>VLOOKUP(G128,'Ma tinh'!$A$2:$B$64,2,0)</f>
        <v>240000</v>
      </c>
      <c r="I128" s="13" t="s">
        <v>12</v>
      </c>
      <c r="J128" s="12">
        <f t="shared" si="3"/>
        <v>80</v>
      </c>
      <c r="K128" s="12">
        <v>80</v>
      </c>
      <c r="L128" s="14"/>
      <c r="M128" s="14"/>
      <c r="N128" s="14"/>
      <c r="O128" s="12"/>
      <c r="P128" s="10">
        <v>1</v>
      </c>
    </row>
    <row r="129" spans="1:16" ht="18.75" x14ac:dyDescent="0.3">
      <c r="A129" s="13">
        <v>11</v>
      </c>
      <c r="B129" s="13">
        <v>11</v>
      </c>
      <c r="C129" s="13">
        <v>2016</v>
      </c>
      <c r="D129" s="11" t="s">
        <v>9</v>
      </c>
      <c r="E129" s="13" t="s">
        <v>105</v>
      </c>
      <c r="F129" s="43" t="s">
        <v>157</v>
      </c>
      <c r="G129" s="13" t="s">
        <v>64</v>
      </c>
      <c r="H129" s="12">
        <f>VLOOKUP(G129,'Ma tinh'!$A$2:$B$64,2,0)</f>
        <v>100000</v>
      </c>
      <c r="I129" s="13" t="s">
        <v>12</v>
      </c>
      <c r="J129" s="12">
        <f t="shared" si="3"/>
        <v>4</v>
      </c>
      <c r="K129" s="12">
        <v>4</v>
      </c>
      <c r="L129" s="14"/>
      <c r="M129" s="14"/>
      <c r="N129" s="14"/>
      <c r="O129" s="12"/>
      <c r="P129" s="10">
        <v>1</v>
      </c>
    </row>
    <row r="130" spans="1:16" ht="18.75" x14ac:dyDescent="0.3">
      <c r="A130" s="13">
        <v>14</v>
      </c>
      <c r="B130" s="13">
        <v>11</v>
      </c>
      <c r="C130" s="13">
        <v>2016</v>
      </c>
      <c r="D130" s="11" t="s">
        <v>9</v>
      </c>
      <c r="E130" s="13" t="s">
        <v>105</v>
      </c>
      <c r="F130" s="43" t="s">
        <v>158</v>
      </c>
      <c r="G130" s="13" t="s">
        <v>26</v>
      </c>
      <c r="H130" s="12">
        <f>VLOOKUP(G130,'Ma tinh'!$A$2:$B$64,2,0)</f>
        <v>430000</v>
      </c>
      <c r="I130" s="13" t="s">
        <v>12</v>
      </c>
      <c r="J130" s="12">
        <f t="shared" si="3"/>
        <v>480</v>
      </c>
      <c r="K130" s="12">
        <v>480</v>
      </c>
      <c r="L130" s="14"/>
      <c r="M130" s="14"/>
      <c r="N130" s="14"/>
      <c r="O130" s="12"/>
      <c r="P130" s="10">
        <v>1</v>
      </c>
    </row>
    <row r="131" spans="1:16" ht="18.75" x14ac:dyDescent="0.3">
      <c r="A131" s="13">
        <v>14</v>
      </c>
      <c r="B131" s="13">
        <v>11</v>
      </c>
      <c r="C131" s="13">
        <v>2016</v>
      </c>
      <c r="D131" s="11" t="s">
        <v>9</v>
      </c>
      <c r="E131" s="13" t="s">
        <v>105</v>
      </c>
      <c r="F131" s="43" t="s">
        <v>159</v>
      </c>
      <c r="G131" s="13" t="s">
        <v>60</v>
      </c>
      <c r="H131" s="12">
        <f>VLOOKUP(G131,'Ma tinh'!$A$2:$B$64,2,0)</f>
        <v>170000</v>
      </c>
      <c r="I131" s="13" t="s">
        <v>12</v>
      </c>
      <c r="J131" s="12">
        <f t="shared" si="3"/>
        <v>180</v>
      </c>
      <c r="K131" s="12">
        <v>180</v>
      </c>
      <c r="L131" s="14"/>
      <c r="M131" s="14"/>
      <c r="N131" s="14"/>
      <c r="O131" s="12"/>
      <c r="P131" s="10">
        <v>1</v>
      </c>
    </row>
    <row r="132" spans="1:16" ht="18.75" x14ac:dyDescent="0.3">
      <c r="A132" s="13">
        <v>15</v>
      </c>
      <c r="B132" s="13">
        <v>11</v>
      </c>
      <c r="C132" s="13">
        <v>2016</v>
      </c>
      <c r="D132" s="11" t="s">
        <v>9</v>
      </c>
      <c r="E132" s="13" t="s">
        <v>105</v>
      </c>
      <c r="F132" s="43" t="s">
        <v>160</v>
      </c>
      <c r="G132" s="13" t="s">
        <v>41</v>
      </c>
      <c r="H132" s="12">
        <f>VLOOKUP(G132,'Ma tinh'!$A$2:$B$64,2,0)</f>
        <v>800000</v>
      </c>
      <c r="I132" s="13" t="s">
        <v>12</v>
      </c>
      <c r="J132" s="12">
        <f t="shared" si="3"/>
        <v>480</v>
      </c>
      <c r="K132" s="12">
        <v>480</v>
      </c>
      <c r="L132" s="14"/>
      <c r="M132" s="14"/>
      <c r="N132" s="14"/>
      <c r="O132" s="12"/>
      <c r="P132" s="10">
        <v>1</v>
      </c>
    </row>
    <row r="133" spans="1:16" ht="18.75" x14ac:dyDescent="0.3">
      <c r="A133" s="13">
        <v>19</v>
      </c>
      <c r="B133" s="13">
        <v>11</v>
      </c>
      <c r="C133" s="13">
        <v>2016</v>
      </c>
      <c r="D133" s="11" t="s">
        <v>9</v>
      </c>
      <c r="E133" s="13" t="s">
        <v>105</v>
      </c>
      <c r="F133" s="43" t="s">
        <v>161</v>
      </c>
      <c r="G133" s="13" t="s">
        <v>64</v>
      </c>
      <c r="H133" s="12">
        <f>VLOOKUP(G133,'Ma tinh'!$A$2:$B$64,2,0)</f>
        <v>100000</v>
      </c>
      <c r="I133" s="13" t="s">
        <v>12</v>
      </c>
      <c r="J133" s="12">
        <f t="shared" si="3"/>
        <v>7</v>
      </c>
      <c r="K133" s="12">
        <v>7</v>
      </c>
      <c r="L133" s="14"/>
      <c r="M133" s="14"/>
      <c r="N133" s="14"/>
      <c r="O133" s="12"/>
      <c r="P133" s="10">
        <v>1</v>
      </c>
    </row>
    <row r="134" spans="1:16" ht="18.75" x14ac:dyDescent="0.3">
      <c r="A134" s="13">
        <v>23</v>
      </c>
      <c r="B134" s="13">
        <v>11</v>
      </c>
      <c r="C134" s="13">
        <v>2016</v>
      </c>
      <c r="D134" s="11" t="s">
        <v>9</v>
      </c>
      <c r="E134" s="13" t="s">
        <v>105</v>
      </c>
      <c r="F134" s="43" t="s">
        <v>162</v>
      </c>
      <c r="G134" s="13" t="s">
        <v>66</v>
      </c>
      <c r="H134" s="12">
        <f>VLOOKUP(G134,'Ma tinh'!$A$2:$B$64,2,0)</f>
        <v>290000</v>
      </c>
      <c r="I134" s="13" t="s">
        <v>12</v>
      </c>
      <c r="J134" s="12">
        <f t="shared" si="3"/>
        <v>320</v>
      </c>
      <c r="K134" s="12">
        <v>320</v>
      </c>
      <c r="L134" s="14"/>
      <c r="M134" s="14"/>
      <c r="N134" s="14"/>
      <c r="O134" s="12"/>
      <c r="P134" s="10">
        <v>1</v>
      </c>
    </row>
    <row r="135" spans="1:16" ht="18.75" x14ac:dyDescent="0.3">
      <c r="A135" s="13">
        <v>23</v>
      </c>
      <c r="B135" s="13">
        <v>11</v>
      </c>
      <c r="C135" s="13">
        <v>2016</v>
      </c>
      <c r="D135" s="11" t="s">
        <v>9</v>
      </c>
      <c r="E135" s="13" t="s">
        <v>105</v>
      </c>
      <c r="F135" s="43" t="s">
        <v>163</v>
      </c>
      <c r="G135" s="13" t="s">
        <v>22</v>
      </c>
      <c r="H135" s="12">
        <f>VLOOKUP(G135,'Ma tinh'!$A$2:$B$64,2,0)</f>
        <v>440000</v>
      </c>
      <c r="I135" s="13" t="s">
        <v>12</v>
      </c>
      <c r="J135" s="12">
        <f t="shared" si="3"/>
        <v>480</v>
      </c>
      <c r="K135" s="12">
        <v>480</v>
      </c>
      <c r="L135" s="14"/>
      <c r="M135" s="14"/>
      <c r="N135" s="14"/>
      <c r="O135" s="12"/>
      <c r="P135" s="10">
        <v>1</v>
      </c>
    </row>
    <row r="136" spans="1:16" ht="18.75" x14ac:dyDescent="0.3">
      <c r="A136" s="13"/>
      <c r="B136" s="13">
        <v>11</v>
      </c>
      <c r="C136" s="13">
        <v>2016</v>
      </c>
      <c r="D136" s="11" t="s">
        <v>9</v>
      </c>
      <c r="E136" s="13" t="s">
        <v>105</v>
      </c>
      <c r="F136" s="43" t="s">
        <v>164</v>
      </c>
      <c r="G136" s="13" t="s">
        <v>22</v>
      </c>
      <c r="H136" s="12">
        <f>VLOOKUP(G136,'Ma tinh'!$A$2:$B$64,2,0)</f>
        <v>440000</v>
      </c>
      <c r="I136" s="13" t="s">
        <v>12</v>
      </c>
      <c r="J136" s="12">
        <f t="shared" si="3"/>
        <v>240</v>
      </c>
      <c r="K136" s="12">
        <v>240</v>
      </c>
      <c r="L136" s="14"/>
      <c r="M136" s="14"/>
      <c r="N136" s="14"/>
      <c r="O136" s="12"/>
      <c r="P136" s="10">
        <v>1</v>
      </c>
    </row>
    <row r="137" spans="1:16" ht="18.75" x14ac:dyDescent="0.3">
      <c r="A137" s="13">
        <v>24</v>
      </c>
      <c r="B137" s="13">
        <v>11</v>
      </c>
      <c r="C137" s="13">
        <v>2016</v>
      </c>
      <c r="D137" s="11" t="s">
        <v>9</v>
      </c>
      <c r="E137" s="13" t="s">
        <v>106</v>
      </c>
      <c r="F137" s="43" t="s">
        <v>165</v>
      </c>
      <c r="G137" s="13" t="s">
        <v>22</v>
      </c>
      <c r="H137" s="12">
        <f>VLOOKUP(G137,'Ma tinh'!$A$2:$B$64,2,0)</f>
        <v>440000</v>
      </c>
      <c r="I137" s="13" t="s">
        <v>12</v>
      </c>
      <c r="J137" s="12">
        <f t="shared" si="3"/>
        <v>720</v>
      </c>
      <c r="K137" s="12">
        <v>720</v>
      </c>
      <c r="L137" s="14"/>
      <c r="M137" s="14"/>
      <c r="N137" s="14"/>
      <c r="O137" s="12"/>
      <c r="P137" s="10">
        <v>1</v>
      </c>
    </row>
    <row r="138" spans="1:16" ht="18.75" x14ac:dyDescent="0.3">
      <c r="A138" s="13">
        <v>28</v>
      </c>
      <c r="B138" s="13">
        <v>11</v>
      </c>
      <c r="C138" s="13">
        <v>2016</v>
      </c>
      <c r="D138" s="11" t="s">
        <v>9</v>
      </c>
      <c r="E138" s="13" t="s">
        <v>105</v>
      </c>
      <c r="F138" s="43" t="s">
        <v>166</v>
      </c>
      <c r="G138" s="13" t="s">
        <v>66</v>
      </c>
      <c r="H138" s="12">
        <f>VLOOKUP(G138,'Ma tinh'!$A$2:$B$64,2,0)</f>
        <v>290000</v>
      </c>
      <c r="I138" s="13" t="s">
        <v>12</v>
      </c>
      <c r="J138" s="12">
        <f t="shared" si="3"/>
        <v>70</v>
      </c>
      <c r="K138" s="12">
        <v>70</v>
      </c>
      <c r="L138" s="14"/>
      <c r="M138" s="14"/>
      <c r="N138" s="14"/>
      <c r="O138" s="12"/>
      <c r="P138" s="10">
        <v>1</v>
      </c>
    </row>
    <row r="139" spans="1:16" ht="18.75" x14ac:dyDescent="0.3">
      <c r="A139" s="13">
        <v>2</v>
      </c>
      <c r="B139" s="13">
        <v>12</v>
      </c>
      <c r="C139" s="13">
        <v>2016</v>
      </c>
      <c r="D139" s="11" t="s">
        <v>9</v>
      </c>
      <c r="E139" s="13" t="s">
        <v>105</v>
      </c>
      <c r="F139" s="43" t="s">
        <v>167</v>
      </c>
      <c r="G139" s="13" t="s">
        <v>64</v>
      </c>
      <c r="H139" s="12">
        <f>VLOOKUP(G139,'Ma tinh'!$A$2:$B$64,2,0)</f>
        <v>100000</v>
      </c>
      <c r="I139" s="13" t="s">
        <v>12</v>
      </c>
      <c r="J139" s="12">
        <f t="shared" si="3"/>
        <v>1</v>
      </c>
      <c r="K139" s="12">
        <v>1</v>
      </c>
      <c r="L139" s="14"/>
      <c r="M139" s="14"/>
      <c r="N139" s="14"/>
      <c r="O139" s="12"/>
      <c r="P139" s="10">
        <v>1</v>
      </c>
    </row>
    <row r="140" spans="1:16" ht="18.75" x14ac:dyDescent="0.3">
      <c r="A140" s="13">
        <v>12</v>
      </c>
      <c r="B140" s="13">
        <v>12</v>
      </c>
      <c r="C140" s="13">
        <v>2016</v>
      </c>
      <c r="D140" s="11" t="s">
        <v>9</v>
      </c>
      <c r="E140" s="13" t="s">
        <v>106</v>
      </c>
      <c r="F140" s="43" t="s">
        <v>165</v>
      </c>
      <c r="G140" s="13" t="s">
        <v>22</v>
      </c>
      <c r="H140" s="12">
        <f>VLOOKUP(G140,'Ma tinh'!$A$2:$B$64,2,0)</f>
        <v>440000</v>
      </c>
      <c r="I140" s="13" t="s">
        <v>12</v>
      </c>
      <c r="J140" s="12">
        <f t="shared" si="3"/>
        <v>480</v>
      </c>
      <c r="K140" s="12">
        <v>480</v>
      </c>
      <c r="L140" s="14"/>
      <c r="M140" s="14"/>
      <c r="N140" s="14"/>
      <c r="O140" s="12"/>
      <c r="P140" s="10">
        <v>1</v>
      </c>
    </row>
    <row r="141" spans="1:16" ht="18.75" x14ac:dyDescent="0.3">
      <c r="A141" s="13">
        <v>12</v>
      </c>
      <c r="B141" s="13">
        <v>12</v>
      </c>
      <c r="C141" s="13">
        <v>2016</v>
      </c>
      <c r="D141" s="11" t="s">
        <v>9</v>
      </c>
      <c r="E141" s="13" t="s">
        <v>105</v>
      </c>
      <c r="F141" s="43" t="s">
        <v>162</v>
      </c>
      <c r="G141" s="13" t="s">
        <v>66</v>
      </c>
      <c r="H141" s="12">
        <f>VLOOKUP(G141,'Ma tinh'!$A$2:$B$64,2,0)</f>
        <v>290000</v>
      </c>
      <c r="I141" s="13" t="s">
        <v>12</v>
      </c>
      <c r="J141" s="12">
        <f t="shared" si="3"/>
        <v>370</v>
      </c>
      <c r="K141" s="12">
        <v>370</v>
      </c>
      <c r="L141" s="14"/>
      <c r="M141" s="14"/>
      <c r="N141" s="14"/>
      <c r="O141" s="12"/>
      <c r="P141" s="10">
        <v>1</v>
      </c>
    </row>
    <row r="142" spans="1:16" ht="18.75" x14ac:dyDescent="0.3">
      <c r="A142" s="13">
        <v>14</v>
      </c>
      <c r="B142" s="13">
        <v>12</v>
      </c>
      <c r="C142" s="13">
        <v>2016</v>
      </c>
      <c r="D142" s="11" t="s">
        <v>9</v>
      </c>
      <c r="E142" s="13" t="s">
        <v>106</v>
      </c>
      <c r="F142" s="43" t="s">
        <v>165</v>
      </c>
      <c r="G142" s="13" t="s">
        <v>22</v>
      </c>
      <c r="H142" s="12">
        <f>VLOOKUP(G142,'Ma tinh'!$A$2:$B$64,2,0)</f>
        <v>440000</v>
      </c>
      <c r="I142" s="13" t="s">
        <v>12</v>
      </c>
      <c r="J142" s="12">
        <f t="shared" si="3"/>
        <v>480</v>
      </c>
      <c r="K142" s="12">
        <v>480</v>
      </c>
      <c r="L142" s="14"/>
      <c r="M142" s="14"/>
      <c r="N142" s="14"/>
      <c r="O142" s="12"/>
      <c r="P142" s="10">
        <v>1</v>
      </c>
    </row>
    <row r="143" spans="1:16" ht="18.75" x14ac:dyDescent="0.3">
      <c r="A143" s="13">
        <v>16</v>
      </c>
      <c r="B143" s="13">
        <v>12</v>
      </c>
      <c r="C143" s="13">
        <v>2016</v>
      </c>
      <c r="D143" s="11" t="s">
        <v>9</v>
      </c>
      <c r="E143" s="13" t="s">
        <v>105</v>
      </c>
      <c r="F143" s="43" t="s">
        <v>168</v>
      </c>
      <c r="G143" s="13" t="s">
        <v>26</v>
      </c>
      <c r="H143" s="12">
        <f>VLOOKUP(G143,'Ma tinh'!$A$2:$B$64,2,0)</f>
        <v>430000</v>
      </c>
      <c r="I143" s="13" t="s">
        <v>12</v>
      </c>
      <c r="J143" s="12">
        <f t="shared" si="3"/>
        <v>480</v>
      </c>
      <c r="K143" s="12">
        <v>480</v>
      </c>
      <c r="L143" s="14"/>
      <c r="M143" s="14"/>
      <c r="N143" s="14"/>
      <c r="O143" s="12"/>
      <c r="P143" s="10">
        <v>1</v>
      </c>
    </row>
    <row r="144" spans="1:16" ht="18.75" x14ac:dyDescent="0.3">
      <c r="A144" s="13">
        <v>16</v>
      </c>
      <c r="B144" s="13">
        <v>12</v>
      </c>
      <c r="C144" s="13">
        <v>2016</v>
      </c>
      <c r="D144" s="11" t="s">
        <v>9</v>
      </c>
      <c r="E144" s="13" t="s">
        <v>105</v>
      </c>
      <c r="F144" s="43" t="s">
        <v>169</v>
      </c>
      <c r="G144" s="13" t="s">
        <v>26</v>
      </c>
      <c r="H144" s="12">
        <f>VLOOKUP(G144,'Ma tinh'!$A$2:$B$64,2,0)</f>
        <v>430000</v>
      </c>
      <c r="I144" s="13" t="s">
        <v>12</v>
      </c>
      <c r="J144" s="12">
        <f t="shared" si="3"/>
        <v>35</v>
      </c>
      <c r="K144" s="12">
        <v>35</v>
      </c>
      <c r="L144" s="14"/>
      <c r="M144" s="14"/>
      <c r="N144" s="14"/>
      <c r="O144" s="12"/>
      <c r="P144" s="10">
        <v>1</v>
      </c>
    </row>
    <row r="145" spans="1:16" ht="18.75" x14ac:dyDescent="0.3">
      <c r="A145" s="13">
        <v>16</v>
      </c>
      <c r="B145" s="13">
        <v>12</v>
      </c>
      <c r="C145" s="13">
        <v>2016</v>
      </c>
      <c r="D145" s="11" t="s">
        <v>9</v>
      </c>
      <c r="E145" s="13" t="s">
        <v>105</v>
      </c>
      <c r="F145" s="43" t="s">
        <v>170</v>
      </c>
      <c r="G145" s="13" t="s">
        <v>41</v>
      </c>
      <c r="H145" s="12">
        <f>VLOOKUP(G145,'Ma tinh'!$A$2:$B$64,2,0)</f>
        <v>800000</v>
      </c>
      <c r="I145" s="13" t="s">
        <v>12</v>
      </c>
      <c r="J145" s="12">
        <f t="shared" si="3"/>
        <v>160</v>
      </c>
      <c r="K145" s="12">
        <v>160</v>
      </c>
      <c r="L145" s="14"/>
      <c r="M145" s="14"/>
      <c r="N145" s="14"/>
      <c r="O145" s="12"/>
      <c r="P145" s="10">
        <v>1</v>
      </c>
    </row>
    <row r="146" spans="1:16" ht="18.75" x14ac:dyDescent="0.3">
      <c r="A146" s="13">
        <v>20</v>
      </c>
      <c r="B146" s="13">
        <v>12</v>
      </c>
      <c r="C146" s="13">
        <v>2016</v>
      </c>
      <c r="D146" s="11" t="s">
        <v>9</v>
      </c>
      <c r="E146" s="13" t="s">
        <v>105</v>
      </c>
      <c r="F146" s="43" t="s">
        <v>171</v>
      </c>
      <c r="G146" s="13" t="s">
        <v>66</v>
      </c>
      <c r="H146" s="12">
        <f>VLOOKUP(G146,'Ma tinh'!$A$2:$B$64,2,0)</f>
        <v>290000</v>
      </c>
      <c r="I146" s="13" t="s">
        <v>12</v>
      </c>
      <c r="J146" s="12">
        <f t="shared" si="3"/>
        <v>220</v>
      </c>
      <c r="K146" s="12">
        <v>220</v>
      </c>
      <c r="L146" s="14"/>
      <c r="M146" s="14"/>
      <c r="N146" s="14"/>
      <c r="O146" s="12"/>
      <c r="P146" s="10">
        <v>1</v>
      </c>
    </row>
    <row r="147" spans="1:16" ht="18.75" x14ac:dyDescent="0.3">
      <c r="A147" s="13">
        <v>26</v>
      </c>
      <c r="B147" s="13">
        <v>12</v>
      </c>
      <c r="C147" s="13">
        <v>2016</v>
      </c>
      <c r="D147" s="11" t="s">
        <v>9</v>
      </c>
      <c r="E147" s="13" t="s">
        <v>105</v>
      </c>
      <c r="F147" s="43" t="s">
        <v>172</v>
      </c>
      <c r="G147" s="13" t="s">
        <v>64</v>
      </c>
      <c r="H147" s="12">
        <f>VLOOKUP(G147,'Ma tinh'!$A$2:$B$64,2,0)</f>
        <v>100000</v>
      </c>
      <c r="I147" s="13" t="s">
        <v>12</v>
      </c>
      <c r="J147" s="12">
        <f t="shared" si="3"/>
        <v>2</v>
      </c>
      <c r="K147" s="12">
        <v>2</v>
      </c>
      <c r="L147" s="14"/>
      <c r="M147" s="14"/>
      <c r="N147" s="14"/>
      <c r="O147" s="12"/>
      <c r="P147" s="10">
        <v>1</v>
      </c>
    </row>
    <row r="148" spans="1:16" ht="18.75" x14ac:dyDescent="0.3">
      <c r="A148" s="13">
        <v>31</v>
      </c>
      <c r="B148" s="13">
        <v>12</v>
      </c>
      <c r="C148" s="13">
        <v>2016</v>
      </c>
      <c r="D148" s="11" t="s">
        <v>9</v>
      </c>
      <c r="E148" s="13" t="s">
        <v>105</v>
      </c>
      <c r="F148" s="43" t="s">
        <v>167</v>
      </c>
      <c r="G148" s="13" t="s">
        <v>64</v>
      </c>
      <c r="H148" s="12"/>
      <c r="I148" s="13" t="s">
        <v>12</v>
      </c>
      <c r="J148" s="12">
        <f t="shared" si="3"/>
        <v>3</v>
      </c>
      <c r="K148" s="12">
        <v>3</v>
      </c>
      <c r="L148" s="14"/>
      <c r="M148" s="14"/>
      <c r="N148" s="14"/>
      <c r="O148" s="12"/>
      <c r="P148" s="10">
        <v>1</v>
      </c>
    </row>
  </sheetData>
  <pageMargins left="0.7" right="0.7" top="0.75" bottom="0.75" header="0.3" footer="0.3"/>
  <pageSetup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M7" sqref="M7"/>
    </sheetView>
  </sheetViews>
  <sheetFormatPr defaultRowHeight="15" x14ac:dyDescent="0.2"/>
  <cols>
    <col min="1" max="1" width="7.7109375" style="10" bestFit="1" customWidth="1"/>
    <col min="2" max="2" width="9.42578125" style="10" bestFit="1" customWidth="1"/>
    <col min="3" max="3" width="6.42578125" style="10" bestFit="1" customWidth="1"/>
    <col min="4" max="4" width="15.7109375" style="46" bestFit="1" customWidth="1"/>
    <col min="5" max="5" width="13.5703125" style="26" bestFit="1" customWidth="1"/>
    <col min="6" max="6" width="10.85546875" style="10" bestFit="1" customWidth="1"/>
    <col min="7" max="7" width="11" style="10" bestFit="1" customWidth="1"/>
    <col min="8" max="16384" width="9.140625" style="10"/>
  </cols>
  <sheetData>
    <row r="1" spans="1:7" x14ac:dyDescent="0.2">
      <c r="E1" s="47"/>
    </row>
    <row r="2" spans="1:7" x14ac:dyDescent="0.2">
      <c r="E2" s="47"/>
    </row>
    <row r="3" spans="1:7" s="21" customFormat="1" ht="44.25" customHeight="1" x14ac:dyDescent="0.25">
      <c r="A3" s="19" t="s">
        <v>110</v>
      </c>
      <c r="B3" s="19" t="s">
        <v>111</v>
      </c>
      <c r="C3" s="19" t="s">
        <v>112</v>
      </c>
      <c r="D3" s="19" t="s">
        <v>113</v>
      </c>
      <c r="E3" s="20" t="s">
        <v>107</v>
      </c>
      <c r="F3" s="19" t="s">
        <v>108</v>
      </c>
      <c r="G3" s="19" t="s">
        <v>109</v>
      </c>
    </row>
    <row r="4" spans="1:7" ht="24" customHeight="1" x14ac:dyDescent="0.2">
      <c r="A4" s="10">
        <v>1</v>
      </c>
      <c r="B4" s="10">
        <v>6</v>
      </c>
      <c r="C4" s="10">
        <v>2016</v>
      </c>
      <c r="D4" s="46" t="s">
        <v>104</v>
      </c>
      <c r="E4" s="23">
        <v>130150</v>
      </c>
      <c r="F4" s="24">
        <f>SUMIF('Don hang'!E:E,"F1", 'Don hang'!K:K)</f>
        <v>22339</v>
      </c>
      <c r="G4" s="25">
        <f>E4-F4</f>
        <v>107811</v>
      </c>
    </row>
    <row r="5" spans="1:7" ht="24" customHeight="1" x14ac:dyDescent="0.2">
      <c r="D5" s="46" t="s">
        <v>105</v>
      </c>
      <c r="E5" s="23"/>
      <c r="F5" s="24">
        <f>SUMIF('Don hang'!E:E,"F2", 'Don hang'!K:K)</f>
        <v>11021</v>
      </c>
      <c r="G5" s="25"/>
    </row>
    <row r="6" spans="1:7" ht="24" customHeight="1" x14ac:dyDescent="0.2">
      <c r="D6" s="46" t="s">
        <v>106</v>
      </c>
      <c r="E6" s="23"/>
      <c r="F6" s="24">
        <f>SUMIF('Don hang'!E:E,"FA", 'Don hang'!K:K)</f>
        <v>13427</v>
      </c>
      <c r="G6" s="25"/>
    </row>
    <row r="7" spans="1:7" ht="24" customHeight="1" x14ac:dyDescent="0.2">
      <c r="D7" s="46" t="s">
        <v>193</v>
      </c>
      <c r="E7" s="23"/>
      <c r="F7" s="24">
        <f>F4+F5</f>
        <v>33360</v>
      </c>
      <c r="G7" s="25"/>
    </row>
    <row r="8" spans="1:7" ht="24" customHeight="1" x14ac:dyDescent="0.2">
      <c r="D8" s="46" t="s">
        <v>194</v>
      </c>
      <c r="E8" s="23">
        <v>50000</v>
      </c>
      <c r="F8" s="24">
        <f>F4+F5+F6</f>
        <v>46787</v>
      </c>
      <c r="G8" s="25"/>
    </row>
    <row r="9" spans="1:7" ht="24" customHeight="1" x14ac:dyDescent="0.2">
      <c r="E9" s="23"/>
      <c r="F9" s="45"/>
      <c r="G9" s="25"/>
    </row>
    <row r="10" spans="1:7" ht="24" customHeight="1" x14ac:dyDescent="0.2">
      <c r="A10" s="10">
        <v>2</v>
      </c>
      <c r="B10" s="10">
        <v>6</v>
      </c>
      <c r="C10" s="10">
        <v>2016</v>
      </c>
      <c r="D10" s="46" t="s">
        <v>114</v>
      </c>
      <c r="E10" s="26">
        <v>11470</v>
      </c>
      <c r="F10" s="24">
        <f>SUMIF('Don hang'!E:E,"E", 'Don hang'!K:K)</f>
        <v>0</v>
      </c>
      <c r="G10" s="25">
        <f t="shared" ref="G10:G11" si="0">E10-F10</f>
        <v>11470</v>
      </c>
    </row>
    <row r="11" spans="1:7" ht="24" customHeight="1" x14ac:dyDescent="0.2">
      <c r="A11" s="10">
        <v>2</v>
      </c>
      <c r="B11" s="10">
        <v>6</v>
      </c>
      <c r="C11" s="10">
        <v>2016</v>
      </c>
      <c r="D11" s="46" t="s">
        <v>115</v>
      </c>
      <c r="E11" s="26">
        <v>1680</v>
      </c>
      <c r="F11" s="24">
        <f>SUMIF('Don hang'!E:E,"G", 'Don hang'!K:K)</f>
        <v>0</v>
      </c>
      <c r="G11" s="25">
        <f t="shared" si="0"/>
        <v>1680</v>
      </c>
    </row>
    <row r="15" spans="1:7" x14ac:dyDescent="0.2">
      <c r="E15" s="26" t="s">
        <v>116</v>
      </c>
      <c r="F15" s="27"/>
      <c r="G15" s="10" t="s">
        <v>117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workbookViewId="0">
      <selection activeCell="A18" sqref="A18:B18"/>
    </sheetView>
  </sheetViews>
  <sheetFormatPr defaultRowHeight="15.75" x14ac:dyDescent="0.25"/>
  <cols>
    <col min="1" max="1" width="22.28515625" style="17" customWidth="1"/>
    <col min="2" max="2" width="13.85546875" style="17" customWidth="1"/>
    <col min="3" max="16384" width="9.140625" style="17"/>
  </cols>
  <sheetData>
    <row r="1" spans="1:2" ht="31.5" x14ac:dyDescent="0.25">
      <c r="A1" s="16" t="s">
        <v>13</v>
      </c>
      <c r="B1" s="16" t="s">
        <v>14</v>
      </c>
    </row>
    <row r="2" spans="1:2" x14ac:dyDescent="0.25">
      <c r="A2" s="18" t="s">
        <v>17</v>
      </c>
      <c r="B2" s="18">
        <v>880000</v>
      </c>
    </row>
    <row r="3" spans="1:2" x14ac:dyDescent="0.25">
      <c r="A3" s="12" t="s">
        <v>20</v>
      </c>
      <c r="B3" s="18">
        <v>790000</v>
      </c>
    </row>
    <row r="4" spans="1:2" x14ac:dyDescent="0.25">
      <c r="A4" s="18" t="s">
        <v>23</v>
      </c>
      <c r="B4" s="18">
        <v>260000</v>
      </c>
    </row>
    <row r="5" spans="1:2" x14ac:dyDescent="0.25">
      <c r="A5" s="12" t="s">
        <v>24</v>
      </c>
      <c r="B5" s="18">
        <v>960000</v>
      </c>
    </row>
    <row r="6" spans="1:2" x14ac:dyDescent="0.25">
      <c r="A6" s="18" t="s">
        <v>27</v>
      </c>
      <c r="B6" s="18">
        <v>220000</v>
      </c>
    </row>
    <row r="7" spans="1:2" x14ac:dyDescent="0.25">
      <c r="A7" s="18" t="s">
        <v>28</v>
      </c>
      <c r="B7" s="18">
        <v>790000</v>
      </c>
    </row>
    <row r="8" spans="1:2" x14ac:dyDescent="0.25">
      <c r="A8" s="18" t="s">
        <v>31</v>
      </c>
      <c r="B8" s="18">
        <v>930000</v>
      </c>
    </row>
    <row r="9" spans="1:2" x14ac:dyDescent="0.25">
      <c r="A9" s="18" t="s">
        <v>33</v>
      </c>
      <c r="B9" s="18">
        <v>590000</v>
      </c>
    </row>
    <row r="10" spans="1:2" x14ac:dyDescent="0.25">
      <c r="A10" s="18" t="s">
        <v>36</v>
      </c>
      <c r="B10" s="18">
        <v>820000</v>
      </c>
    </row>
    <row r="11" spans="1:2" x14ac:dyDescent="0.25">
      <c r="A11" s="18" t="s">
        <v>39</v>
      </c>
      <c r="B11" s="18">
        <v>830000</v>
      </c>
    </row>
    <row r="12" spans="1:2" x14ac:dyDescent="0.25">
      <c r="A12" s="18" t="s">
        <v>41</v>
      </c>
      <c r="B12" s="18">
        <v>800000</v>
      </c>
    </row>
    <row r="13" spans="1:2" x14ac:dyDescent="0.25">
      <c r="A13" s="18" t="s">
        <v>43</v>
      </c>
      <c r="B13" s="18">
        <v>970000</v>
      </c>
    </row>
    <row r="14" spans="1:2" x14ac:dyDescent="0.25">
      <c r="A14" s="18" t="s">
        <v>44</v>
      </c>
      <c r="B14" s="18">
        <v>900000</v>
      </c>
    </row>
    <row r="15" spans="1:2" x14ac:dyDescent="0.25">
      <c r="A15" s="18" t="s">
        <v>47</v>
      </c>
      <c r="B15" s="18">
        <v>270000</v>
      </c>
    </row>
    <row r="16" spans="1:2" x14ac:dyDescent="0.25">
      <c r="A16" s="12" t="s">
        <v>49</v>
      </c>
      <c r="B16" s="18">
        <v>910000</v>
      </c>
    </row>
    <row r="17" spans="1:2" x14ac:dyDescent="0.25">
      <c r="A17" s="18" t="s">
        <v>52</v>
      </c>
      <c r="B17" s="18">
        <v>550000</v>
      </c>
    </row>
    <row r="18" spans="1:2" x14ac:dyDescent="0.25">
      <c r="A18" s="18" t="s">
        <v>53</v>
      </c>
      <c r="B18" s="18">
        <v>630000</v>
      </c>
    </row>
    <row r="19" spans="1:2" x14ac:dyDescent="0.25">
      <c r="A19" s="12" t="s">
        <v>56</v>
      </c>
      <c r="B19" s="18">
        <v>64000</v>
      </c>
    </row>
    <row r="20" spans="1:2" x14ac:dyDescent="0.25">
      <c r="A20" s="18" t="s">
        <v>58</v>
      </c>
      <c r="B20" s="18">
        <v>810000</v>
      </c>
    </row>
    <row r="21" spans="1:2" x14ac:dyDescent="0.25">
      <c r="A21" s="18" t="s">
        <v>46</v>
      </c>
      <c r="B21" s="18">
        <v>870000</v>
      </c>
    </row>
    <row r="22" spans="1:2" x14ac:dyDescent="0.25">
      <c r="A22" s="18" t="s">
        <v>61</v>
      </c>
      <c r="B22" s="18">
        <v>600000</v>
      </c>
    </row>
    <row r="23" spans="1:2" x14ac:dyDescent="0.25">
      <c r="A23" s="18" t="s">
        <v>38</v>
      </c>
      <c r="B23" s="18">
        <v>310000</v>
      </c>
    </row>
    <row r="24" spans="1:2" x14ac:dyDescent="0.25">
      <c r="A24" s="18" t="s">
        <v>62</v>
      </c>
      <c r="B24" s="18">
        <v>400000</v>
      </c>
    </row>
    <row r="25" spans="1:2" x14ac:dyDescent="0.25">
      <c r="A25" s="18" t="s">
        <v>64</v>
      </c>
      <c r="B25" s="18">
        <v>100000</v>
      </c>
    </row>
    <row r="26" spans="1:2" x14ac:dyDescent="0.25">
      <c r="A26" s="18" t="s">
        <v>67</v>
      </c>
      <c r="B26" s="18">
        <v>480000</v>
      </c>
    </row>
    <row r="27" spans="1:2" x14ac:dyDescent="0.25">
      <c r="A27" s="18" t="s">
        <v>60</v>
      </c>
      <c r="B27" s="18">
        <v>170000</v>
      </c>
    </row>
    <row r="28" spans="1:2" x14ac:dyDescent="0.25">
      <c r="A28" s="18" t="s">
        <v>71</v>
      </c>
      <c r="B28" s="18">
        <v>180000</v>
      </c>
    </row>
    <row r="29" spans="1:2" x14ac:dyDescent="0.25">
      <c r="A29" s="18" t="s">
        <v>73</v>
      </c>
      <c r="B29" s="18">
        <v>350000</v>
      </c>
    </row>
    <row r="30" spans="1:2" x14ac:dyDescent="0.25">
      <c r="A30" s="18" t="s">
        <v>11</v>
      </c>
      <c r="B30" s="18">
        <v>160000</v>
      </c>
    </row>
    <row r="31" spans="1:2" x14ac:dyDescent="0.25">
      <c r="A31" s="18" t="s">
        <v>55</v>
      </c>
      <c r="B31" s="18">
        <v>700000</v>
      </c>
    </row>
    <row r="32" spans="1:2" x14ac:dyDescent="0.25">
      <c r="A32" s="12" t="s">
        <v>19</v>
      </c>
      <c r="B32" s="18">
        <v>650000</v>
      </c>
    </row>
    <row r="33" spans="1:2" x14ac:dyDescent="0.25">
      <c r="A33" s="18" t="s">
        <v>78</v>
      </c>
      <c r="B33" s="18">
        <v>920000</v>
      </c>
    </row>
    <row r="34" spans="1:2" x14ac:dyDescent="0.25">
      <c r="A34" s="18" t="s">
        <v>80</v>
      </c>
      <c r="B34" s="18">
        <v>580000</v>
      </c>
    </row>
    <row r="35" spans="1:2" x14ac:dyDescent="0.25">
      <c r="A35" s="18" t="s">
        <v>81</v>
      </c>
      <c r="B35" s="18">
        <v>390000</v>
      </c>
    </row>
    <row r="36" spans="1:2" x14ac:dyDescent="0.25">
      <c r="A36" s="12" t="s">
        <v>82</v>
      </c>
      <c r="B36" s="12">
        <v>990000</v>
      </c>
    </row>
    <row r="37" spans="1:2" x14ac:dyDescent="0.25">
      <c r="A37" s="18" t="s">
        <v>35</v>
      </c>
      <c r="B37" s="18">
        <v>240000</v>
      </c>
    </row>
    <row r="38" spans="1:2" x14ac:dyDescent="0.25">
      <c r="A38" s="18" t="s">
        <v>84</v>
      </c>
      <c r="B38" s="18">
        <v>330000</v>
      </c>
    </row>
    <row r="39" spans="1:2" x14ac:dyDescent="0.25">
      <c r="A39" s="18" t="s">
        <v>85</v>
      </c>
      <c r="B39" s="18">
        <v>670000</v>
      </c>
    </row>
    <row r="40" spans="1:2" x14ac:dyDescent="0.25">
      <c r="A40" s="18" t="s">
        <v>76</v>
      </c>
      <c r="B40" s="18">
        <v>850000</v>
      </c>
    </row>
    <row r="41" spans="1:2" x14ac:dyDescent="0.25">
      <c r="A41" s="18" t="s">
        <v>57</v>
      </c>
      <c r="B41" s="18">
        <v>420000</v>
      </c>
    </row>
    <row r="42" spans="1:2" x14ac:dyDescent="0.25">
      <c r="A42" s="18" t="s">
        <v>89</v>
      </c>
      <c r="B42" s="18">
        <v>460000</v>
      </c>
    </row>
    <row r="43" spans="1:2" x14ac:dyDescent="0.25">
      <c r="A43" s="18" t="s">
        <v>26</v>
      </c>
      <c r="B43" s="18">
        <v>430000</v>
      </c>
    </row>
    <row r="44" spans="1:2" x14ac:dyDescent="0.25">
      <c r="A44" s="18" t="s">
        <v>90</v>
      </c>
      <c r="B44" s="18">
        <v>660000</v>
      </c>
    </row>
    <row r="45" spans="1:2" x14ac:dyDescent="0.25">
      <c r="A45" s="18" t="s">
        <v>66</v>
      </c>
      <c r="B45" s="18">
        <v>290000</v>
      </c>
    </row>
    <row r="46" spans="1:2" x14ac:dyDescent="0.25">
      <c r="A46" s="18" t="s">
        <v>91</v>
      </c>
      <c r="B46" s="18">
        <v>620000</v>
      </c>
    </row>
    <row r="47" spans="1:2" x14ac:dyDescent="0.25">
      <c r="A47" s="18" t="s">
        <v>92</v>
      </c>
      <c r="B47" s="18">
        <v>510000</v>
      </c>
    </row>
    <row r="48" spans="1:2" x14ac:dyDescent="0.25">
      <c r="A48" s="18" t="s">
        <v>69</v>
      </c>
      <c r="B48" s="18">
        <v>560000</v>
      </c>
    </row>
    <row r="49" spans="1:2" x14ac:dyDescent="0.25">
      <c r="A49" s="18" t="s">
        <v>51</v>
      </c>
      <c r="B49" s="18">
        <v>570000</v>
      </c>
    </row>
    <row r="50" spans="1:2" x14ac:dyDescent="0.25">
      <c r="A50" s="18" t="s">
        <v>93</v>
      </c>
      <c r="B50" s="18">
        <v>200000</v>
      </c>
    </row>
    <row r="51" spans="1:2" x14ac:dyDescent="0.25">
      <c r="A51" s="18" t="s">
        <v>94</v>
      </c>
      <c r="B51" s="18">
        <v>520000</v>
      </c>
    </row>
    <row r="52" spans="1:2" x14ac:dyDescent="0.25">
      <c r="A52" s="18" t="s">
        <v>30</v>
      </c>
      <c r="B52" s="18">
        <v>950000</v>
      </c>
    </row>
    <row r="53" spans="1:2" x14ac:dyDescent="0.25">
      <c r="A53" s="18" t="s">
        <v>95</v>
      </c>
      <c r="B53" s="18">
        <v>360000</v>
      </c>
    </row>
    <row r="54" spans="1:2" x14ac:dyDescent="0.25">
      <c r="A54" s="18" t="s">
        <v>96</v>
      </c>
      <c r="B54" s="18">
        <v>840000</v>
      </c>
    </row>
    <row r="55" spans="1:2" x14ac:dyDescent="0.25">
      <c r="A55" s="18" t="s">
        <v>16</v>
      </c>
      <c r="B55" s="18">
        <v>410000</v>
      </c>
    </row>
    <row r="56" spans="1:2" x14ac:dyDescent="0.25">
      <c r="A56" s="18" t="s">
        <v>97</v>
      </c>
      <c r="B56" s="18">
        <v>250000</v>
      </c>
    </row>
    <row r="57" spans="1:2" x14ac:dyDescent="0.25">
      <c r="A57" s="12" t="s">
        <v>22</v>
      </c>
      <c r="B57" s="18">
        <v>440000</v>
      </c>
    </row>
    <row r="58" spans="1:2" x14ac:dyDescent="0.25">
      <c r="A58" s="18" t="s">
        <v>98</v>
      </c>
      <c r="B58" s="18">
        <v>530000</v>
      </c>
    </row>
    <row r="59" spans="1:2" x14ac:dyDescent="0.25">
      <c r="A59" s="18" t="s">
        <v>99</v>
      </c>
      <c r="B59" s="18">
        <v>860000</v>
      </c>
    </row>
    <row r="60" spans="1:2" x14ac:dyDescent="0.25">
      <c r="A60" s="18" t="s">
        <v>100</v>
      </c>
      <c r="B60" s="18">
        <v>940000</v>
      </c>
    </row>
    <row r="61" spans="1:2" x14ac:dyDescent="0.25">
      <c r="A61" s="18" t="s">
        <v>88</v>
      </c>
      <c r="B61" s="18">
        <v>300000</v>
      </c>
    </row>
    <row r="62" spans="1:2" x14ac:dyDescent="0.25">
      <c r="A62" s="18" t="s">
        <v>101</v>
      </c>
      <c r="B62" s="18">
        <v>890000</v>
      </c>
    </row>
    <row r="63" spans="1:2" x14ac:dyDescent="0.25">
      <c r="A63" s="18" t="s">
        <v>102</v>
      </c>
      <c r="B63" s="18">
        <v>280000</v>
      </c>
    </row>
    <row r="64" spans="1:2" x14ac:dyDescent="0.25">
      <c r="A64" s="18" t="s">
        <v>103</v>
      </c>
      <c r="B64" s="18">
        <v>320000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Don hang</vt:lpstr>
      <vt:lpstr>NXT</vt:lpstr>
      <vt:lpstr>Ma 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thach</dc:creator>
  <cp:lastModifiedBy>Windows User</cp:lastModifiedBy>
  <dcterms:created xsi:type="dcterms:W3CDTF">2016-11-12T09:13:44Z</dcterms:created>
  <dcterms:modified xsi:type="dcterms:W3CDTF">2017-04-18T07:55:58Z</dcterms:modified>
</cp:coreProperties>
</file>