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\Documents\GitHub\ChatBot\data_train\"/>
    </mc:Choice>
  </mc:AlternateContent>
  <xr:revisionPtr revIDLastSave="0" documentId="13_ncr:1_{EC2A987F-1741-4F48-8F33-472228006C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<sst xmlns="http://schemas.openxmlformats.org/spreadsheetml/2006/main" count="592" uniqueCount="548">
  <si>
    <t>id</t>
  </si>
  <si>
    <t>content</t>
  </si>
  <si>
    <t>question_type_id</t>
  </si>
  <si>
    <t>question_intent_id</t>
  </si>
  <si>
    <t>concept1_id</t>
  </si>
  <si>
    <t>concept2_id</t>
  </si>
  <si>
    <t>structure_id</t>
  </si>
  <si>
    <t>performance_metric_id</t>
  </si>
  <si>
    <t>design_techniques_id</t>
  </si>
  <si>
    <t>applications_id</t>
  </si>
  <si>
    <t>components_id</t>
  </si>
  <si>
    <t>testing_simulations_tools_id</t>
  </si>
  <si>
    <t>Why would you use two stages instead of only one in 2 stage comparator?</t>
  </si>
  <si>
    <t>In DC normal operation, What is the input resistance of 2 stage ?</t>
  </si>
  <si>
    <t>In DC normal operation, What is the output resistance of 2 stage?</t>
  </si>
  <si>
    <t>What are the input and output voltage operating ranges/swings of two stage?</t>
  </si>
  <si>
    <t>What is the DC open loop gain of 2 stage?</t>
  </si>
  <si>
    <t>How would you increase the gain?</t>
  </si>
  <si>
    <t>Does increasing the 1st stage current increase or decrease the gain in 2 stage?</t>
  </si>
  <si>
    <t>Does the comparator circuit use a capacitor?</t>
  </si>
  <si>
    <t>Does the comparator circuit use a resistor?</t>
  </si>
  <si>
    <t>What is the second dominant pole in 2 stage?</t>
  </si>
  <si>
    <t>How much attenuation and phase shift does one pole give?</t>
  </si>
  <si>
    <t>What is the gain bandwidth product of the two stage comparator?</t>
  </si>
  <si>
    <t>What is the positive slew rate?</t>
  </si>
  <si>
    <t>How can you increase slew rate?</t>
  </si>
  <si>
    <t>What is the negative slew rate?</t>
  </si>
  <si>
    <t>What is the common mode rejection ratio (CMRR)?</t>
  </si>
  <si>
    <t>Does CMRR get better or worse as you increase frequency?</t>
  </si>
  <si>
    <t>What is power supply rejection ratio (PSRR)?</t>
  </si>
  <si>
    <t>Write the positive and negative PSRR equations.</t>
  </si>
  <si>
    <t>What's the input offset mismatch?</t>
  </si>
  <si>
    <t>How does each transistor in the first stage contribute to the input-referred noise in 2 stage?</t>
  </si>
  <si>
    <t>Which devices should be matched in 2 stage comparator?</t>
  </si>
  <si>
    <t>Where do we use comparator?</t>
  </si>
  <si>
    <t>What are the main applications of the comparator?</t>
  </si>
  <si>
    <t>What are the basic requirements of a comparator?</t>
  </si>
  <si>
    <t>Why do we use comparator in circuits?</t>
  </si>
  <si>
    <t>What are the four requirements of a good comparator?</t>
  </si>
  <si>
    <t>how does an analog comparator work?</t>
  </si>
  <si>
    <t>What are the key components of an analog comparator circuit?</t>
  </si>
  <si>
    <t>What is the difference between an analog comparator and an operational amplifier?</t>
  </si>
  <si>
    <t>How does an analog comparator determine which input is greater?</t>
  </si>
  <si>
    <t>What is the purpose of hysteresis in an analog comparator?</t>
  </si>
  <si>
    <t>What role do comparators play in analog-to-digital converters (ADCs)?</t>
  </si>
  <si>
    <t>How do you test the performance of an analog comparator?</t>
  </si>
  <si>
    <t>What are the differences between CMOS and bipolar comparators?</t>
  </si>
  <si>
    <t>What is a window comparator</t>
  </si>
  <si>
    <t>What textbooks or resources are recommended for learning about comparators?</t>
  </si>
  <si>
    <t>What simulation tools can be used to model comparator circuits?</t>
  </si>
  <si>
    <t>What components make up the input stage of a two-stage comparator?</t>
  </si>
  <si>
    <t>What is the role of the first stage in a two-stage comparator?</t>
  </si>
  <si>
    <t>What is the purpose of the second stage in a two-stage comparator?</t>
  </si>
  <si>
    <t>What is phase margin in comparator ?</t>
  </si>
  <si>
    <t>What types of noise are present in comparator?</t>
  </si>
  <si>
    <t>What are common topologies for a comparator?</t>
  </si>
  <si>
    <t>what is propagation delay ?</t>
  </si>
  <si>
    <t>what feedback is used in comparator ?</t>
  </si>
  <si>
    <t>How does a comparator IC work?</t>
  </si>
  <si>
    <t>when we use hysteresis comparator?</t>
  </si>
  <si>
    <t>how do i increase slew rate of 2 stage comparator ?</t>
  </si>
  <si>
    <t>how do i increase gain in 2 stage comparator ?</t>
  </si>
  <si>
    <t>how can i set current bias in 2 stage comparator</t>
  </si>
  <si>
    <t>Why are comparators analysed in small-signal</t>
  </si>
  <si>
    <t>how to increase GBW in 2 stage comparator</t>
  </si>
  <si>
    <t>give me 4 comparator topologies ?</t>
  </si>
  <si>
    <t>what is characteristics of comparator ?</t>
  </si>
  <si>
    <t>what is dynamic characteristics of comparator ?</t>
  </si>
  <si>
    <t>what is double tail latch type comparator</t>
  </si>
  <si>
    <t>what is dynamic comparator ?</t>
  </si>
  <si>
    <t>what is pre amp based comparator ?</t>
  </si>
  <si>
    <t>how do i know which topology to choose ?</t>
  </si>
  <si>
    <t>what is the advantages of pre amp based comparator ?</t>
  </si>
  <si>
    <t>what is the advantages of double tail latch type comparatorr ?</t>
  </si>
  <si>
    <t>what is the advantages of dynamic comparatorr ?</t>
  </si>
  <si>
    <t>what is the disadvantages of pre amp based comparator ?</t>
  </si>
  <si>
    <t>what is the disadvantages of double tail latch type comparator ?</t>
  </si>
  <si>
    <t>what is the disadvantages of dynamic comparatorr ?</t>
  </si>
  <si>
    <t>what is power consumtion ?</t>
  </si>
  <si>
    <t>how many input, ouput does comparator have ?</t>
  </si>
  <si>
    <t>What is the role of current mirrors in the input stage?</t>
  </si>
  <si>
    <t>How does the gain of the second stage compare to the first stage?</t>
  </si>
  <si>
    <t>How does the input transistor's transconductance (gm) affect the overall gain of the first stage?</t>
  </si>
  <si>
    <t>what is a comparator ?</t>
  </si>
  <si>
    <t>what are the different types of comparator?</t>
  </si>
  <si>
    <t>how does a comparator IC work ?</t>
  </si>
  <si>
    <t>what are the inputs and outputs of comparator ?</t>
  </si>
  <si>
    <t>what is the purpose of a comparator in a circuit ?</t>
  </si>
  <si>
    <t>how does a window comparator work ?</t>
  </si>
  <si>
    <t>what is a hysteresis comparator ?</t>
  </si>
  <si>
    <t>what are the common uses of comparator in the circuits ?</t>
  </si>
  <si>
    <t>how is a comparator used in a zero-crossing detector ?</t>
  </si>
  <si>
    <t>what role does a comparator play in an ADC ?</t>
  </si>
  <si>
    <t>how does a voltage level detector work using a comparator?</t>
  </si>
  <si>
    <t>what is gain bandwidth product ?</t>
  </si>
  <si>
    <t>what is phase margin ?</t>
  </si>
  <si>
    <t>what is slew rate of comparator ?</t>
  </si>
  <si>
    <t>what is output voltage swing ?</t>
  </si>
  <si>
    <t>what is input offset ?</t>
  </si>
  <si>
    <t>what are the key parameters to consider when designing a comparator ?</t>
  </si>
  <si>
    <t>what are the specifications of the LM339 comparator IC ?</t>
  </si>
  <si>
    <t>how does the LM393 comparator differ from the LM339?</t>
  </si>
  <si>
    <t>what are the advantages of using LM339 comparator IC?</t>
  </si>
  <si>
    <t>what is IC LM339 PIN configuration?</t>
  </si>
  <si>
    <t>When is a comparator circuit used?</t>
  </si>
  <si>
    <t>which field comparator circuit is applied in?</t>
  </si>
  <si>
    <t>In the field of automatic control, what is the comparator circuit used for?</t>
  </si>
  <si>
    <t>What are the static parameters of the comparator circuit?</t>
  </si>
  <si>
    <t>What are the dynamic parameters of the comparator circuit?</t>
  </si>
  <si>
    <t>Does the static comparator operate on a clock pulse?</t>
  </si>
  <si>
    <t>what is rise time ?</t>
  </si>
  <si>
    <t>what is fall time ?</t>
  </si>
  <si>
    <t>What is the bandwidth of the comparator circuit?</t>
  </si>
  <si>
    <t>How does noise affect the output of a comparator circuit?</t>
  </si>
  <si>
    <t>Where does noise come from?</t>
  </si>
  <si>
    <t>What is the power consumption of the comparator circuit?</t>
  </si>
  <si>
    <t>What is the speed of the comparator circuit?</t>
  </si>
  <si>
    <t>When does kick-back noise occur?</t>
  </si>
  <si>
    <t>Which of the two types of comparator circuits, static or dynamic, optimizes power consumption better?</t>
  </si>
  <si>
    <t>Of the two types of circuits, static and dynamic, which one requires more complex design techniques?</t>
  </si>
  <si>
    <t>What are the basic structures of a comparator circuit?</t>
  </si>
  <si>
    <t>how do we choose the W and L sizes of the mosfet to reduce linear resistance?</t>
  </si>
  <si>
    <t>what will the output result be If the voltage to be compared is less than the reference voltage?</t>
  </si>
  <si>
    <t>what will the output result be If the voltage to be compared is more than the reference voltage?</t>
  </si>
  <si>
    <t>How to choose the size of the differential MOSFET pair?</t>
  </si>
  <si>
    <t>How to determine the gain of an open loop comparator circuit ?</t>
  </si>
  <si>
    <t>How to determine the bandwidth of a comparator circuit?</t>
  </si>
  <si>
    <t>How to determine the rise time of a comparator circuit ?</t>
  </si>
  <si>
    <t>How to determine the fall time of a comparator circuit ?</t>
  </si>
  <si>
    <t>What is the difference between comparator and op amp?</t>
  </si>
  <si>
    <t>How is Comparator used in analog to digital conversion?</t>
  </si>
  <si>
    <t>what is the different between open-loop comparator and regenerative feedback comparator?</t>
  </si>
  <si>
    <t>Why is there no need to compensate for a comparator?</t>
  </si>
  <si>
    <t>How does the gain of a comparator affect its resolution?</t>
  </si>
  <si>
    <t>What is the meaning of the comparator's output voltage limits VOH?</t>
  </si>
  <si>
    <t>What is the meaning of the comparator's output voltage limits VOL?</t>
  </si>
  <si>
    <t>Can a Comparator be simulated as a one-bit analogGÇôdigital converter?</t>
  </si>
  <si>
    <t>What is the difference between the non-inverting and inverting inputs of a comparator?</t>
  </si>
  <si>
    <t>how are the VOH and VOL values GÇïGÇïtypically chosen in a CMOS comparator ?</t>
  </si>
  <si>
    <t>How does the ideal model of a comparator differ from the actual model?</t>
  </si>
  <si>
    <t>Why are comparators sensitive to noise in the transition region between two binary states?</t>
  </si>
  <si>
    <t>What factors affect comparator resolution?</t>
  </si>
  <si>
    <t>What is the structure of a two-stage comparator?</t>
  </si>
  <si>
    <t>Can the comparator circuit work with a DC power supply?</t>
  </si>
  <si>
    <t>Is it necessary to adjust the sensitivity of the comparator circuit?</t>
  </si>
  <si>
    <t>Can Comparator use multiple inputs?</t>
  </si>
  <si>
    <t>Can the Comparator operate at high frequencies?</t>
  </si>
  <si>
    <t>Can the Comparator work with negative voltage?</t>
  </si>
  <si>
    <t>Can Comparator be used to detect over-threshold signals?</t>
  </si>
  <si>
    <t>How can you improve the stability of a comparator circuit?</t>
  </si>
  <si>
    <t>What role does the reference voltage play in a comparator circuit?</t>
  </si>
  <si>
    <t>How do temperature variations impact the performance of comparators?</t>
  </si>
  <si>
    <t>What factors influence the response time of a comparator?</t>
  </si>
  <si>
    <t>Where can you find datasheets for specific comparator ICs?</t>
  </si>
  <si>
    <t>How does the layout of a comparator circuit affect its performance?</t>
  </si>
  <si>
    <t>How does the slew rate affect a comparator's operation?</t>
  </si>
  <si>
    <t>What design techniques can help reduce power consumption in comparator circuits?</t>
  </si>
  <si>
    <t>What are the key specifications to consider when choosing a comparator IC?</t>
  </si>
  <si>
    <t>What happens if the inputs to a comparator are shorted together?</t>
  </si>
  <si>
    <t>What factors contribute to the rise and fall times of a comparator output?</t>
  </si>
  <si>
    <t>What are the potential applications of comparators in automotive systems?</t>
  </si>
  <si>
    <t>How can you simulate a comparator circuit using software tools?</t>
  </si>
  <si>
    <t>How does a comparator respond to rapid changes in input voltage?</t>
  </si>
  <si>
    <t>What is the typical symbol used to represent a comparator in circuit diagrams?</t>
  </si>
  <si>
    <t>How can you identify a comparator in a circuit?</t>
  </si>
  <si>
    <t>What happens to the output of a comparator when the inputs are equal?</t>
  </si>
  <si>
    <t>What is the typical input impedance of a comparator?</t>
  </si>
  <si>
    <t>What effect does load impedance have on a comparator's output?</t>
  </si>
  <si>
    <t>How can a comparator be used in temperature sensing applications?</t>
  </si>
  <si>
    <t>What happens to the output of a comparator if the power supply is interrupted?</t>
  </si>
  <si>
    <t>What are some common challenges when designing comparator circuits?</t>
  </si>
  <si>
    <t>How does the output of a comparator behave in a noisy environment?</t>
  </si>
  <si>
    <t>How do you measure the output voltage of a comparator?</t>
  </si>
  <si>
    <t>How does a comparator respond to a slowly changing input signal?</t>
  </si>
  <si>
    <t>What is the significance of the output logic levels in a comparator?</t>
  </si>
  <si>
    <t>How does input noise affect the performance of a comparator?</t>
  </si>
  <si>
    <t>what is strong-arm comparator?</t>
  </si>
  <si>
    <t>what is the different between 2 stage comparator and strong arm comparator?</t>
  </si>
  <si>
    <t>what is hysteresis comparator ?</t>
  </si>
  <si>
    <t>what is the advantage of hysteresis comparator ?</t>
  </si>
  <si>
    <t>Under what conditions will the output of a comparator be high (VOH) and when will it be low (VOL)?</t>
  </si>
  <si>
    <t>How is the output of a comparator determined based on two analog inputs?</t>
  </si>
  <si>
    <t>How does the output transition between VOL and VOH in the ideal model?</t>
  </si>
  <si>
    <t>Why is gain considered an important characteristic for a comparator?</t>
  </si>
  <si>
    <t>What are the typical values for VOH and VOL in CMOS technology?</t>
  </si>
  <si>
    <t>How does the presence of offset voltage affect the output of a comparator?</t>
  </si>
  <si>
    <t>What is input-offset voltage (VOS) ?</t>
  </si>
  <si>
    <t>What is the input common-mode range (ICMR) ?</t>
  </si>
  <si>
    <t>What is formula small signal gain of two stage comparator ?</t>
  </si>
  <si>
    <t>why hysteresis is needed in comparator ?</t>
  </si>
  <si>
    <t>what is high speed comparator ?</t>
  </si>
  <si>
    <t>what is basic principle behind high speed comparator ?</t>
  </si>
  <si>
    <t>What is VIH ?</t>
  </si>
  <si>
    <t>What is VIL ?</t>
  </si>
  <si>
    <t>what is resolution in comparator ?</t>
  </si>
  <si>
    <t>stt</t>
  </si>
  <si>
    <t>Bảng tần suất xuất hiện nhãn</t>
  </si>
  <si>
    <t>what</t>
  </si>
  <si>
    <t>why</t>
  </si>
  <si>
    <t>when</t>
  </si>
  <si>
    <t>where</t>
  </si>
  <si>
    <t>how</t>
  </si>
  <si>
    <t>how many/ how much</t>
  </si>
  <si>
    <t>yes/no</t>
  </si>
  <si>
    <t>which</t>
  </si>
  <si>
    <t>understand of Comparator structure</t>
  </si>
  <si>
    <t>Voltage and current characteristics</t>
  </si>
  <si>
    <t>ways to Enhace performance</t>
  </si>
  <si>
    <t>Ask for definition</t>
  </si>
  <si>
    <t>pole adjustment</t>
  </si>
  <si>
    <t>ask for application</t>
  </si>
  <si>
    <t>ask for learning resource, testing tool</t>
  </si>
  <si>
    <t>Circuit design and techniques</t>
  </si>
  <si>
    <t>Environmental impact</t>
  </si>
  <si>
    <t>Performance analysis</t>
  </si>
  <si>
    <t>Comparator function</t>
  </si>
  <si>
    <t>ask for information of Specific market model comparator</t>
  </si>
  <si>
    <t>different between two concepts</t>
  </si>
  <si>
    <t>explain concept</t>
  </si>
  <si>
    <t>How the circuit operates</t>
  </si>
  <si>
    <t>formula</t>
  </si>
  <si>
    <t>static comparator</t>
  </si>
  <si>
    <t>dynamic comparator</t>
  </si>
  <si>
    <t>Hysteresis Comparator</t>
  </si>
  <si>
    <t>2 stage comparator</t>
  </si>
  <si>
    <t>regenerative feedback comparator</t>
  </si>
  <si>
    <t>strong-ARM comparator</t>
  </si>
  <si>
    <t>double tail latch type comparator</t>
  </si>
  <si>
    <t>comparator</t>
  </si>
  <si>
    <t>high speed comparator</t>
  </si>
  <si>
    <t>Less than reference voltage</t>
  </si>
  <si>
    <t>higher than reference voltage</t>
  </si>
  <si>
    <t>OP amp</t>
  </si>
  <si>
    <t>CMOS Comparator</t>
  </si>
  <si>
    <t>bipolar comparator</t>
  </si>
  <si>
    <t>Pre amp based comparator</t>
  </si>
  <si>
    <t>Ideal comparator</t>
  </si>
  <si>
    <t>LM339</t>
  </si>
  <si>
    <t>LM393</t>
  </si>
  <si>
    <t>NULL</t>
  </si>
  <si>
    <t>Input stage</t>
  </si>
  <si>
    <t>output stage</t>
  </si>
  <si>
    <t xml:space="preserve">first stage </t>
  </si>
  <si>
    <t>second stage</t>
  </si>
  <si>
    <t>input and ouput</t>
  </si>
  <si>
    <t>2 satge</t>
  </si>
  <si>
    <t>basic structure</t>
  </si>
  <si>
    <t>Input resistance</t>
  </si>
  <si>
    <t>Output resistance</t>
  </si>
  <si>
    <t>Open-loop gain</t>
  </si>
  <si>
    <t>Gain-bandwidth product (GBW)</t>
  </si>
  <si>
    <t>Phase margin</t>
  </si>
  <si>
    <t>Slew rate (positive and negative)</t>
  </si>
  <si>
    <t>Input offset voltage</t>
  </si>
  <si>
    <t>Common-mode rejection ratio (CMRR)</t>
  </si>
  <si>
    <t>Power supply rejection ratio (PSRR)</t>
  </si>
  <si>
    <t>Output voltage swing</t>
  </si>
  <si>
    <t>Rise time</t>
  </si>
  <si>
    <t>Fall time</t>
  </si>
  <si>
    <t>Propagation delay</t>
  </si>
  <si>
    <t>Bandwidth</t>
  </si>
  <si>
    <t>Input-referred noise</t>
  </si>
  <si>
    <t>Kick-back noise</t>
  </si>
  <si>
    <t xml:space="preserve">Noise sources </t>
  </si>
  <si>
    <t>Response time</t>
  </si>
  <si>
    <t>Temperature impact</t>
  </si>
  <si>
    <t>Power consumption</t>
  </si>
  <si>
    <t>Hysteresis</t>
  </si>
  <si>
    <t>Logic levels (VOH, VOL)</t>
  </si>
  <si>
    <t>Load impedance impact</t>
  </si>
  <si>
    <t>Transition region noise sensitivity</t>
  </si>
  <si>
    <t>gain</t>
  </si>
  <si>
    <t>resolution</t>
  </si>
  <si>
    <t>VIL and VIH</t>
  </si>
  <si>
    <t>Input common mode rate (ICMR)</t>
  </si>
  <si>
    <t>linear resistance</t>
  </si>
  <si>
    <t>dynamic</t>
  </si>
  <si>
    <t>key characteristic</t>
  </si>
  <si>
    <t>static</t>
  </si>
  <si>
    <t>compensate</t>
  </si>
  <si>
    <t>feedback</t>
  </si>
  <si>
    <t>Complex design</t>
  </si>
  <si>
    <t>Choose W/L</t>
  </si>
  <si>
    <t>Match device</t>
  </si>
  <si>
    <t>Layout</t>
  </si>
  <si>
    <t>Use of comparator in circuits</t>
  </si>
  <si>
    <t>Comparator in analog-to-digital converters (ADCs)</t>
  </si>
  <si>
    <t>Comparator in zero-crossing detectors</t>
  </si>
  <si>
    <t>Window comparator applications</t>
  </si>
  <si>
    <t>Voltage level detector</t>
  </si>
  <si>
    <t>Temperature sensing applications</t>
  </si>
  <si>
    <t>Automotive systems applications</t>
  </si>
  <si>
    <t>Over-threshold signal detection</t>
  </si>
  <si>
    <t>Comparator as a one-bit analog–digital converter</t>
  </si>
  <si>
    <t>Use of comparator in automatic control</t>
  </si>
  <si>
    <t>Key components of an analog comparator circuit</t>
  </si>
  <si>
    <t>Input stage components</t>
  </si>
  <si>
    <t>Two-stage op-amp components</t>
  </si>
  <si>
    <t>MOSFET</t>
  </si>
  <si>
    <t>Comparator circuit components</t>
  </si>
  <si>
    <t>Load components</t>
  </si>
  <si>
    <t>Capacitor</t>
  </si>
  <si>
    <t>Resistor</t>
  </si>
  <si>
    <t>current bias</t>
  </si>
  <si>
    <t>test the performance</t>
  </si>
  <si>
    <t>software tools</t>
  </si>
  <si>
    <t>learning resource</t>
  </si>
  <si>
    <t>datasheet</t>
  </si>
  <si>
    <t>Why do we use operational amplifiers (op-amps) in comparator circuits?</t>
  </si>
  <si>
    <t>Why is it important to choose the right reference voltage in a comparator circuit?</t>
  </si>
  <si>
    <t>Why are hysteresis and positive feedback necessary in some comparator circuits?</t>
  </si>
  <si>
    <t>Why do some comparators have open-collector outputs?</t>
  </si>
  <si>
    <t>Why is it crucial to understand the input offset voltage in comparators?</t>
  </si>
  <si>
    <t>Why do comparator circuits need a clean power supply to function properly?</t>
  </si>
  <si>
    <t>Why is the response time important in high-speed comparator applications?</t>
  </si>
  <si>
    <t>Why is the choice of supply voltage important when designing a comparator circuit?</t>
  </si>
  <si>
    <t>Why are Schmitt triggers used in combination with comparators in noisy environments?</t>
  </si>
  <si>
    <t>Why do some comparators have built-in voltage reference sources?</t>
  </si>
  <si>
    <t>Why is the gain of the comparator usually very high?</t>
  </si>
  <si>
    <t>Why is it essential to consider input common-mode voltage range when selecting comparators?</t>
  </si>
  <si>
    <t>Why is it important to use comparators instead of operational amplifiers in some applications?</t>
  </si>
  <si>
    <t>Why do certain comparators feature low power consumption modes?</t>
  </si>
  <si>
    <t>Why is it necessary to have a well-defined switching threshold in comparator circuits?</t>
  </si>
  <si>
    <t>Why do some comparators include output polarity options?</t>
  </si>
  <si>
    <t>Why are comparator circuits used for signal conditioning in digital systems?</t>
  </si>
  <si>
    <t>Why is it necessary to account for temperature variations when designing comparator circuits?</t>
  </si>
  <si>
    <t>Why do comparators need to have fast switching characteristics in some applications?</t>
  </si>
  <si>
    <t>Why is the choice of packaging important in comparator circuit designs?</t>
  </si>
  <si>
    <t>When should you use a comparator instead of a voltage comparator?</t>
  </si>
  <si>
    <t>When is it necessary to include hysteresis in a comparator circuit?</t>
  </si>
  <si>
    <t>When is it appropriate to use a Schmitt trigger with a comparator?</t>
  </si>
  <si>
    <t>When should you select a high-speed comparator over a standard one?</t>
  </si>
  <si>
    <t>When do you need to consider the input offset voltage of a comparator?</t>
  </si>
  <si>
    <t>When is it crucial to design a comparator circuit with a low power mode?</t>
  </si>
  <si>
    <t>When is the use of a differential comparator preferred over a single-ended comparator?</t>
  </si>
  <si>
    <t>When do you need to apply a reference voltage in a comparator circuit?</t>
  </si>
  <si>
    <t>When should you use open-collector outputs in comparators?</t>
  </si>
  <si>
    <t>When is it important to use a comparator with a wide input common-mode range?</t>
  </si>
  <si>
    <t>When is the best time to switch from using an operational amplifier to a comparator?</t>
  </si>
  <si>
    <t>When should you consider the temperature stability of a comparator circuit?</t>
  </si>
  <si>
    <t>When should a comparator with a built-in voltage reference be used?</t>
  </si>
  <si>
    <t>When do you need to account for the switching speed of a comparator in your design?</t>
  </si>
  <si>
    <t>When is it necessary to have a precise, well-defined threshold for your comparator circuit?</t>
  </si>
  <si>
    <t>When do you use comparators in digital-to-analog or analog-to-digital conversion systems?</t>
  </si>
  <si>
    <t>When should you choose a comparator with a specific output polarity for your design?</t>
  </si>
  <si>
    <t>When should a comparator circuit include a built-in over-voltage protection feature?</t>
  </si>
  <si>
    <t>When is it appropriate to use comparators in pulse-width modulation (PWM) applications?</t>
  </si>
  <si>
    <t>When do you need to design a comparator with a low supply voltage for portable devices?</t>
  </si>
  <si>
    <t>How many inputs does a typical comparator have?</t>
  </si>
  <si>
    <t>How much current does a comparator typically consume in low-power mode?</t>
  </si>
  <si>
    <t>How many types of comparators are commonly used in electronic circuits?</t>
  </si>
  <si>
    <t>How much voltage is required to drive the reference input of a comparator?</t>
  </si>
  <si>
    <t>How many different output configurations can a comparator have?</t>
  </si>
  <si>
    <t>How much hysteresis is typically applied in a comparator circuit for noise immunity?</t>
  </si>
  <si>
    <t>How many comparators are needed to implement a multi-level comparison circuit?</t>
  </si>
  <si>
    <t>How much voltage offset is acceptable in precision comparator applications?</t>
  </si>
  <si>
    <t>How many stages of amplification are usually involved in a comparator circuit?</t>
  </si>
  <si>
    <t>How much bandwidth is necessary for high-speed comparators in digital circuits?</t>
  </si>
  <si>
    <t>How many comparator ICs are available on the market for consumer electronics?</t>
  </si>
  <si>
    <t>How much delay is introduced in a comparator circuit due to feedback?</t>
  </si>
  <si>
    <t>How many different package types are available for comparators?</t>
  </si>
  <si>
    <t>How much power does a comparator consume when operating at its maximum speed?</t>
  </si>
  <si>
    <t>How many reference voltages should be used in a comparator circuit for stability?</t>
  </si>
  <si>
    <t>How much noise filtering is required in a comparator circuit for accurate operation?</t>
  </si>
  <si>
    <t>How many different feedback configurations can be used with comparators?</t>
  </si>
  <si>
    <t>How much gain is needed for an op-amp comparator circuit?</t>
  </si>
  <si>
    <t>How many comparators can be integrated into a single IC for multi-channel applications?</t>
  </si>
  <si>
    <t>How much tolerance is acceptable for the input voltage range of a comparator?</t>
  </si>
  <si>
    <t>Which type of comparator is best for low-power applications?</t>
  </si>
  <si>
    <t>Which comparator is suitable for high-speed switching circuits?</t>
  </si>
  <si>
    <t>Which characteristics of a comparator should you prioritize in a precision measurement system?</t>
  </si>
  <si>
    <t>Which output configuration is most commonly used in comparator circuits?</t>
  </si>
  <si>
    <t>Which components are typically used in combination with comparators to improve noise immunity?</t>
  </si>
  <si>
    <t>Which type of feedback is best for creating hysteresis in a comparator circuit?</t>
  </si>
  <si>
    <t>Which factors should be considered when selecting a comparator for automotive applications?</t>
  </si>
  <si>
    <t>Which comparator IC offers the highest input voltage range?</t>
  </si>
  <si>
    <t>Which comparator is best for detecting small voltage differences in signal processing?</t>
  </si>
  <si>
    <t>Which types of comparators are used in analog-to-digital conversion systems?</t>
  </si>
  <si>
    <t>Which voltage reference is typically used in a comparator circuit for stability?</t>
  </si>
  <si>
    <t>Which comparator is ideal for applications requiring fast response times?</t>
  </si>
  <si>
    <t>Which packaging type is most suitable for comparators in high-density circuits?</t>
  </si>
  <si>
    <t>Which comparators are designed specifically for use in low-voltage environments?</t>
  </si>
  <si>
    <t>Which characteristics of a comparator affect its switching speed the most?</t>
  </si>
  <si>
    <t>Which type of hysteresis is used to reduce the effect of noise in a comparator circuit?</t>
  </si>
  <si>
    <t>Which operational amplifier is commonly used as a comparator in signal conditioning circuits?</t>
  </si>
  <si>
    <t>Which is more important when selecting a comparator: input offset voltage or supply voltage?</t>
  </si>
  <si>
    <t>Which comparator is recommended for use in precision switching applications?</t>
  </si>
  <si>
    <t>Which parameters should you check to ensure the reliability of a comparator circuit over temperature variations?</t>
  </si>
  <si>
    <t>How does adjusting the pole of a comparator circuit affect its frequency response?</t>
  </si>
  <si>
    <t>What role does pole adjustment play in the stability of a comparator circuit?</t>
  </si>
  <si>
    <t>How do changes in the pole location influence the transient response of a comparator?</t>
  </si>
  <si>
    <t>What effect does pole adjustment have on the phase margin of a comparator circuit?</t>
  </si>
  <si>
    <t>When adjusting the pole of a comparator, how does it impact the overall gain bandwidth product?</t>
  </si>
  <si>
    <t>How does pole shifting affect the noise performance of a comparator circuit?</t>
  </si>
  <si>
    <t>Why is pole placement important in designing a high-speed comparator circuit?</t>
  </si>
  <si>
    <t>How does pole adjustment influence the output switching behavior of a comparator?</t>
  </si>
  <si>
    <t>What is the relationship between pole adjustment and the comparator’s rise and fall time?</t>
  </si>
  <si>
    <t>How do different pole locations impact the power consumption of a comparator circuit?</t>
  </si>
  <si>
    <t>Why do designers adjust the poles in a comparator to improve its settling time?</t>
  </si>
  <si>
    <t>How does adjusting the pole in a comparator affect its input offset voltage characteristics?</t>
  </si>
  <si>
    <t>What is the role of pole-zero cancellation in comparator design?</t>
  </si>
  <si>
    <t>How does the location of the pole impact the comparator’s susceptibility to overshoot?</t>
  </si>
  <si>
    <t>Why is it necessary to carefully adjust the poles when designing a comparator for analog-to-digital conversion?</t>
  </si>
  <si>
    <t>How does pole adjustment help in minimizing distortion in comparator circuits?</t>
  </si>
  <si>
    <t>How does pole adjustment help improve the noise immunity of a comparator circuit?</t>
  </si>
  <si>
    <t>When designing a comparator for a precision system, why is pole tuning important?</t>
  </si>
  <si>
    <t>How does pole adjustment interact with feedback loops in comparator circuits?</t>
  </si>
  <si>
    <t>How can pole adjustment improve the comparator's accuracy in voltage threshold detection?</t>
  </si>
  <si>
    <t>What are the best resources to learn about the fundamentals of comparator circuits?</t>
  </si>
  <si>
    <t>Where can I find online tutorials for understanding the operation of comparators?</t>
  </si>
  <si>
    <t>Which books are recommended for in-depth study of operational amplifiers and comparators?</t>
  </si>
  <si>
    <t>What websites offer free courses or tutorials on designing comparator circuits?</t>
  </si>
  <si>
    <t>Are there any online platforms that offer practical exercises on comparator circuit design?</t>
  </si>
  <si>
    <t>What kind of testing tools should I use to measure the switching characteristics of a comparator?</t>
  </si>
  <si>
    <t>Which oscilloscopes are best suited for testing comparator circuits?</t>
  </si>
  <si>
    <t>What are the essential components I need to build and test a basic comparator circuit?</t>
  </si>
  <si>
    <t>Where can I find simulation software to test and experiment with comparator circuits?</t>
  </si>
  <si>
    <t>What are the most useful online resources for learning how to simulate comparators in SPICE?</t>
  </si>
  <si>
    <t>Which software is best for simulating and analyzing comparator circuit behavior in real-time?</t>
  </si>
  <si>
    <t>What are the top testing tools for measuring the accuracy and precision of comparators?</t>
  </si>
  <si>
    <t>How do I use a logic analyzer to test the output of a comparator circuit?</t>
  </si>
  <si>
    <t>What is the best way to visualize the switching behavior of a comparator using testing equipment?</t>
  </si>
  <si>
    <t>Which multimeter settings should I use to troubleshoot comparator circuits?</t>
  </si>
  <si>
    <t>Are there specific test equipment tools needed for evaluating the power consumption of comparators?</t>
  </si>
  <si>
    <t>Where can I find datasheets for popular comparator ICs that include testing guidelines?</t>
  </si>
  <si>
    <t>What learning resources are available for understanding noise immunity and hysteresis in comparators?</t>
  </si>
  <si>
    <t>Which online forums or communities are best for asking questions about testing comparators?</t>
  </si>
  <si>
    <t>What testing techniques can help verify the accuracy of threshold detection in a comparator?</t>
  </si>
  <si>
    <t>How do the materials used in comparator ICs affect their environmental footprint?</t>
  </si>
  <si>
    <t>What steps can be taken to reduce the environmental impact of comparator circuit manufacturing?</t>
  </si>
  <si>
    <t>How can the disposal of outdated comparator components be managed to minimize environmental harm?</t>
  </si>
  <si>
    <t>What role do environmentally friendly materials play in the production of comparator ICs?</t>
  </si>
  <si>
    <t>How does the energy efficiency of comparator circuits contribute to reducing environmental impact?</t>
  </si>
  <si>
    <t>What are the environmental concerns related to the use of comparators in high-power applications?</t>
  </si>
  <si>
    <t>How does the lifecycle of a comparator circuit impact the overall sustainability of electronic devices?</t>
  </si>
  <si>
    <t>What are the environmental impacts of manufacturing and disposing of semiconductor-based comparators?</t>
  </si>
  <si>
    <t>How can manufacturers design comparators with a lower environmental footprint during production and disposal?</t>
  </si>
  <si>
    <t>How does the choice of packaging materials for comparators affect environmental sustainability?</t>
  </si>
  <si>
    <t>What are the environmental benefits of using low-power comparators in battery-operated devices?</t>
  </si>
  <si>
    <t>How can reducing the power consumption of comparator circuits help lower carbon emissions in electronic products?</t>
  </si>
  <si>
    <t>What are the long-term environmental effects of using toxic substances in comparator component manufacturing?</t>
  </si>
  <si>
    <t>How do environmental regulations affect the production and disposal of comparator ICs?</t>
  </si>
  <si>
    <t>How can the recyclability of comparators be improved to reduce waste in the electronics industry?</t>
  </si>
  <si>
    <t>What is the environmental impact of the global demand for comparators in consumer electronics?</t>
  </si>
  <si>
    <t>How can the environmental footprint of comparator circuits be reduced through better design and technology choices?</t>
  </si>
  <si>
    <t>What are the key environmental challenges associated with the lifecycle of comparators in automotive electronics?</t>
  </si>
  <si>
    <t>How can electronic manufacturers ensure comparators are compliant with environmental certifications, such as RoHS?</t>
  </si>
  <si>
    <t>How can sustainability practices be integrated into the production of comparators and similar electronic components?</t>
  </si>
  <si>
    <t>How does a comparator determine the output based on two input voltages?</t>
  </si>
  <si>
    <t>What is the primary function of a comparator in a circuit?</t>
  </si>
  <si>
    <t>How does a comparator differ from an operational amplifier in terms of function?</t>
  </si>
  <si>
    <t>Why is the output of a comparator typically a digital signal?</t>
  </si>
  <si>
    <t>What is the significance of the reference voltage in a comparator circuit?</t>
  </si>
  <si>
    <t>How do comparators handle noisy or unstable input signals?</t>
  </si>
  <si>
    <t>What factors influence the switching speed of a comparator?</t>
  </si>
  <si>
    <t>How does hysteresis in a comparator circuit affect its operation?</t>
  </si>
  <si>
    <t>How does a comparator decide whether to output a high or low signal?</t>
  </si>
  <si>
    <t>What role does the input offset voltage play in the performance of a comparator?</t>
  </si>
  <si>
    <t>Why is the comparator’s output often described as a square wave signal?</t>
  </si>
  <si>
    <t>What happens when the two input voltages of a comparator are equal?</t>
  </si>
  <si>
    <t>How can a comparator be used to detect zero-crossing in a signal?</t>
  </si>
  <si>
    <t>How does a comparator circuit behave when one input voltage exceeds the reference voltage?</t>
  </si>
  <si>
    <t>Why might a comparator output exhibit a delay or slow switching behavior?</t>
  </si>
  <si>
    <t>How do comparators handle input voltages outside their specified range?</t>
  </si>
  <si>
    <t>How can comparators be used in pulse-width modulation (PWM) circuits?</t>
  </si>
  <si>
    <t>What are the typical applications where comparators are preferred over operational amplifiers?</t>
  </si>
  <si>
    <t>How do you adjust the threshold voltage in a comparator circuit for specific applications?</t>
  </si>
  <si>
    <t>What happens if a comparator is designed without hysteresis in a noisy environment?</t>
  </si>
  <si>
    <t>What are the key characteristics of a comparator and how does it differ from other operational amplifier circuits?</t>
  </si>
  <si>
    <t>How does a comparator work, and what role does hysteresis play in its operation?</t>
  </si>
  <si>
    <t>What are the primary considerations when selecting a comparator for high-speed applications?</t>
  </si>
  <si>
    <t>Can you explain the function of an open-drain output in a comparator and its advantages in specific circuit designs?</t>
  </si>
  <si>
    <t>What are the trade-offs between using an analog comparator versus a digital comparator in a circuit?</t>
  </si>
  <si>
    <t>Describe how hysteresis is implemented in a comparator circuit and its effect on noise immunity.</t>
  </si>
  <si>
    <t>How does power consumption vary between different comparator models, and what are some low-power comparator options currently available?</t>
  </si>
  <si>
    <t>In which applications would a window comparator be preferred over a basic comparator, and how does it function?</t>
  </si>
  <si>
    <t>What are some examples of high-speed comparators, and what specific applications are they optimized for?</t>
  </si>
  <si>
    <t>Explain the concept of propagation delay in a comparator and why it is critical in high-frequency applications.</t>
  </si>
  <si>
    <t>Describe how offset voltage impacts comparator performance and mention some models designed to minimize offset.</t>
  </si>
  <si>
    <t>What are the advantages and disadvantages of using a rail-to-rail comparator in low-voltage applications?</t>
  </si>
  <si>
    <t>How does temperature variation affect comparator performance, and what features are available in commercial models to mitigate this?</t>
  </si>
  <si>
    <t>What role does input bias current play in the accuracy of a comparator circuit?</t>
  </si>
  <si>
    <t>Can you describe some applications where a zero-crossing comparator is especially useful?</t>
  </si>
  <si>
    <t>What parameters should be evaluated when selecting a comparator model for a battery-powered design?</t>
  </si>
  <si>
    <t>How does a differential comparator work, and what are its primary advantages in sensor applications?</t>
  </si>
  <si>
    <t>What are some examples of integrated comparators with built-in reference voltages, and in which applications are they most useful?</t>
  </si>
  <si>
    <t>Describe the typical use cases for a programmable comparator and any available models on the market.</t>
  </si>
  <si>
    <t>In terms of market models, which comparators are known for low propagation delay, and what specific applications benefit from this feature?</t>
  </si>
  <si>
    <t>What are the main differences between an analog comparator and a digital comparator, and what are the benefits of each?</t>
  </si>
  <si>
    <t>How does an open-drain output comparator differ from a push-pull output comparator, and in what situations is one preferred over the other?</t>
  </si>
  <si>
    <t>What distinguishes a window comparator from a single-threshold comparator, and what applications suit each type?</t>
  </si>
  <si>
    <t>How does hysteresis in a comparator differ from offset voltage, and how does each impact circuit stability?</t>
  </si>
  <si>
    <t>What are the differences in functionality and application between rail-to-rail comparators and standard comparators?</t>
  </si>
  <si>
    <t>How does a zero-crossing comparator differ from a level-detecting comparator, and when is each type used?</t>
  </si>
  <si>
    <t>What are the primary distinctions between a programmable comparator and a fixed-threshold comparator?</t>
  </si>
  <si>
    <t>How do high-speed comparators differ from low-power comparators, and in what types of applications are each typically used?</t>
  </si>
  <si>
    <t>What is the difference between propagation delay and response time in comparators, and how do these factors affect circuit performance?</t>
  </si>
  <si>
    <t>How does input bias current impact a comparator differently than input offset current?</t>
  </si>
  <si>
    <t>In what ways do integrated comparators with built-in reference voltages differ from standard comparators, and what applications benefit from built-in references?</t>
  </si>
  <si>
    <t>What is the difference between a single-ended comparator and a differential comparator, and where is each type preferred?</t>
  </si>
  <si>
    <t>How does comparator noise immunity differ from comparator accuracy, and what design features enhance each characteristic?</t>
  </si>
  <si>
    <t>What are the differences between a comparator’s input offset voltage and its input bias current, and how do these affect performance?</t>
  </si>
  <si>
    <t>How do temperature-stabilized comparators differ from standard comparators, and in which scenarios are they most useful?</t>
  </si>
  <si>
    <t>What are the distinct advantages of using a discrete comparator circuit versus an integrated comparator IC?</t>
  </si>
  <si>
    <t>How do inverting and non-inverting comparator configurations differ in function and typical use?</t>
  </si>
  <si>
    <t>What are the trade-offs between using an op-amp as a comparator versus using a dedicated comparator IC?</t>
  </si>
  <si>
    <t>How does the concept of common-mode range differ between operational amplifiers and comparators, and why is it critical in comparator design?</t>
  </si>
  <si>
    <t>In what way does hysteresis in a comparator differ from feedback in operational amplifiers, and how does each contribute to circuit stability?</t>
  </si>
  <si>
    <t>What is an electronic comparator, and how is it typically used in circuit design?</t>
  </si>
  <si>
    <t>How does hysteresis improve the performance of a comparator in noisy environments?</t>
  </si>
  <si>
    <t>What is an open-drain output in a comparator, and why is it advantageous in certain circuit configurations?</t>
  </si>
  <si>
    <t>How does a comparator differ from an operational amplifier when used for voltage comparison?</t>
  </si>
  <si>
    <t>What is propagation delay in a comparator, and why is it important in high-speed applications?</t>
  </si>
  <si>
    <t>How does a window comparator work, and in what situations would it be particularly useful?</t>
  </si>
  <si>
    <t>What is the significance of offset voltage in comparators, and how can it impact circuit accuracy?</t>
  </si>
  <si>
    <t>Why is hysteresis added to a comparator circuit, and what effect does it have on the comparator's switching behavior?</t>
  </si>
  <si>
    <t>How does a zero-crossing comparator function, and what applications benefit from its use?</t>
  </si>
  <si>
    <t>What is input bias current in a comparator, and why does it matter in precision circuits?</t>
  </si>
  <si>
    <t>What are rail-to-rail comparators, and how do they enhance performance in low-voltage applications?</t>
  </si>
  <si>
    <t>How do temperature variations affect comparator performance, and what features help maintain stability?</t>
  </si>
  <si>
    <t>What is a differential comparator, and how does it differ from a single-ended comparator?</t>
  </si>
  <si>
    <t>How do programmable comparators work, and what are the typical use cases for this type of component?</t>
  </si>
  <si>
    <t>What role does input offset current play in a comparator circuit, and how is it managed in precision designs?</t>
  </si>
  <si>
    <t>How does the response time of a comparator influence its performance in high-speed applications?</t>
  </si>
  <si>
    <t>What is a built-in reference voltage in comparators, and why is it useful in integrated comparator designs?</t>
  </si>
  <si>
    <t>How does a comparator's input common-mode range affect its usability in different circuit configurations?</t>
  </si>
  <si>
    <t>What is the purpose of using a discrete comparator circuit as opposed to an integrated comparator IC?</t>
  </si>
  <si>
    <t>How does hysteresis differ from feedback in operational amplifiers, and what role does each play in ensuring circuit stability?</t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</si>
  <si>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output voltage</t>
    </r>
    <r>
      <rPr>
        <sz val="11"/>
        <color theme="1"/>
        <rFont val="Calibri"/>
        <family val="2"/>
        <scheme val="minor"/>
      </rPr>
      <t xml:space="preserve"> of a comparator circuit, and how does it vary with input conditions?</t>
    </r>
  </si>
  <si>
    <r>
      <t xml:space="preserve">How do you calculate </t>
    </r>
    <r>
      <rPr>
        <b/>
        <sz val="11"/>
        <color theme="1"/>
        <rFont val="Calibri"/>
        <family val="2"/>
        <scheme val="minor"/>
      </rPr>
      <t>hysteresis</t>
    </r>
    <r>
      <rPr>
        <sz val="11"/>
        <color theme="1"/>
        <rFont val="Calibri"/>
        <family val="2"/>
        <scheme val="minor"/>
      </rPr>
      <t xml:space="preserve"> in a comparator circuit, and what factors influence its value?</t>
    </r>
  </si>
  <si>
    <r>
      <t xml:space="preserve">What formula determines the </t>
    </r>
    <r>
      <rPr>
        <b/>
        <sz val="11"/>
        <color theme="1"/>
        <rFont val="Calibri"/>
        <family val="2"/>
        <scheme val="minor"/>
      </rPr>
      <t>threshold voltage</t>
    </r>
    <r>
      <rPr>
        <sz val="11"/>
        <color theme="1"/>
        <rFont val="Calibri"/>
        <family val="2"/>
        <scheme val="minor"/>
      </rPr>
      <t xml:space="preserve"> in a window comparator, and how does it define the range of detection?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</si>
  <si>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propagation delay</t>
    </r>
    <r>
      <rPr>
        <sz val="11"/>
        <color theme="1"/>
        <rFont val="Calibri"/>
        <family val="2"/>
        <scheme val="minor"/>
      </rPr>
      <t xml:space="preserve"> of a comparator calculated, and what factors contribute to this delay?</t>
    </r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</si>
  <si>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offset voltage</t>
    </r>
    <r>
      <rPr>
        <sz val="11"/>
        <color theme="1"/>
        <rFont val="Calibri"/>
        <family val="2"/>
        <scheme val="minor"/>
      </rPr>
      <t xml:space="preserve"> of a comparator, and how does it affect the accuracy of the circuit?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</si>
  <si>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input common-mode range</t>
    </r>
    <r>
      <rPr>
        <sz val="11"/>
        <color theme="1"/>
        <rFont val="Calibri"/>
        <family val="2"/>
        <scheme val="minor"/>
      </rPr>
      <t xml:space="preserve"> of a comparator, and why is it important in circuit design?</t>
    </r>
  </si>
  <si>
    <r>
      <t xml:space="preserve">What is the formula for </t>
    </r>
    <r>
      <rPr>
        <b/>
        <sz val="11"/>
        <color theme="1"/>
        <rFont val="Calibri"/>
        <family val="2"/>
        <scheme val="minor"/>
      </rPr>
      <t>input bias current</t>
    </r>
    <r>
      <rPr>
        <sz val="11"/>
        <color theme="1"/>
        <rFont val="Calibri"/>
        <family val="2"/>
        <scheme val="minor"/>
      </rPr>
      <t>, and how does it impact precision in a comparator circuit?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</si>
  <si>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power consumption</t>
    </r>
    <r>
      <rPr>
        <sz val="11"/>
        <color theme="1"/>
        <rFont val="Calibri"/>
        <family val="2"/>
        <scheme val="minor"/>
      </rPr>
      <t xml:space="preserve"> of a comparator determined, and what factors influence the power formula?</t>
    </r>
  </si>
  <si>
    <r>
      <t xml:space="preserve">What formula is used to determine the </t>
    </r>
    <r>
      <rPr>
        <b/>
        <sz val="11"/>
        <color theme="1"/>
        <rFont val="Calibri"/>
        <family val="2"/>
        <scheme val="minor"/>
      </rPr>
      <t>switching frequency</t>
    </r>
    <r>
      <rPr>
        <sz val="11"/>
        <color theme="1"/>
        <rFont val="Calibri"/>
        <family val="2"/>
        <scheme val="minor"/>
      </rPr>
      <t xml:space="preserve"> of a high-speed comparator, and how does this affect its performance?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</si>
  <si>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 xml:space="preserve"> of a comparator, and how does it relate to its sensitivity and response?</t>
    </r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</si>
  <si>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output impedance</t>
    </r>
    <r>
      <rPr>
        <sz val="11"/>
        <color theme="1"/>
        <rFont val="Calibri"/>
        <family val="2"/>
        <scheme val="minor"/>
      </rPr>
      <t xml:space="preserve"> of a comparator, and why is this specification important?</t>
    </r>
  </si>
  <si>
    <r>
      <t xml:space="preserve">How is </t>
    </r>
    <r>
      <rPr>
        <b/>
        <sz val="11"/>
        <color theme="1"/>
        <rFont val="Calibri"/>
        <family val="2"/>
        <scheme val="minor"/>
      </rPr>
      <t>response time</t>
    </r>
    <r>
      <rPr>
        <sz val="11"/>
        <color theme="1"/>
        <rFont val="Calibri"/>
        <family val="2"/>
        <scheme val="minor"/>
      </rPr>
      <t xml:space="preserve"> in a comparator calculated, and how does it differ from propagation delay?</t>
    </r>
  </si>
  <si>
    <r>
      <t xml:space="preserve">What formula is used to determine the </t>
    </r>
    <r>
      <rPr>
        <b/>
        <sz val="11"/>
        <color theme="1"/>
        <rFont val="Calibri"/>
        <family val="2"/>
        <scheme val="minor"/>
      </rPr>
      <t>input offset current</t>
    </r>
    <r>
      <rPr>
        <sz val="11"/>
        <color theme="1"/>
        <rFont val="Calibri"/>
        <family val="2"/>
        <scheme val="minor"/>
      </rPr>
      <t>, and how does it affect comparator operation?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</si>
  <si>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power supply rejection ratio (PSRR)</t>
    </r>
    <r>
      <rPr>
        <sz val="11"/>
        <color theme="1"/>
        <rFont val="Calibri"/>
        <family val="2"/>
        <scheme val="minor"/>
      </rPr>
      <t xml:space="preserve"> for a comparator, and why is it crucial for accuracy?</t>
    </r>
  </si>
  <si>
    <r>
      <t xml:space="preserve">What is the formula for </t>
    </r>
    <r>
      <rPr>
        <b/>
        <sz val="11"/>
        <color theme="1"/>
        <rFont val="Calibri"/>
        <family val="2"/>
        <scheme val="minor"/>
      </rPr>
      <t>noise margin</t>
    </r>
    <r>
      <rPr>
        <sz val="11"/>
        <color theme="1"/>
        <rFont val="Calibri"/>
        <family val="2"/>
        <scheme val="minor"/>
      </rPr>
      <t xml:space="preserve"> in a comparator circuit, and how does it help improve noise immunity?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</si>
  <si>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threshold level</t>
    </r>
    <r>
      <rPr>
        <sz val="11"/>
        <color theme="1"/>
        <rFont val="Calibri"/>
        <family val="2"/>
        <scheme val="minor"/>
      </rPr>
      <t xml:space="preserve"> determined in a Schmitt trigger comparator, and how does it relate to hysteresis?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</si>
  <si>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rise and fall times</t>
    </r>
    <r>
      <rPr>
        <sz val="11"/>
        <color theme="1"/>
        <rFont val="Calibri"/>
        <family val="2"/>
        <scheme val="minor"/>
      </rPr>
      <t xml:space="preserve"> in the output of a comparator circuit, and what impact do these have on performance?</t>
    </r>
  </si>
  <si>
    <r>
      <t xml:space="preserve">What formula is used to determine </t>
    </r>
    <r>
      <rPr>
        <b/>
        <sz val="11"/>
        <color theme="1"/>
        <rFont val="Calibri"/>
        <family val="2"/>
        <scheme val="minor"/>
      </rPr>
      <t>temperature drift</t>
    </r>
    <r>
      <rPr>
        <sz val="11"/>
        <color theme="1"/>
        <rFont val="Calibri"/>
        <family val="2"/>
        <scheme val="minor"/>
      </rPr>
      <t xml:space="preserve"> in comparators, and how can it be minimized in sensitive circuits?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</si>
  <si>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slew rate</t>
    </r>
    <r>
      <rPr>
        <sz val="11"/>
        <color theme="1"/>
        <rFont val="Calibri"/>
        <family val="2"/>
        <scheme val="minor"/>
      </rPr>
      <t xml:space="preserve"> of a comparator calculated, and why does it matter in high-speed applications?</t>
    </r>
  </si>
  <si>
    <r>
      <t xml:space="preserve">What is the formula for calculating </t>
    </r>
    <r>
      <rPr>
        <b/>
        <sz val="11"/>
        <color theme="1"/>
        <rFont val="Calibri"/>
        <family val="2"/>
        <scheme val="minor"/>
      </rPr>
      <t>current consumption</t>
    </r>
    <r>
      <rPr>
        <sz val="11"/>
        <color theme="1"/>
        <rFont val="Calibri"/>
        <family val="2"/>
        <scheme val="minor"/>
      </rPr>
      <t xml:space="preserve"> in low-power comparators, and how does it vary with operating conditions?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</si>
</sst>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8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40FEB-4CE0-4BC0-9A9A-44D5FBE9F435}" name="Table1" displayName="Table1" ref="A1:L428" totalsRowShown="0" headerRowDxfId="2" headerRowBorderDxfId="0" tableBorderDxfId="1">
  <autoFilter ref="A1:L428" xr:uid="{81C40FEB-4CE0-4BC0-9A9A-44D5FBE9F435}"/>
  <tableColumns count="12">
    <tableColumn id="1" xr3:uid="{EF557A40-0560-44E6-9238-8DA12C2BA77A}" name="id"/>
    <tableColumn id="2" xr3:uid="{23325963-B6B8-439C-A6B8-CA4480213A59}" name="content"/>
    <tableColumn id="3" xr3:uid="{5C65CE23-4F1D-4C5A-88CD-62F41D461285}" name="question_type_id"/>
    <tableColumn id="4" xr3:uid="{F2A116E0-3A3D-41B9-B80F-031362A0A16E}" name="question_intent_id"/>
    <tableColumn id="5" xr3:uid="{DB590B9A-7A54-4FEF-9279-B215CC8C5DDE}" name="concept1_id"/>
    <tableColumn id="6" xr3:uid="{CB82799A-42BC-4623-B9C4-F159B4B768B3}" name="concept2_id"/>
    <tableColumn id="7" xr3:uid="{BEED19E5-DC24-4656-9DDB-5A83DE2955C1}" name="structure_id"/>
    <tableColumn id="8" xr3:uid="{CE76C6CF-3E5E-4695-8D1F-FEFE871CA998}" name="performance_metric_id"/>
    <tableColumn id="9" xr3:uid="{47AB16BF-3DC8-43D0-8261-1B72DE6199CC}" name="design_techniques_id"/>
    <tableColumn id="10" xr3:uid="{4763A34D-0E67-4F62-B51E-EDEA1EB7199C}" name="applications_id"/>
    <tableColumn id="11" xr3:uid="{FFD0F166-201F-4D9F-B8B9-6E7798254D9F}" name="components_id"/>
    <tableColumn id="12" xr3:uid="{682F9B3E-21AC-4B84-8DC6-22D39E1BD21A}" name="testing_simulations_tools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BD74B-F011-4E02-82F4-BEF3B2F2011E}" name="Table2" displayName="Table2" ref="N1:X35" totalsRowShown="0" headerRowDxfId="7" headerRowBorderDxfId="6" tableBorderDxfId="5">
  <autoFilter ref="N1:X35" xr:uid="{BA6BD74B-F011-4E02-82F4-BEF3B2F2011E}"/>
  <tableColumns count="11">
    <tableColumn id="1" xr3:uid="{C058C913-252A-4B98-94AB-E71AD809A4A0}" name="stt"/>
    <tableColumn id="2" xr3:uid="{1147B1E5-F176-4199-9823-F5332032B83C}" name="question_type_id"/>
    <tableColumn id="3" xr3:uid="{5E224558-9709-4CD2-8F43-3510EE7BE43E}" name="question_intent_id"/>
    <tableColumn id="4" xr3:uid="{99134B9C-3F71-436F-BAF8-55A16A9834FD}" name="concept1_id"/>
    <tableColumn id="5" xr3:uid="{9800CC4D-328F-46AC-8AB6-42C414EF284A}" name="concept2_id"/>
    <tableColumn id="6" xr3:uid="{F626AA06-3369-448C-A526-3979E7CBDF1A}" name="structure_id"/>
    <tableColumn id="7" xr3:uid="{06BF5148-2B41-4D75-BAEC-CA7891058BF0}" name="performance_metric_id"/>
    <tableColumn id="8" xr3:uid="{F3611707-9BB7-411F-A29F-E0084FFA6A36}" name="design_techniques_id"/>
    <tableColumn id="9" xr3:uid="{AB1DE372-CB12-44A2-A823-888392D560DD}" name="applications_id"/>
    <tableColumn id="10" xr3:uid="{A48C7132-068B-496D-876D-CDCF41A31318}" name="components_id"/>
    <tableColumn id="11" xr3:uid="{16FE38EF-F7C0-4997-8CAC-0A7F89F4A1BA}" name="testing_simulations_tools_i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7202D-CE5B-4869-9D7C-D8CC44D3440C}" name="Table3" displayName="Table3" ref="Z1:AJ33" totalsRowShown="0" headerRowDxfId="3" headerRowBorderDxfId="4">
  <autoFilter ref="Z1:AJ33" xr:uid="{E237202D-CE5B-4869-9D7C-D8CC44D3440C}"/>
  <tableColumns count="11">
    <tableColumn id="1" xr3:uid="{6B0E07D0-C267-49F5-AD4F-DC5992E25A71}" name="stt"/>
    <tableColumn id="2" xr3:uid="{2FED9076-6323-405B-B161-2793A37295F6}" name="question_type_id"/>
    <tableColumn id="3" xr3:uid="{CCA3D61C-4B07-4F86-8BB6-D68A1247FAE1}" name="question_intent_id"/>
    <tableColumn id="4" xr3:uid="{19B9111A-410B-4DF7-A33D-CEF2100B3852}" name="concept1_id"/>
    <tableColumn id="5" xr3:uid="{E597D2E7-162B-43E9-8035-ECD8B1F2F872}" name="concept2_id"/>
    <tableColumn id="6" xr3:uid="{71C80AB2-ECE4-4F59-A2DE-8D6B95D3439C}" name="structure_id"/>
    <tableColumn id="7" xr3:uid="{26A5DA41-0DBF-4C2B-930A-8FFA5C65DCCC}" name="performance_metric_id"/>
    <tableColumn id="8" xr3:uid="{8F951094-824D-4EB2-B009-3C02FB95975E}" name="design_techniques_id"/>
    <tableColumn id="9" xr3:uid="{2C5CB066-64BB-41B1-8C59-42621E1EB84A}" name="applications_id"/>
    <tableColumn id="10" xr3:uid="{A77B62A7-7389-4A8E-9FA6-0CCAC687705C}" name="components_id"/>
    <tableColumn id="11" xr3:uid="{599BB6D3-F171-412F-8C25-D293C3A1A09C}" name="testing_simulations_tools_i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8"/>
  <sheetViews>
    <sheetView tabSelected="1" topLeftCell="L1" zoomScale="70" zoomScaleNormal="70" workbookViewId="0">
      <selection activeCell="Q13" sqref="Q13"/>
    </sheetView>
  </sheetViews>
  <sheetFormatPr defaultRowHeight="14.4" x14ac:dyDescent="0.3"/>
  <cols>
    <col min="1" max="1" width="5.21875" customWidth="1"/>
    <col min="2" max="2" width="86.88671875" bestFit="1" customWidth="1"/>
    <col min="3" max="3" width="22.6640625" customWidth="1"/>
    <col min="4" max="4" width="24.21875" customWidth="1"/>
    <col min="5" max="5" width="17" customWidth="1"/>
    <col min="6" max="6" width="17.33203125" customWidth="1"/>
    <col min="7" max="7" width="16.77734375" customWidth="1"/>
    <col min="8" max="8" width="29.109375" customWidth="1"/>
    <col min="9" max="9" width="28.109375" customWidth="1"/>
    <col min="10" max="11" width="20.44140625" customWidth="1"/>
    <col min="12" max="12" width="35.109375" customWidth="1"/>
    <col min="14" max="14" width="10.88671875" customWidth="1"/>
    <col min="15" max="15" width="22.6640625" customWidth="1"/>
    <col min="16" max="16" width="24.21875" customWidth="1"/>
    <col min="17" max="17" width="17" customWidth="1"/>
    <col min="18" max="18" width="17.33203125" customWidth="1"/>
    <col min="19" max="19" width="16.77734375" customWidth="1"/>
    <col min="20" max="20" width="29.109375" customWidth="1"/>
    <col min="21" max="21" width="28.109375" customWidth="1"/>
    <col min="22" max="23" width="20.44140625" customWidth="1"/>
    <col min="24" max="24" width="35.109375" customWidth="1"/>
    <col min="26" max="26" width="15.109375" bestFit="1" customWidth="1"/>
    <col min="27" max="27" width="21.5546875" bestFit="1" customWidth="1"/>
    <col min="28" max="28" width="53.88671875" bestFit="1" customWidth="1"/>
    <col min="29" max="30" width="34.21875" bestFit="1" customWidth="1"/>
    <col min="31" max="31" width="16.109375" bestFit="1" customWidth="1"/>
    <col min="32" max="32" width="37.33203125" bestFit="1" customWidth="1"/>
    <col min="33" max="33" width="16.21875" bestFit="1" customWidth="1"/>
    <col min="34" max="34" width="49" bestFit="1" customWidth="1"/>
    <col min="35" max="35" width="47.5546875" bestFit="1" customWidth="1"/>
    <col min="36" max="36" width="20.66406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195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Z1" s="1" t="s">
        <v>195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x14ac:dyDescent="0.3">
      <c r="A2">
        <v>1</v>
      </c>
      <c r="B2" t="s">
        <v>12</v>
      </c>
      <c r="C2">
        <v>2</v>
      </c>
      <c r="D2">
        <v>14</v>
      </c>
      <c r="E2">
        <v>4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N2">
        <v>1</v>
      </c>
      <c r="O2">
        <f>COUNTIF(C2:C99999,1)</f>
        <v>117</v>
      </c>
      <c r="P2">
        <f>COUNTIF(D2:D99999,1)</f>
        <v>46</v>
      </c>
      <c r="Q2">
        <f>COUNTIF(E2:E99999,1)</f>
        <v>3</v>
      </c>
      <c r="R2">
        <f>COUNTIF(F2:F99999,1)</f>
        <v>1</v>
      </c>
      <c r="S2">
        <f>COUNTIF(G2:G99999,1)</f>
        <v>33</v>
      </c>
      <c r="T2">
        <f>COUNTIF(H2:H99999,1)</f>
        <v>19</v>
      </c>
      <c r="U2">
        <f>COUNTIF(I2:I99999,1)</f>
        <v>46</v>
      </c>
      <c r="V2">
        <f>COUNTIF(J2:J99999,1)</f>
        <v>41</v>
      </c>
      <c r="W2">
        <f>COUNTIF(K2:K99999,1)</f>
        <v>22</v>
      </c>
      <c r="X2">
        <f>COUNTIF(L2:L99999,1)</f>
        <v>1</v>
      </c>
      <c r="Z2">
        <v>1</v>
      </c>
      <c r="AA2" t="s">
        <v>197</v>
      </c>
      <c r="AB2" t="s">
        <v>205</v>
      </c>
      <c r="AC2" t="s">
        <v>221</v>
      </c>
      <c r="AD2" t="s">
        <v>221</v>
      </c>
      <c r="AE2" t="s">
        <v>240</v>
      </c>
      <c r="AF2" t="s">
        <v>247</v>
      </c>
      <c r="AG2" t="s">
        <v>279</v>
      </c>
      <c r="AH2" t="s">
        <v>285</v>
      </c>
      <c r="AI2" t="s">
        <v>295</v>
      </c>
      <c r="AJ2" t="s">
        <v>304</v>
      </c>
    </row>
    <row r="3" spans="1:36" x14ac:dyDescent="0.3">
      <c r="A3">
        <v>2</v>
      </c>
      <c r="B3" t="s">
        <v>13</v>
      </c>
      <c r="C3">
        <v>1</v>
      </c>
      <c r="D3">
        <v>4</v>
      </c>
      <c r="E3">
        <v>4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2</v>
      </c>
      <c r="O3">
        <f>COUNTIF(C2:C99999,2)</f>
        <v>33</v>
      </c>
      <c r="P3">
        <f>COUNTIF(D2:D99999,2)</f>
        <v>20</v>
      </c>
      <c r="Q3">
        <f>COUNTIF(E2:E99999,2)</f>
        <v>4</v>
      </c>
      <c r="R3">
        <f>COUNTIF(F2:F99999,2)</f>
        <v>3</v>
      </c>
      <c r="S3">
        <f>COUNTIF(G2:G99999,2)</f>
        <v>2</v>
      </c>
      <c r="T3">
        <f>COUNTIF(H2:H99999,2)</f>
        <v>2</v>
      </c>
      <c r="U3">
        <f>COUNTIF(I2:I99999,2)</f>
        <v>16</v>
      </c>
      <c r="V3">
        <f>COUNTIF(J2:J99999,2)</f>
        <v>38</v>
      </c>
      <c r="W3">
        <f>COUNTIF(K2:K99999,2)</f>
        <v>2</v>
      </c>
      <c r="X3">
        <f>COUNTIF(L2:L99999,2)</f>
        <v>2</v>
      </c>
      <c r="Z3">
        <v>2</v>
      </c>
      <c r="AA3" t="s">
        <v>198</v>
      </c>
      <c r="AB3" t="s">
        <v>206</v>
      </c>
      <c r="AC3" t="s">
        <v>222</v>
      </c>
      <c r="AD3" t="s">
        <v>222</v>
      </c>
      <c r="AE3" t="s">
        <v>241</v>
      </c>
      <c r="AF3" t="s">
        <v>248</v>
      </c>
      <c r="AG3" t="s">
        <v>280</v>
      </c>
      <c r="AH3" t="s">
        <v>286</v>
      </c>
      <c r="AI3" t="s">
        <v>296</v>
      </c>
      <c r="AJ3" t="s">
        <v>305</v>
      </c>
    </row>
    <row r="4" spans="1:36" x14ac:dyDescent="0.3">
      <c r="A4">
        <v>3</v>
      </c>
      <c r="B4" t="s">
        <v>14</v>
      </c>
      <c r="C4">
        <v>1</v>
      </c>
      <c r="D4">
        <v>4</v>
      </c>
      <c r="E4">
        <v>4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N4">
        <v>3</v>
      </c>
      <c r="O4">
        <f>COUNTIF(C2:C99999,3)</f>
        <v>27</v>
      </c>
      <c r="P4">
        <f>COUNTIF(D2:D99999,3)</f>
        <v>45</v>
      </c>
      <c r="Q4">
        <f>COUNTIF(E2:E99999,3)</f>
        <v>23</v>
      </c>
      <c r="R4">
        <f>COUNTIF(F2:F99999,3)</f>
        <v>18</v>
      </c>
      <c r="S4">
        <f>COUNTIF(G2:G99999,3)</f>
        <v>51</v>
      </c>
      <c r="T4">
        <f>COUNTIF(H2:H99999,3)</f>
        <v>23</v>
      </c>
      <c r="U4">
        <f>COUNTIF(I2:I99999,3)</f>
        <v>13</v>
      </c>
      <c r="V4">
        <f>COUNTIF(J2:J99999,3)</f>
        <v>6</v>
      </c>
      <c r="W4">
        <f>COUNTIF(K2:K99999,3)</f>
        <v>1</v>
      </c>
      <c r="X4">
        <f>COUNTIF(L2:L99999,3)</f>
        <v>1</v>
      </c>
      <c r="Z4">
        <v>3</v>
      </c>
      <c r="AA4" t="s">
        <v>199</v>
      </c>
      <c r="AB4" t="s">
        <v>207</v>
      </c>
      <c r="AC4" t="s">
        <v>223</v>
      </c>
      <c r="AD4" t="s">
        <v>223</v>
      </c>
      <c r="AE4" t="s">
        <v>242</v>
      </c>
      <c r="AF4" t="s">
        <v>249</v>
      </c>
      <c r="AG4" t="s">
        <v>281</v>
      </c>
      <c r="AH4" t="s">
        <v>287</v>
      </c>
      <c r="AI4" t="s">
        <v>297</v>
      </c>
      <c r="AJ4" t="s">
        <v>306</v>
      </c>
    </row>
    <row r="5" spans="1:36" x14ac:dyDescent="0.3">
      <c r="A5">
        <v>4</v>
      </c>
      <c r="B5" t="s">
        <v>15</v>
      </c>
      <c r="C5">
        <v>1</v>
      </c>
      <c r="D5">
        <v>15</v>
      </c>
      <c r="E5">
        <v>4</v>
      </c>
      <c r="F5">
        <v>0</v>
      </c>
      <c r="G5">
        <v>0</v>
      </c>
      <c r="H5">
        <v>10</v>
      </c>
      <c r="I5">
        <v>0</v>
      </c>
      <c r="J5">
        <v>0</v>
      </c>
      <c r="K5">
        <v>0</v>
      </c>
      <c r="L5">
        <v>0</v>
      </c>
      <c r="N5">
        <v>4</v>
      </c>
      <c r="O5">
        <f>COUNTIF(C2:C99999,4)</f>
        <v>17</v>
      </c>
      <c r="P5">
        <f>COUNTIF(D2:D99999,4)</f>
        <v>46</v>
      </c>
      <c r="Q5">
        <f>COUNTIF(E2:E99999,4)</f>
        <v>28</v>
      </c>
      <c r="R5">
        <f>COUNTIF(F2:F99999,4)</f>
        <v>1</v>
      </c>
      <c r="S5">
        <f>COUNTIF(G2:G99999,4)</f>
        <v>1</v>
      </c>
      <c r="T5">
        <f>COUNTIF(H2:H99999,4)</f>
        <v>4</v>
      </c>
      <c r="U5">
        <f>COUNTIF(I2:I99999,4)</f>
        <v>3</v>
      </c>
      <c r="V5">
        <f>COUNTIF(J2:J99999,4)</f>
        <v>5</v>
      </c>
      <c r="W5">
        <f>COUNTIF(K2:K99999,4)</f>
        <v>1</v>
      </c>
      <c r="X5">
        <f>COUNTIF(L2:L99999,4)</f>
        <v>1</v>
      </c>
      <c r="Z5">
        <v>4</v>
      </c>
      <c r="AA5" t="s">
        <v>200</v>
      </c>
      <c r="AB5" t="s">
        <v>208</v>
      </c>
      <c r="AC5" t="s">
        <v>224</v>
      </c>
      <c r="AD5" t="s">
        <v>224</v>
      </c>
      <c r="AE5" t="s">
        <v>243</v>
      </c>
      <c r="AF5" t="s">
        <v>250</v>
      </c>
      <c r="AG5" t="s">
        <v>282</v>
      </c>
      <c r="AH5" t="s">
        <v>288</v>
      </c>
      <c r="AI5" t="s">
        <v>298</v>
      </c>
      <c r="AJ5" t="s">
        <v>307</v>
      </c>
    </row>
    <row r="6" spans="1:36" x14ac:dyDescent="0.3">
      <c r="A6">
        <v>5</v>
      </c>
      <c r="B6" t="s">
        <v>16</v>
      </c>
      <c r="C6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N6">
        <v>5</v>
      </c>
      <c r="O6">
        <f>COUNTIF(C2:C99999,5)</f>
        <v>110</v>
      </c>
      <c r="P6">
        <f>COUNTIF(D2:D99999,5)</f>
        <v>23</v>
      </c>
      <c r="Q6">
        <f>COUNTIF(E2:E99999,5)</f>
        <v>0</v>
      </c>
      <c r="R6">
        <f>COUNTIF(F2:F99999,5)</f>
        <v>1</v>
      </c>
      <c r="S6">
        <f>COUNTIF(G2:G99999,5)</f>
        <v>3</v>
      </c>
      <c r="T6">
        <f>COUNTIF(H2:H99999,5)</f>
        <v>8</v>
      </c>
      <c r="U6">
        <f>COUNTIF(I2:I99999,5)</f>
        <v>4</v>
      </c>
      <c r="V6">
        <f>COUNTIF(J2:J99999,5)</f>
        <v>6</v>
      </c>
      <c r="W6">
        <f>COUNTIF(K2:K99999,5)</f>
        <v>62</v>
      </c>
      <c r="X6">
        <f>COUNTIF(L2:L99999,5)</f>
        <v>0</v>
      </c>
      <c r="Z6">
        <v>5</v>
      </c>
      <c r="AA6" t="s">
        <v>201</v>
      </c>
      <c r="AB6" t="s">
        <v>209</v>
      </c>
      <c r="AC6" t="s">
        <v>225</v>
      </c>
      <c r="AD6" t="s">
        <v>225</v>
      </c>
      <c r="AE6" t="s">
        <v>244</v>
      </c>
      <c r="AF6" t="s">
        <v>251</v>
      </c>
      <c r="AG6" t="s">
        <v>283</v>
      </c>
      <c r="AH6" t="s">
        <v>289</v>
      </c>
      <c r="AI6" t="s">
        <v>299</v>
      </c>
    </row>
    <row r="7" spans="1:36" x14ac:dyDescent="0.3">
      <c r="A7">
        <v>6</v>
      </c>
      <c r="B7" t="s">
        <v>17</v>
      </c>
      <c r="C7">
        <v>5</v>
      </c>
      <c r="D7">
        <v>3</v>
      </c>
      <c r="E7">
        <v>0</v>
      </c>
      <c r="F7">
        <v>0</v>
      </c>
      <c r="G7">
        <v>0</v>
      </c>
      <c r="H7">
        <v>25</v>
      </c>
      <c r="I7">
        <v>0</v>
      </c>
      <c r="J7">
        <v>0</v>
      </c>
      <c r="K7">
        <v>0</v>
      </c>
      <c r="L7">
        <v>0</v>
      </c>
      <c r="N7">
        <v>6</v>
      </c>
      <c r="O7">
        <f>COUNTIF(C2:C99999,6)</f>
        <v>56</v>
      </c>
      <c r="P7">
        <f>COUNTIF(D2:D99999,6)</f>
        <v>19</v>
      </c>
      <c r="Q7">
        <f>COUNTIF(E2:E99999,6)</f>
        <v>1</v>
      </c>
      <c r="R7">
        <f>COUNTIF(F2:F99999,6)</f>
        <v>1</v>
      </c>
      <c r="S7">
        <f>COUNTIF(G2:G99999,6)</f>
        <v>1</v>
      </c>
      <c r="T7">
        <f>COUNTIF(H2:H99999,6)</f>
        <v>11</v>
      </c>
      <c r="U7">
        <f>COUNTIF(I2:I99999,6)</f>
        <v>1</v>
      </c>
      <c r="V7">
        <f>COUNTIF(J2:J99999,6)</f>
        <v>4</v>
      </c>
      <c r="W7">
        <f>COUNTIF(K2:K99999,6)</f>
        <v>1</v>
      </c>
      <c r="X7">
        <f>COUNTIF(L2:L99999,6)</f>
        <v>0</v>
      </c>
      <c r="Z7">
        <v>6</v>
      </c>
      <c r="AA7" t="s">
        <v>202</v>
      </c>
      <c r="AB7" t="s">
        <v>210</v>
      </c>
      <c r="AC7" t="s">
        <v>226</v>
      </c>
      <c r="AD7" t="s">
        <v>226</v>
      </c>
      <c r="AE7" t="s">
        <v>245</v>
      </c>
      <c r="AF7" t="s">
        <v>252</v>
      </c>
      <c r="AG7" t="s">
        <v>284</v>
      </c>
      <c r="AH7" t="s">
        <v>290</v>
      </c>
      <c r="AI7" t="s">
        <v>300</v>
      </c>
    </row>
    <row r="8" spans="1:36" x14ac:dyDescent="0.3">
      <c r="A8">
        <v>7</v>
      </c>
      <c r="B8" t="s">
        <v>18</v>
      </c>
      <c r="C8">
        <v>7</v>
      </c>
      <c r="D8">
        <v>8</v>
      </c>
      <c r="E8">
        <v>4</v>
      </c>
      <c r="F8">
        <v>0</v>
      </c>
      <c r="G8">
        <v>3</v>
      </c>
      <c r="H8">
        <v>25</v>
      </c>
      <c r="I8">
        <v>0</v>
      </c>
      <c r="J8">
        <v>0</v>
      </c>
      <c r="K8">
        <v>0</v>
      </c>
      <c r="L8">
        <v>0</v>
      </c>
      <c r="N8">
        <v>7</v>
      </c>
      <c r="O8">
        <f>COUNTIF(C2:C99999,7)</f>
        <v>17</v>
      </c>
      <c r="P8">
        <f>COUNTIF(D2:D99999,7)</f>
        <v>24</v>
      </c>
      <c r="Q8">
        <f>COUNTIF(E2:E99999,7)</f>
        <v>3</v>
      </c>
      <c r="R8">
        <f>COUNTIF(F2:F99999,7)</f>
        <v>0</v>
      </c>
      <c r="S8">
        <f>COUNTIF(G2:G99999,7)</f>
        <v>20</v>
      </c>
      <c r="T8">
        <f>COUNTIF(H2:H99999,7)</f>
        <v>20</v>
      </c>
      <c r="U8">
        <f>COUNTIF(I2:I99999,7)</f>
        <v>0</v>
      </c>
      <c r="V8">
        <f>COUNTIF(J2:J99999,7)</f>
        <v>4</v>
      </c>
      <c r="W8">
        <f>COUNTIF(K2:K99999,7)</f>
        <v>1</v>
      </c>
      <c r="X8">
        <f>COUNTIF(L2:L99999,7)</f>
        <v>0</v>
      </c>
      <c r="Z8">
        <v>7</v>
      </c>
      <c r="AA8" t="s">
        <v>203</v>
      </c>
      <c r="AB8" t="s">
        <v>211</v>
      </c>
      <c r="AC8" t="s">
        <v>227</v>
      </c>
      <c r="AD8" t="s">
        <v>227</v>
      </c>
      <c r="AE8" t="s">
        <v>246</v>
      </c>
      <c r="AF8" t="s">
        <v>253</v>
      </c>
      <c r="AH8" t="s">
        <v>291</v>
      </c>
      <c r="AI8" t="s">
        <v>301</v>
      </c>
    </row>
    <row r="9" spans="1:36" x14ac:dyDescent="0.3">
      <c r="A9">
        <v>8</v>
      </c>
      <c r="B9" t="s">
        <v>19</v>
      </c>
      <c r="C9">
        <v>7</v>
      </c>
      <c r="D9">
        <v>1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N9">
        <v>8</v>
      </c>
      <c r="O9">
        <f>COUNTIF(C2:C99999,8)</f>
        <v>35</v>
      </c>
      <c r="P9">
        <f>COUNTIF(D2:D99999,8)</f>
        <v>14</v>
      </c>
      <c r="Q9">
        <f>COUNTIF(E2:E99999,8)</f>
        <v>134</v>
      </c>
      <c r="R9">
        <f>COUNTIF(F2:F99999,8)</f>
        <v>38</v>
      </c>
      <c r="S9">
        <f>COUNTIF(G2:G99999,8)</f>
        <v>0</v>
      </c>
      <c r="T9">
        <f>COUNTIF(H2:H99999,8)</f>
        <v>8</v>
      </c>
      <c r="U9">
        <f>COUNTIF(I2:I99999,8)</f>
        <v>0</v>
      </c>
      <c r="V9">
        <f>COUNTIF(J2:J99999,8)</f>
        <v>2</v>
      </c>
      <c r="W9">
        <f>COUNTIF(K2:K99999,8)</f>
        <v>1</v>
      </c>
      <c r="X9">
        <f>COUNTIF(L2:L99999,8)</f>
        <v>0</v>
      </c>
      <c r="Z9">
        <v>8</v>
      </c>
      <c r="AA9" t="s">
        <v>204</v>
      </c>
      <c r="AB9" t="s">
        <v>212</v>
      </c>
      <c r="AC9" t="s">
        <v>228</v>
      </c>
      <c r="AD9" t="s">
        <v>228</v>
      </c>
      <c r="AF9" t="s">
        <v>254</v>
      </c>
      <c r="AH9" t="s">
        <v>292</v>
      </c>
      <c r="AI9" t="s">
        <v>302</v>
      </c>
    </row>
    <row r="10" spans="1:36" x14ac:dyDescent="0.3">
      <c r="A10">
        <v>9</v>
      </c>
      <c r="B10" t="s">
        <v>20</v>
      </c>
      <c r="C10">
        <v>7</v>
      </c>
      <c r="D10">
        <v>1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N10">
        <v>9</v>
      </c>
      <c r="O10">
        <f>COUNTIF(C2:C99999,9)</f>
        <v>14</v>
      </c>
      <c r="P10">
        <f>COUNTIF(D2:D99999,9)</f>
        <v>27</v>
      </c>
      <c r="Q10">
        <f>COUNTIF(E2:E99999,9)</f>
        <v>22</v>
      </c>
      <c r="R10">
        <f>COUNTIF(F2:F99999,9)</f>
        <v>20</v>
      </c>
      <c r="S10">
        <f>COUNTIF(G2:G99999,9)</f>
        <v>0</v>
      </c>
      <c r="T10">
        <f>COUNTIF(H2:H99999,9)</f>
        <v>3</v>
      </c>
      <c r="U10">
        <f>COUNTIF(I2:I99999,9)</f>
        <v>0</v>
      </c>
      <c r="V10">
        <f>COUNTIF(J2:J99999,9)</f>
        <v>1</v>
      </c>
      <c r="W10">
        <f>COUNTIF(K2:K99999,9)</f>
        <v>1</v>
      </c>
      <c r="X10">
        <f>COUNTIF(L2:L99999,9)</f>
        <v>0</v>
      </c>
      <c r="Z10">
        <v>9</v>
      </c>
      <c r="AB10" t="s">
        <v>213</v>
      </c>
      <c r="AC10" t="s">
        <v>229</v>
      </c>
      <c r="AD10" t="s">
        <v>229</v>
      </c>
      <c r="AF10" t="s">
        <v>255</v>
      </c>
      <c r="AH10" t="s">
        <v>293</v>
      </c>
      <c r="AI10" t="s">
        <v>303</v>
      </c>
    </row>
    <row r="11" spans="1:36" x14ac:dyDescent="0.3">
      <c r="A11">
        <v>10</v>
      </c>
      <c r="B11" t="s">
        <v>21</v>
      </c>
      <c r="C11">
        <v>1</v>
      </c>
      <c r="D11">
        <v>5</v>
      </c>
      <c r="E11">
        <v>4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N11">
        <v>10</v>
      </c>
      <c r="O11">
        <f>COUNTIF(C2:C99999,10)</f>
        <v>0</v>
      </c>
      <c r="P11">
        <f>COUNTIF(D2:D99999,10)</f>
        <v>15</v>
      </c>
      <c r="Q11">
        <f>COUNTIF(E2:E99999,10)</f>
        <v>7</v>
      </c>
      <c r="R11">
        <f>COUNTIF(F2:F99999,10)</f>
        <v>6</v>
      </c>
      <c r="S11">
        <f>COUNTIF(G2:G99999,10)</f>
        <v>0</v>
      </c>
      <c r="T11">
        <f>COUNTIF(H2:H99999,10)</f>
        <v>2</v>
      </c>
      <c r="U11">
        <f>COUNTIF(I2:I99999,10)</f>
        <v>0</v>
      </c>
      <c r="V11">
        <f>COUNTIF(J2:J99999,10)</f>
        <v>1</v>
      </c>
      <c r="W11">
        <f>COUNTIF(K2:K99999,10)</f>
        <v>0</v>
      </c>
      <c r="X11">
        <f>COUNTIF(L2:L99999,10)</f>
        <v>0</v>
      </c>
      <c r="Z11">
        <v>10</v>
      </c>
      <c r="AB11" t="s">
        <v>214</v>
      </c>
      <c r="AC11" t="s">
        <v>230</v>
      </c>
      <c r="AD11" t="s">
        <v>230</v>
      </c>
      <c r="AF11" t="s">
        <v>256</v>
      </c>
      <c r="AH11" t="s">
        <v>294</v>
      </c>
    </row>
    <row r="12" spans="1:36" x14ac:dyDescent="0.3">
      <c r="A12">
        <v>11</v>
      </c>
      <c r="B12" t="s">
        <v>22</v>
      </c>
      <c r="C12">
        <v>5</v>
      </c>
      <c r="D12">
        <v>5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  <c r="L12">
        <v>0</v>
      </c>
      <c r="N12">
        <v>11</v>
      </c>
      <c r="O12">
        <f>COUNTIF(C2:C99999,11)</f>
        <v>0</v>
      </c>
      <c r="P12">
        <f>COUNTIF(D2:D99999,11)</f>
        <v>26</v>
      </c>
      <c r="Q12">
        <f>COUNTIF(E2:E99999,11)</f>
        <v>2</v>
      </c>
      <c r="R12">
        <f>COUNTIF(F2:F99999,11)</f>
        <v>1</v>
      </c>
      <c r="S12">
        <f>COUNTIF(G2:G99999,11)</f>
        <v>0</v>
      </c>
      <c r="T12">
        <f>COUNTIF(H2:H99999,11)</f>
        <v>5</v>
      </c>
      <c r="U12">
        <f>COUNTIF(I2:I99999,11)</f>
        <v>0</v>
      </c>
      <c r="V12">
        <f>COUNTIF(J2:J99999,11)</f>
        <v>0</v>
      </c>
      <c r="W12">
        <f>COUNTIF(K2:K99999,11)</f>
        <v>0</v>
      </c>
      <c r="X12">
        <f>COUNTIF(L2:L99999,11)</f>
        <v>0</v>
      </c>
      <c r="Z12">
        <v>11</v>
      </c>
      <c r="AB12" t="s">
        <v>215</v>
      </c>
      <c r="AC12" t="s">
        <v>231</v>
      </c>
      <c r="AD12" t="s">
        <v>231</v>
      </c>
      <c r="AF12" t="s">
        <v>257</v>
      </c>
    </row>
    <row r="13" spans="1:36" x14ac:dyDescent="0.3">
      <c r="A13">
        <v>12</v>
      </c>
      <c r="B13" t="s">
        <v>23</v>
      </c>
      <c r="C13">
        <v>1</v>
      </c>
      <c r="D13">
        <v>4</v>
      </c>
      <c r="E13">
        <v>4</v>
      </c>
      <c r="F13">
        <v>0</v>
      </c>
      <c r="G13">
        <v>0</v>
      </c>
      <c r="H13">
        <v>6</v>
      </c>
      <c r="I13">
        <v>0</v>
      </c>
      <c r="J13">
        <v>0</v>
      </c>
      <c r="K13">
        <v>0</v>
      </c>
      <c r="L13">
        <v>0</v>
      </c>
      <c r="N13">
        <v>12</v>
      </c>
      <c r="O13">
        <f>COUNTIF(C2:C99999,12)</f>
        <v>0</v>
      </c>
      <c r="P13">
        <f>COUNTIF(D2:D99999,12)</f>
        <v>26</v>
      </c>
      <c r="Q13">
        <f>COUNTIF(E2:E99999,12)</f>
        <v>5</v>
      </c>
      <c r="R13">
        <f>COUNTIF(F2:F99999,12)</f>
        <v>7</v>
      </c>
      <c r="S13">
        <f>COUNTIF(G2:G99999,12)</f>
        <v>0</v>
      </c>
      <c r="T13">
        <f>COUNTIF(H2:H99999,12)</f>
        <v>2</v>
      </c>
      <c r="U13">
        <f>COUNTIF(I2:I99999,12)</f>
        <v>0</v>
      </c>
      <c r="V13">
        <f>COUNTIF(J2:J99999,12)</f>
        <v>0</v>
      </c>
      <c r="W13">
        <f>COUNTIF(K2:K99999,12)</f>
        <v>0</v>
      </c>
      <c r="X13">
        <f>COUNTIF(L2:L99999,12)</f>
        <v>0</v>
      </c>
      <c r="Z13">
        <v>12</v>
      </c>
      <c r="AB13" t="s">
        <v>216</v>
      </c>
      <c r="AC13" t="s">
        <v>232</v>
      </c>
      <c r="AD13" t="s">
        <v>232</v>
      </c>
      <c r="AF13" t="s">
        <v>258</v>
      </c>
    </row>
    <row r="14" spans="1:36" x14ac:dyDescent="0.3">
      <c r="A14">
        <v>13</v>
      </c>
      <c r="B14" t="s">
        <v>24</v>
      </c>
      <c r="C14">
        <v>1</v>
      </c>
      <c r="D14">
        <v>4</v>
      </c>
      <c r="E14">
        <v>0</v>
      </c>
      <c r="F14">
        <v>0</v>
      </c>
      <c r="G14">
        <v>0</v>
      </c>
      <c r="H14">
        <v>6</v>
      </c>
      <c r="I14">
        <v>0</v>
      </c>
      <c r="J14">
        <v>0</v>
      </c>
      <c r="K14">
        <v>0</v>
      </c>
      <c r="L14">
        <v>0</v>
      </c>
      <c r="N14">
        <v>13</v>
      </c>
      <c r="O14">
        <f>COUNTIF(C2:C99999,13)</f>
        <v>0</v>
      </c>
      <c r="P14">
        <f>COUNTIF(D2:D99999,13)</f>
        <v>27</v>
      </c>
      <c r="Q14">
        <f>COUNTIF(E2:E99999,13)</f>
        <v>1</v>
      </c>
      <c r="R14">
        <f>COUNTIF(F2:F99999,13)</f>
        <v>0</v>
      </c>
      <c r="S14">
        <f>COUNTIF(G2:G99999,13)</f>
        <v>0</v>
      </c>
      <c r="T14">
        <f>COUNTIF(H2:H99999,13)</f>
        <v>9</v>
      </c>
      <c r="U14">
        <f>COUNTIF(I2:I99999,13)</f>
        <v>0</v>
      </c>
      <c r="V14">
        <f>COUNTIF(J2:J99999,13)</f>
        <v>0</v>
      </c>
      <c r="W14">
        <f>COUNTIF(K2:K99999,13)</f>
        <v>0</v>
      </c>
      <c r="X14">
        <f>COUNTIF(L2:L99999,13)</f>
        <v>0</v>
      </c>
      <c r="Z14">
        <v>13</v>
      </c>
      <c r="AB14" t="s">
        <v>217</v>
      </c>
      <c r="AC14" t="s">
        <v>233</v>
      </c>
      <c r="AD14" t="s">
        <v>233</v>
      </c>
      <c r="AF14" t="s">
        <v>259</v>
      </c>
    </row>
    <row r="15" spans="1:36" x14ac:dyDescent="0.3">
      <c r="A15">
        <v>14</v>
      </c>
      <c r="B15" t="s">
        <v>25</v>
      </c>
      <c r="C15">
        <v>5</v>
      </c>
      <c r="D15">
        <v>3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N15">
        <v>14</v>
      </c>
      <c r="O15">
        <f>COUNTIF(C2:C99999,14)</f>
        <v>0</v>
      </c>
      <c r="P15">
        <f>COUNTIF(D2:D99999,14)</f>
        <v>25</v>
      </c>
      <c r="Q15">
        <f>COUNTIF(E2:E99999,14)</f>
        <v>0</v>
      </c>
      <c r="R15">
        <f>COUNTIF(F2:F99999,14)</f>
        <v>1</v>
      </c>
      <c r="S15">
        <f>COUNTIF(G2:G99999,14)</f>
        <v>0</v>
      </c>
      <c r="T15">
        <f>COUNTIF(H2:H99999,14)</f>
        <v>3</v>
      </c>
      <c r="U15">
        <f>COUNTIF(I2:I99999,14)</f>
        <v>0</v>
      </c>
      <c r="V15">
        <f>COUNTIF(J2:J99999,14)</f>
        <v>0</v>
      </c>
      <c r="W15">
        <f>COUNTIF(K2:K99999,14)</f>
        <v>0</v>
      </c>
      <c r="X15">
        <f>COUNTIF(L2:L99999,14)</f>
        <v>0</v>
      </c>
      <c r="Z15">
        <v>14</v>
      </c>
      <c r="AB15" t="s">
        <v>218</v>
      </c>
      <c r="AC15" t="s">
        <v>234</v>
      </c>
      <c r="AD15" t="s">
        <v>234</v>
      </c>
      <c r="AF15" t="s">
        <v>260</v>
      </c>
    </row>
    <row r="16" spans="1:36" x14ac:dyDescent="0.3">
      <c r="A16">
        <v>15</v>
      </c>
      <c r="B16" t="s">
        <v>26</v>
      </c>
      <c r="C16">
        <v>1</v>
      </c>
      <c r="D16">
        <v>4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N16">
        <v>15</v>
      </c>
      <c r="O16">
        <f>COUNTIF(C2:C99999,15)</f>
        <v>0</v>
      </c>
      <c r="P16">
        <f>COUNTIF(D2:D99999,15)</f>
        <v>22</v>
      </c>
      <c r="Q16">
        <f>COUNTIF(E2:E99999,15)</f>
        <v>3</v>
      </c>
      <c r="R16">
        <f>COUNTIF(F2:F99999,15)</f>
        <v>0</v>
      </c>
      <c r="S16">
        <f>COUNTIF(G2:G99999,15)</f>
        <v>0</v>
      </c>
      <c r="T16">
        <f>COUNTIF(H2:H99999,15)</f>
        <v>3</v>
      </c>
      <c r="U16">
        <f>COUNTIF(I2:I99999,15)</f>
        <v>0</v>
      </c>
      <c r="V16">
        <f>COUNTIF(J2:J99999,15)</f>
        <v>0</v>
      </c>
      <c r="W16">
        <f>COUNTIF(K2:K99999,15)</f>
        <v>0</v>
      </c>
      <c r="X16">
        <f>COUNTIF(L2:L99999,15)</f>
        <v>0</v>
      </c>
      <c r="Z16">
        <v>15</v>
      </c>
      <c r="AB16" t="s">
        <v>219</v>
      </c>
      <c r="AC16" t="s">
        <v>235</v>
      </c>
      <c r="AD16" t="s">
        <v>235</v>
      </c>
      <c r="AF16" t="s">
        <v>261</v>
      </c>
    </row>
    <row r="17" spans="1:32" x14ac:dyDescent="0.3">
      <c r="A17">
        <v>16</v>
      </c>
      <c r="B17" t="s">
        <v>27</v>
      </c>
      <c r="C17">
        <v>1</v>
      </c>
      <c r="D17">
        <v>4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N17">
        <v>16</v>
      </c>
      <c r="O17">
        <f>COUNTIF(C2:C99999,16)</f>
        <v>0</v>
      </c>
      <c r="P17">
        <f>COUNTIF(D2:D99999,16)</f>
        <v>22</v>
      </c>
      <c r="Q17">
        <f>COUNTIF(E2:E99999,16)</f>
        <v>3</v>
      </c>
      <c r="R17">
        <f>COUNTIF(F2:F99999,16)</f>
        <v>2</v>
      </c>
      <c r="S17">
        <f>COUNTIF(G2:G99999,16)</f>
        <v>0</v>
      </c>
      <c r="T17">
        <f>COUNTIF(H2:H99999,16)</f>
        <v>1</v>
      </c>
      <c r="U17">
        <f>COUNTIF(I2:I99999,16)</f>
        <v>0</v>
      </c>
      <c r="V17">
        <f>COUNTIF(J2:J99999,16)</f>
        <v>0</v>
      </c>
      <c r="W17">
        <f>COUNTIF(K2:K99999,16)</f>
        <v>0</v>
      </c>
      <c r="X17">
        <f>COUNTIF(L2:L99999,16)</f>
        <v>0</v>
      </c>
      <c r="Z17">
        <v>16</v>
      </c>
      <c r="AB17" t="s">
        <v>220</v>
      </c>
      <c r="AC17" t="s">
        <v>236</v>
      </c>
      <c r="AD17" t="s">
        <v>236</v>
      </c>
      <c r="AF17" t="s">
        <v>262</v>
      </c>
    </row>
    <row r="18" spans="1:32" x14ac:dyDescent="0.3">
      <c r="A18">
        <v>17</v>
      </c>
      <c r="B18" t="s">
        <v>28</v>
      </c>
      <c r="C18">
        <v>7</v>
      </c>
      <c r="D18">
        <v>15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N18">
        <v>17</v>
      </c>
      <c r="O18">
        <f>COUNTIF(C2:C99999,17)</f>
        <v>0</v>
      </c>
      <c r="P18">
        <f>COUNTIF(D2:D99999,17)</f>
        <v>0</v>
      </c>
      <c r="Q18">
        <f>COUNTIF(E2:E99999,17)</f>
        <v>1</v>
      </c>
      <c r="R18">
        <f>COUNTIF(F2:F99999,17)</f>
        <v>0</v>
      </c>
      <c r="S18">
        <f>COUNTIF(G2:G99999,17)</f>
        <v>0</v>
      </c>
      <c r="T18">
        <f>COUNTIF(H2:H99999,17)</f>
        <v>7</v>
      </c>
      <c r="U18">
        <f>COUNTIF(I2:I99999,17)</f>
        <v>0</v>
      </c>
      <c r="V18">
        <f>COUNTIF(J2:J99999,17)</f>
        <v>0</v>
      </c>
      <c r="W18">
        <f>COUNTIF(K2:K99999,17)</f>
        <v>0</v>
      </c>
      <c r="X18">
        <f>COUNTIF(L2:L99999,17)</f>
        <v>0</v>
      </c>
      <c r="Z18">
        <v>17</v>
      </c>
      <c r="AC18" t="s">
        <v>237</v>
      </c>
      <c r="AD18" t="s">
        <v>237</v>
      </c>
      <c r="AF18" t="s">
        <v>263</v>
      </c>
    </row>
    <row r="19" spans="1:32" x14ac:dyDescent="0.3">
      <c r="A19">
        <v>18</v>
      </c>
      <c r="B19" t="s">
        <v>29</v>
      </c>
      <c r="C19">
        <v>1</v>
      </c>
      <c r="D19">
        <v>4</v>
      </c>
      <c r="E19">
        <v>0</v>
      </c>
      <c r="F19">
        <v>0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N19">
        <v>18</v>
      </c>
      <c r="O19">
        <f>COUNTIF(C2:C99999,18)</f>
        <v>0</v>
      </c>
      <c r="P19">
        <f>COUNTIF(D2:D99999,18)</f>
        <v>0</v>
      </c>
      <c r="Q19">
        <f>COUNTIF(E2:E99999,18)</f>
        <v>0</v>
      </c>
      <c r="R19">
        <f>COUNTIF(F2:F99999,18)</f>
        <v>0</v>
      </c>
      <c r="S19">
        <f>COUNTIF(G2:G99999,18)</f>
        <v>0</v>
      </c>
      <c r="T19">
        <f>COUNTIF(H2:H99999,18)</f>
        <v>4</v>
      </c>
      <c r="U19">
        <f>COUNTIF(I2:I99999,18)</f>
        <v>0</v>
      </c>
      <c r="V19">
        <f>COUNTIF(J2:J99999,18)</f>
        <v>0</v>
      </c>
      <c r="W19">
        <f>COUNTIF(K2:K99999,18)</f>
        <v>0</v>
      </c>
      <c r="X19">
        <f>COUNTIF(L2:L99999,18)</f>
        <v>0</v>
      </c>
      <c r="Z19">
        <v>18</v>
      </c>
      <c r="AC19" t="s">
        <v>238</v>
      </c>
      <c r="AD19" t="s">
        <v>238</v>
      </c>
      <c r="AF19" t="s">
        <v>264</v>
      </c>
    </row>
    <row r="20" spans="1:32" x14ac:dyDescent="0.3">
      <c r="A20">
        <v>19</v>
      </c>
      <c r="B20" t="s">
        <v>30</v>
      </c>
      <c r="C20">
        <v>9</v>
      </c>
      <c r="D20">
        <v>16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0</v>
      </c>
      <c r="L20">
        <v>0</v>
      </c>
      <c r="N20">
        <v>19</v>
      </c>
      <c r="O20">
        <f>COUNTIF(C2:C99999,19)</f>
        <v>0</v>
      </c>
      <c r="P20">
        <f>COUNTIF(D2:D99999,19)</f>
        <v>0</v>
      </c>
      <c r="Q20">
        <f>COUNTIF(E2:E99999,19)</f>
        <v>0</v>
      </c>
      <c r="R20">
        <f>COUNTIF(F2:F99999,19)</f>
        <v>0</v>
      </c>
      <c r="S20">
        <f>COUNTIF(G2:G99999,19)</f>
        <v>0</v>
      </c>
      <c r="T20">
        <f>COUNTIF(H2:H99999,19)</f>
        <v>5</v>
      </c>
      <c r="U20">
        <f>COUNTIF(I2:I99999,19)</f>
        <v>0</v>
      </c>
      <c r="V20">
        <f>COUNTIF(J2:J99999,19)</f>
        <v>0</v>
      </c>
      <c r="W20">
        <f>COUNTIF(K2:K99999,19)</f>
        <v>0</v>
      </c>
      <c r="X20">
        <f>COUNTIF(L2:L99999,19)</f>
        <v>0</v>
      </c>
      <c r="Z20">
        <v>19</v>
      </c>
      <c r="AC20" t="s">
        <v>239</v>
      </c>
      <c r="AD20" t="s">
        <v>239</v>
      </c>
      <c r="AF20" t="s">
        <v>265</v>
      </c>
    </row>
    <row r="21" spans="1:32" x14ac:dyDescent="0.3">
      <c r="A21">
        <v>20</v>
      </c>
      <c r="B21" t="s">
        <v>31</v>
      </c>
      <c r="C21">
        <v>1</v>
      </c>
      <c r="D21">
        <v>4</v>
      </c>
      <c r="E21">
        <v>0</v>
      </c>
      <c r="F21">
        <v>0</v>
      </c>
      <c r="G21">
        <v>0</v>
      </c>
      <c r="H21">
        <v>7</v>
      </c>
      <c r="I21">
        <v>0</v>
      </c>
      <c r="J21">
        <v>0</v>
      </c>
      <c r="K21">
        <v>0</v>
      </c>
      <c r="L21">
        <v>0</v>
      </c>
      <c r="N21">
        <v>20</v>
      </c>
      <c r="O21">
        <f>COUNTIF(C2:C99999,20)</f>
        <v>0</v>
      </c>
      <c r="P21">
        <f>COUNTIF(D2:D99999,20)</f>
        <v>0</v>
      </c>
      <c r="Q21">
        <f>COUNTIF(E2:E99999,20)</f>
        <v>0</v>
      </c>
      <c r="R21">
        <f>COUNTIF(F2:F99999,20)</f>
        <v>0</v>
      </c>
      <c r="S21">
        <f>COUNTIF(G2:G99999,20)</f>
        <v>0</v>
      </c>
      <c r="T21">
        <f>COUNTIF(H2:H99999,20)</f>
        <v>27</v>
      </c>
      <c r="U21">
        <f>COUNTIF(I2:I99999,20)</f>
        <v>0</v>
      </c>
      <c r="V21">
        <f>COUNTIF(J2:J99999,20)</f>
        <v>0</v>
      </c>
      <c r="W21">
        <f>COUNTIF(K2:K99999,20)</f>
        <v>0</v>
      </c>
      <c r="X21">
        <f>COUNTIF(L2:L99999,20)</f>
        <v>0</v>
      </c>
      <c r="Z21">
        <v>20</v>
      </c>
      <c r="AF21" t="s">
        <v>266</v>
      </c>
    </row>
    <row r="22" spans="1:32" x14ac:dyDescent="0.3">
      <c r="A22">
        <v>21</v>
      </c>
      <c r="B22" t="s">
        <v>32</v>
      </c>
      <c r="C22">
        <v>5</v>
      </c>
      <c r="D22">
        <v>15</v>
      </c>
      <c r="E22">
        <v>4</v>
      </c>
      <c r="F22">
        <v>0</v>
      </c>
      <c r="G22">
        <v>3</v>
      </c>
      <c r="H22">
        <v>15</v>
      </c>
      <c r="I22">
        <v>0</v>
      </c>
      <c r="J22">
        <v>0</v>
      </c>
      <c r="K22">
        <v>0</v>
      </c>
      <c r="L22">
        <v>0</v>
      </c>
      <c r="N22">
        <v>21</v>
      </c>
      <c r="O22">
        <f>COUNTIF(C2:C99999,221)</f>
        <v>0</v>
      </c>
      <c r="P22">
        <f>COUNTIF(D2:D99999,221)</f>
        <v>0</v>
      </c>
      <c r="Q22">
        <f>COUNTIF(E2:E99999,221)</f>
        <v>0</v>
      </c>
      <c r="R22">
        <f>COUNTIF(F2:F99999,221)</f>
        <v>0</v>
      </c>
      <c r="S22">
        <f>COUNTIF(G2:G99999,221)</f>
        <v>0</v>
      </c>
      <c r="T22">
        <f>COUNTIF(H2:H99999,221)</f>
        <v>0</v>
      </c>
      <c r="U22">
        <f>COUNTIF(I2:I99999,221)</f>
        <v>0</v>
      </c>
      <c r="V22">
        <f>COUNTIF(J2:J99999,221)</f>
        <v>0</v>
      </c>
      <c r="W22">
        <f>COUNTIF(K2:K99999,221)</f>
        <v>0</v>
      </c>
      <c r="X22">
        <f>COUNTIF(L2:L99999,221)</f>
        <v>0</v>
      </c>
      <c r="Z22">
        <v>21</v>
      </c>
      <c r="AF22" t="s">
        <v>267</v>
      </c>
    </row>
    <row r="23" spans="1:32" x14ac:dyDescent="0.3">
      <c r="A23">
        <v>22</v>
      </c>
      <c r="B23" t="s">
        <v>33</v>
      </c>
      <c r="C23">
        <v>8</v>
      </c>
      <c r="D23">
        <v>8</v>
      </c>
      <c r="E23">
        <v>4</v>
      </c>
      <c r="F23">
        <v>0</v>
      </c>
      <c r="G23">
        <v>0</v>
      </c>
      <c r="H23">
        <v>0</v>
      </c>
      <c r="I23">
        <v>5</v>
      </c>
      <c r="J23">
        <v>0</v>
      </c>
      <c r="K23">
        <v>3</v>
      </c>
      <c r="L23">
        <v>0</v>
      </c>
      <c r="N23">
        <v>22</v>
      </c>
      <c r="O23">
        <f>COUNTIF(C2:C99999,22)</f>
        <v>0</v>
      </c>
      <c r="P23">
        <f>COUNTIF(D2:D99999,22)</f>
        <v>0</v>
      </c>
      <c r="Q23">
        <f>COUNTIF(E2:E99999,22)</f>
        <v>0</v>
      </c>
      <c r="R23">
        <f>COUNTIF(F2:F99999,22)</f>
        <v>0</v>
      </c>
      <c r="S23">
        <f>COUNTIF(G2:G99999,22)</f>
        <v>0</v>
      </c>
      <c r="T23">
        <f>COUNTIF(H2:H99999,22)</f>
        <v>7</v>
      </c>
      <c r="U23">
        <f>COUNTIF(I2:I99999,22)</f>
        <v>0</v>
      </c>
      <c r="V23">
        <f>COUNTIF(J2:J99999,22)</f>
        <v>0</v>
      </c>
      <c r="W23">
        <f>COUNTIF(K2:K99999,22)</f>
        <v>0</v>
      </c>
      <c r="X23">
        <f>COUNTIF(L2:L99999,22)</f>
        <v>0</v>
      </c>
      <c r="Z23">
        <v>22</v>
      </c>
      <c r="AF23" t="s">
        <v>268</v>
      </c>
    </row>
    <row r="24" spans="1:32" x14ac:dyDescent="0.3">
      <c r="A24">
        <v>23</v>
      </c>
      <c r="B24" t="s">
        <v>34</v>
      </c>
      <c r="C24">
        <v>4</v>
      </c>
      <c r="D24">
        <v>6</v>
      </c>
      <c r="E24">
        <v>8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N24">
        <v>23</v>
      </c>
      <c r="O24">
        <f>COUNTIF(C2:C99999,23)</f>
        <v>0</v>
      </c>
      <c r="P24">
        <f>COUNTIF(D2:D99999,23)</f>
        <v>0</v>
      </c>
      <c r="Q24">
        <f>COUNTIF(E2:E99999,23)</f>
        <v>0</v>
      </c>
      <c r="R24">
        <f>COUNTIF(F2:F99999,23)</f>
        <v>0</v>
      </c>
      <c r="S24">
        <f>COUNTIF(G2:G99999,23)</f>
        <v>0</v>
      </c>
      <c r="T24">
        <f>COUNTIF(H2:H99999,23)</f>
        <v>1</v>
      </c>
      <c r="U24">
        <f>COUNTIF(I2:I99999,23)</f>
        <v>0</v>
      </c>
      <c r="V24">
        <f>COUNTIF(J2:J99999,23)</f>
        <v>0</v>
      </c>
      <c r="W24">
        <f>COUNTIF(K2:K99999,23)</f>
        <v>0</v>
      </c>
      <c r="X24">
        <f>COUNTIF(L2:L99999,23)</f>
        <v>0</v>
      </c>
      <c r="Z24">
        <v>23</v>
      </c>
      <c r="AF24" t="s">
        <v>269</v>
      </c>
    </row>
    <row r="25" spans="1:32" x14ac:dyDescent="0.3">
      <c r="A25">
        <v>24</v>
      </c>
      <c r="B25" t="s">
        <v>35</v>
      </c>
      <c r="C25">
        <v>1</v>
      </c>
      <c r="D25">
        <v>6</v>
      </c>
      <c r="E25">
        <v>8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N25">
        <v>24</v>
      </c>
      <c r="O25">
        <f>COUNTIF(C2:C99999,24)</f>
        <v>0</v>
      </c>
      <c r="P25">
        <f>COUNTIF(D2:D99999,24)</f>
        <v>0</v>
      </c>
      <c r="Q25">
        <f>COUNTIF(E2:E99999,24)</f>
        <v>0</v>
      </c>
      <c r="R25">
        <f>COUNTIF(F2:F99999,24)</f>
        <v>0</v>
      </c>
      <c r="S25">
        <f>COUNTIF(G2:G99999,24)</f>
        <v>0</v>
      </c>
      <c r="T25">
        <f>COUNTIF(H2:H99999,24)</f>
        <v>1</v>
      </c>
      <c r="U25">
        <f>COUNTIF(I2:I99999,24)</f>
        <v>0</v>
      </c>
      <c r="V25">
        <f>COUNTIF(J2:J99999,24)</f>
        <v>0</v>
      </c>
      <c r="W25">
        <f>COUNTIF(K2:K99999,24)</f>
        <v>0</v>
      </c>
      <c r="X25">
        <f>COUNTIF(L2:L99999,24)</f>
        <v>0</v>
      </c>
      <c r="Z25">
        <v>24</v>
      </c>
      <c r="AF25" t="s">
        <v>270</v>
      </c>
    </row>
    <row r="26" spans="1:32" x14ac:dyDescent="0.3">
      <c r="A26">
        <v>25</v>
      </c>
      <c r="B26" t="s">
        <v>36</v>
      </c>
      <c r="C26">
        <v>1</v>
      </c>
      <c r="D26">
        <v>10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25</v>
      </c>
      <c r="O26">
        <f>COUNTIF(C2:C99999,25)</f>
        <v>0</v>
      </c>
      <c r="P26">
        <f>COUNTIF(D2:D99999,25)</f>
        <v>0</v>
      </c>
      <c r="Q26">
        <f>COUNTIF(E2:E99999,25)</f>
        <v>0</v>
      </c>
      <c r="R26">
        <f>COUNTIF(F2:F99999,25)</f>
        <v>0</v>
      </c>
      <c r="S26">
        <f>COUNTIF(G2:G99999,25)</f>
        <v>0</v>
      </c>
      <c r="T26">
        <f>COUNTIF(H2:H99999,25)</f>
        <v>9</v>
      </c>
      <c r="U26">
        <f>COUNTIF(I2:I99999,25)</f>
        <v>0</v>
      </c>
      <c r="V26">
        <f>COUNTIF(J2:J99999,25)</f>
        <v>0</v>
      </c>
      <c r="W26">
        <f>COUNTIF(K2:K99999,25)</f>
        <v>0</v>
      </c>
      <c r="X26">
        <f>COUNTIF(L2:L99999,25)</f>
        <v>0</v>
      </c>
      <c r="Z26">
        <v>25</v>
      </c>
      <c r="AF26" t="s">
        <v>271</v>
      </c>
    </row>
    <row r="27" spans="1:32" x14ac:dyDescent="0.3">
      <c r="A27">
        <v>26</v>
      </c>
      <c r="B27" t="s">
        <v>37</v>
      </c>
      <c r="C27">
        <v>2</v>
      </c>
      <c r="D27">
        <v>6</v>
      </c>
      <c r="E27">
        <v>8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N27">
        <v>26</v>
      </c>
      <c r="O27">
        <f>COUNTIF(C2:C99999,26)</f>
        <v>0</v>
      </c>
      <c r="P27">
        <f>COUNTIF(D2:D99999,26)</f>
        <v>0</v>
      </c>
      <c r="Q27">
        <f>COUNTIF(E2:E99999,26)</f>
        <v>0</v>
      </c>
      <c r="R27">
        <f>COUNTIF(F2:F99999,26)</f>
        <v>0</v>
      </c>
      <c r="S27">
        <f>COUNTIF(G2:G99999,26)</f>
        <v>0</v>
      </c>
      <c r="T27">
        <f>COUNTIF(H2:H99999,26)</f>
        <v>3</v>
      </c>
      <c r="U27">
        <f>COUNTIF(I2:I99999,26)</f>
        <v>0</v>
      </c>
      <c r="V27">
        <f>COUNTIF(J2:J99999,26)</f>
        <v>0</v>
      </c>
      <c r="W27">
        <f>COUNTIF(K2:K99999,26)</f>
        <v>0</v>
      </c>
      <c r="X27">
        <f>COUNTIF(L2:L99999,26)</f>
        <v>0</v>
      </c>
      <c r="Z27">
        <v>26</v>
      </c>
      <c r="AF27" t="s">
        <v>272</v>
      </c>
    </row>
    <row r="28" spans="1:32" x14ac:dyDescent="0.3">
      <c r="A28">
        <v>27</v>
      </c>
      <c r="B28" t="s">
        <v>35</v>
      </c>
      <c r="C28">
        <v>1</v>
      </c>
      <c r="D28">
        <v>6</v>
      </c>
      <c r="E28">
        <v>8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N28">
        <v>27</v>
      </c>
      <c r="O28">
        <f>COUNTIF(C2:C99999,27)</f>
        <v>0</v>
      </c>
      <c r="P28">
        <f>COUNTIF(D2:D99999,27)</f>
        <v>0</v>
      </c>
      <c r="Q28">
        <f>COUNTIF(E2:E99999,27)</f>
        <v>0</v>
      </c>
      <c r="R28">
        <f>COUNTIF(F2:F99999,27)</f>
        <v>0</v>
      </c>
      <c r="S28">
        <f>COUNTIF(G2:G99999,27)</f>
        <v>0</v>
      </c>
      <c r="T28">
        <f>COUNTIF(H2:H99999,27)</f>
        <v>2</v>
      </c>
      <c r="U28">
        <f>COUNTIF(I2:I99999,27)</f>
        <v>0</v>
      </c>
      <c r="V28">
        <f>COUNTIF(J2:J99999,27)</f>
        <v>0</v>
      </c>
      <c r="W28">
        <f>COUNTIF(K2:K99999,27)</f>
        <v>0</v>
      </c>
      <c r="X28">
        <f>COUNTIF(L2:L99999,27)</f>
        <v>0</v>
      </c>
      <c r="Z28">
        <v>27</v>
      </c>
      <c r="AF28" t="s">
        <v>273</v>
      </c>
    </row>
    <row r="29" spans="1:32" x14ac:dyDescent="0.3">
      <c r="A29">
        <v>28</v>
      </c>
      <c r="B29" t="s">
        <v>38</v>
      </c>
      <c r="C29">
        <v>1</v>
      </c>
      <c r="D29">
        <v>8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28</v>
      </c>
      <c r="O29">
        <f>COUNTIF(C2:C99999,28)</f>
        <v>0</v>
      </c>
      <c r="P29">
        <f>COUNTIF(D2:D99999,28)</f>
        <v>0</v>
      </c>
      <c r="Q29">
        <f>COUNTIF(E2:E99999,28)</f>
        <v>0</v>
      </c>
      <c r="R29">
        <f>COUNTIF(F2:F99999,28)</f>
        <v>0</v>
      </c>
      <c r="S29">
        <f>COUNTIF(G2:G99999,28)</f>
        <v>0</v>
      </c>
      <c r="T29">
        <f>COUNTIF(H2:H99999,28)</f>
        <v>3</v>
      </c>
      <c r="U29">
        <f>COUNTIF(I2:I99999,28)</f>
        <v>0</v>
      </c>
      <c r="V29">
        <f>COUNTIF(J2:J99999,28)</f>
        <v>0</v>
      </c>
      <c r="W29">
        <f>COUNTIF(K2:K99999,28)</f>
        <v>0</v>
      </c>
      <c r="X29">
        <f>COUNTIF(L2:L99999,28)</f>
        <v>0</v>
      </c>
      <c r="Z29">
        <v>28</v>
      </c>
      <c r="AF29" t="s">
        <v>274</v>
      </c>
    </row>
    <row r="30" spans="1:32" x14ac:dyDescent="0.3">
      <c r="A30">
        <v>29</v>
      </c>
      <c r="B30" t="s">
        <v>39</v>
      </c>
      <c r="C30">
        <v>5</v>
      </c>
      <c r="D30">
        <v>15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29</v>
      </c>
      <c r="O30">
        <f>COUNTIF(C2:C99999,29)</f>
        <v>0</v>
      </c>
      <c r="P30">
        <f>COUNTIF(D2:D99999,29)</f>
        <v>0</v>
      </c>
      <c r="Q30">
        <f>COUNTIF(E2:E99999,29)</f>
        <v>0</v>
      </c>
      <c r="R30">
        <f>COUNTIF(F2:F99999,29)</f>
        <v>0</v>
      </c>
      <c r="S30">
        <f>COUNTIF(G2:G99999,29)</f>
        <v>0</v>
      </c>
      <c r="T30">
        <f>COUNTIF(H2:H99999,29)</f>
        <v>1</v>
      </c>
      <c r="U30">
        <f>COUNTIF(I2:I99999,29)</f>
        <v>0</v>
      </c>
      <c r="V30">
        <f>COUNTIF(J2:J99999,29)</f>
        <v>0</v>
      </c>
      <c r="W30">
        <f>COUNTIF(K2:K99999,29)</f>
        <v>0</v>
      </c>
      <c r="X30">
        <f>COUNTIF(L2:L99999,29)</f>
        <v>0</v>
      </c>
      <c r="Z30">
        <v>29</v>
      </c>
      <c r="AF30" t="s">
        <v>275</v>
      </c>
    </row>
    <row r="31" spans="1:32" x14ac:dyDescent="0.3">
      <c r="A31">
        <v>30</v>
      </c>
      <c r="B31" t="s">
        <v>40</v>
      </c>
      <c r="C31">
        <v>1</v>
      </c>
      <c r="D31">
        <v>1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>
        <v>30</v>
      </c>
      <c r="O31">
        <f>COUNTIF(C2:C99999,30)</f>
        <v>0</v>
      </c>
      <c r="P31">
        <f>COUNTIF(D2:D99999,30)</f>
        <v>0</v>
      </c>
      <c r="Q31">
        <f>COUNTIF(E2:E99999,30)</f>
        <v>0</v>
      </c>
      <c r="R31">
        <f>COUNTIF(F2:F99999,30)</f>
        <v>0</v>
      </c>
      <c r="S31">
        <f>COUNTIF(G2:G99999,30)</f>
        <v>0</v>
      </c>
      <c r="T31">
        <f>COUNTIF(H2:H99999,30)</f>
        <v>2</v>
      </c>
      <c r="U31">
        <f>COUNTIF(I2:I99999,30)</f>
        <v>0</v>
      </c>
      <c r="V31">
        <f>COUNTIF(J2:J99999,30)</f>
        <v>0</v>
      </c>
      <c r="W31">
        <f>COUNTIF(K2:K99999,30)</f>
        <v>0</v>
      </c>
      <c r="X31">
        <f>COUNTIF(L2:L99999,30)</f>
        <v>0</v>
      </c>
      <c r="Z31">
        <v>30</v>
      </c>
      <c r="AF31" t="s">
        <v>276</v>
      </c>
    </row>
    <row r="32" spans="1:32" x14ac:dyDescent="0.3">
      <c r="A32">
        <v>31</v>
      </c>
      <c r="B32" t="s">
        <v>41</v>
      </c>
      <c r="C32">
        <v>1</v>
      </c>
      <c r="D32">
        <v>13</v>
      </c>
      <c r="E32">
        <v>8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31</v>
      </c>
      <c r="O32">
        <f>COUNTIF(C2:C99999,31)</f>
        <v>0</v>
      </c>
      <c r="P32">
        <f>COUNTIF(D2:D99999,31)</f>
        <v>0</v>
      </c>
      <c r="Q32">
        <f>COUNTIF(E2:E99999,31)</f>
        <v>0</v>
      </c>
      <c r="R32">
        <f>COUNTIF(F2:F99999,31)</f>
        <v>0</v>
      </c>
      <c r="S32">
        <f>COUNTIF(G2:G99999,31)</f>
        <v>0</v>
      </c>
      <c r="T32">
        <f>COUNTIF(H2:H99999,31)</f>
        <v>5</v>
      </c>
      <c r="U32">
        <f>COUNTIF(I2:I99999,31)</f>
        <v>0</v>
      </c>
      <c r="V32">
        <f>COUNTIF(J2:J99999,31)</f>
        <v>0</v>
      </c>
      <c r="W32">
        <f>COUNTIF(K2:K99999,31)</f>
        <v>0</v>
      </c>
      <c r="X32">
        <f>COUNTIF(L2:L99999,31)</f>
        <v>0</v>
      </c>
      <c r="Z32">
        <v>31</v>
      </c>
      <c r="AF32" t="s">
        <v>277</v>
      </c>
    </row>
    <row r="33" spans="1:32" x14ac:dyDescent="0.3">
      <c r="A33">
        <v>32</v>
      </c>
      <c r="B33" t="s">
        <v>42</v>
      </c>
      <c r="C33">
        <v>5</v>
      </c>
      <c r="D33">
        <v>15</v>
      </c>
      <c r="E33">
        <v>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32</v>
      </c>
      <c r="O33">
        <f>COUNTIF(C2:C99999,32)</f>
        <v>0</v>
      </c>
      <c r="P33">
        <f>COUNTIF(D2:D99999,32)</f>
        <v>0</v>
      </c>
      <c r="Q33">
        <f>COUNTIF(E2:E99999,32)</f>
        <v>0</v>
      </c>
      <c r="R33">
        <f>COUNTIF(F2:F99999,32)</f>
        <v>0</v>
      </c>
      <c r="S33">
        <f>COUNTIF(G2:G99999,32)</f>
        <v>0</v>
      </c>
      <c r="T33">
        <f>COUNTIF(H2:H99999,32)</f>
        <v>1</v>
      </c>
      <c r="U33">
        <f>COUNTIF(I2:I99999,32)</f>
        <v>0</v>
      </c>
      <c r="V33">
        <f>COUNTIF(J2:J99999,32)</f>
        <v>0</v>
      </c>
      <c r="W33">
        <f>COUNTIF(K2:K99999,32)</f>
        <v>0</v>
      </c>
      <c r="X33">
        <f>COUNTIF(L2:L99999,32)</f>
        <v>0</v>
      </c>
      <c r="Z33">
        <v>32</v>
      </c>
      <c r="AF33" t="s">
        <v>278</v>
      </c>
    </row>
    <row r="34" spans="1:32" x14ac:dyDescent="0.3">
      <c r="A34">
        <v>33</v>
      </c>
      <c r="B34" t="s">
        <v>43</v>
      </c>
      <c r="C34">
        <v>1</v>
      </c>
      <c r="D34">
        <v>14</v>
      </c>
      <c r="E34">
        <v>8</v>
      </c>
      <c r="F34">
        <v>0</v>
      </c>
      <c r="G34">
        <v>0</v>
      </c>
      <c r="H34">
        <v>21</v>
      </c>
      <c r="I34">
        <v>0</v>
      </c>
      <c r="J34">
        <v>0</v>
      </c>
      <c r="K34">
        <v>0</v>
      </c>
      <c r="L34">
        <v>0</v>
      </c>
      <c r="N34">
        <v>33</v>
      </c>
      <c r="O34">
        <f>COUNTIF(C2:C99999,33)</f>
        <v>0</v>
      </c>
      <c r="P34">
        <f>COUNTIF(D2:D99999,33)</f>
        <v>0</v>
      </c>
      <c r="Q34">
        <f>COUNTIF(E2:E99999,33)</f>
        <v>0</v>
      </c>
      <c r="R34">
        <f>COUNTIF(F2:F99999,33)</f>
        <v>0</v>
      </c>
      <c r="S34">
        <f>COUNTIF(G2:G99999,33)</f>
        <v>0</v>
      </c>
      <c r="T34">
        <f>COUNTIF(H2:H99999,33)</f>
        <v>0</v>
      </c>
      <c r="U34">
        <f>COUNTIF(I2:I99999,33)</f>
        <v>0</v>
      </c>
      <c r="V34">
        <f>COUNTIF(J2:J99999,33)</f>
        <v>0</v>
      </c>
      <c r="W34">
        <f>COUNTIF(K2:K99999,33)</f>
        <v>0</v>
      </c>
      <c r="X34">
        <f>COUNTIF(L2:L99999,33)</f>
        <v>0</v>
      </c>
    </row>
    <row r="35" spans="1:32" x14ac:dyDescent="0.3">
      <c r="A35">
        <v>34</v>
      </c>
      <c r="B35" t="s">
        <v>44</v>
      </c>
      <c r="C35">
        <v>1</v>
      </c>
      <c r="D35">
        <v>6</v>
      </c>
      <c r="E35">
        <v>8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</row>
    <row r="36" spans="1:32" x14ac:dyDescent="0.3">
      <c r="A36">
        <v>35</v>
      </c>
      <c r="B36" t="s">
        <v>45</v>
      </c>
      <c r="C36">
        <v>5</v>
      </c>
      <c r="D36">
        <v>10</v>
      </c>
      <c r="E36">
        <v>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N36" s="2" t="s">
        <v>196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32" x14ac:dyDescent="0.3">
      <c r="A37">
        <v>36</v>
      </c>
      <c r="B37" t="s">
        <v>46</v>
      </c>
      <c r="C37">
        <v>1</v>
      </c>
      <c r="D37">
        <v>13</v>
      </c>
      <c r="E37">
        <v>13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32" x14ac:dyDescent="0.3">
      <c r="A38">
        <v>37</v>
      </c>
      <c r="B38" t="s">
        <v>47</v>
      </c>
      <c r="C38">
        <v>1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32" x14ac:dyDescent="0.3">
      <c r="A39">
        <v>38</v>
      </c>
      <c r="B39" t="s">
        <v>48</v>
      </c>
      <c r="C39">
        <v>1</v>
      </c>
      <c r="D39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</row>
    <row r="40" spans="1:32" x14ac:dyDescent="0.3">
      <c r="A40">
        <v>39</v>
      </c>
      <c r="B40" t="s">
        <v>49</v>
      </c>
      <c r="C40">
        <v>1</v>
      </c>
      <c r="D40">
        <v>7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</row>
    <row r="41" spans="1:32" x14ac:dyDescent="0.3">
      <c r="A41">
        <v>40</v>
      </c>
      <c r="B41" t="s">
        <v>50</v>
      </c>
      <c r="C41">
        <v>1</v>
      </c>
      <c r="D41">
        <v>1</v>
      </c>
      <c r="E41">
        <v>8</v>
      </c>
      <c r="F41">
        <v>0</v>
      </c>
      <c r="G41">
        <v>1</v>
      </c>
      <c r="H41">
        <v>0</v>
      </c>
      <c r="I41">
        <v>0</v>
      </c>
      <c r="J41">
        <v>0</v>
      </c>
      <c r="K41">
        <v>2</v>
      </c>
      <c r="L41">
        <v>0</v>
      </c>
    </row>
    <row r="42" spans="1:32" x14ac:dyDescent="0.3">
      <c r="A42">
        <v>41</v>
      </c>
      <c r="B42" t="s">
        <v>51</v>
      </c>
      <c r="C42">
        <v>1</v>
      </c>
      <c r="D42">
        <v>1</v>
      </c>
      <c r="E42">
        <v>4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32" x14ac:dyDescent="0.3">
      <c r="A43">
        <v>42</v>
      </c>
      <c r="B43" t="s">
        <v>52</v>
      </c>
      <c r="C43">
        <v>1</v>
      </c>
      <c r="D43">
        <v>1</v>
      </c>
      <c r="E43">
        <v>4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32" x14ac:dyDescent="0.3">
      <c r="A44">
        <v>43</v>
      </c>
      <c r="B44" t="s">
        <v>53</v>
      </c>
      <c r="C44">
        <v>1</v>
      </c>
      <c r="D44">
        <v>4</v>
      </c>
      <c r="E44">
        <v>8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</row>
    <row r="45" spans="1:32" x14ac:dyDescent="0.3">
      <c r="A45">
        <v>44</v>
      </c>
      <c r="B45" t="s">
        <v>54</v>
      </c>
      <c r="C45">
        <v>1</v>
      </c>
      <c r="D45">
        <v>9</v>
      </c>
      <c r="E45">
        <v>8</v>
      </c>
      <c r="F45">
        <v>0</v>
      </c>
      <c r="G45">
        <v>0</v>
      </c>
      <c r="H45">
        <v>17</v>
      </c>
      <c r="I45">
        <v>0</v>
      </c>
      <c r="J45">
        <v>0</v>
      </c>
      <c r="K45">
        <v>0</v>
      </c>
      <c r="L45">
        <v>0</v>
      </c>
    </row>
    <row r="46" spans="1:32" x14ac:dyDescent="0.3">
      <c r="A46">
        <v>45</v>
      </c>
      <c r="B46" t="s">
        <v>55</v>
      </c>
      <c r="C46">
        <v>1</v>
      </c>
      <c r="D46">
        <v>1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32" x14ac:dyDescent="0.3">
      <c r="A47">
        <v>46</v>
      </c>
      <c r="B47" t="s">
        <v>56</v>
      </c>
      <c r="C47">
        <v>1</v>
      </c>
      <c r="D47">
        <v>4</v>
      </c>
      <c r="E47">
        <v>0</v>
      </c>
      <c r="F47">
        <v>0</v>
      </c>
      <c r="G47">
        <v>0</v>
      </c>
      <c r="H47">
        <v>13</v>
      </c>
      <c r="I47">
        <v>0</v>
      </c>
      <c r="J47">
        <v>0</v>
      </c>
      <c r="K47">
        <v>0</v>
      </c>
      <c r="L47">
        <v>0</v>
      </c>
    </row>
    <row r="48" spans="1:32" x14ac:dyDescent="0.3">
      <c r="A48">
        <v>47</v>
      </c>
      <c r="B48" t="s">
        <v>57</v>
      </c>
      <c r="C48">
        <v>1</v>
      </c>
      <c r="D48">
        <v>1</v>
      </c>
      <c r="E48">
        <v>8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</row>
    <row r="49" spans="1:12" x14ac:dyDescent="0.3">
      <c r="A49">
        <v>48</v>
      </c>
      <c r="B49" t="s">
        <v>58</v>
      </c>
      <c r="C49">
        <v>5</v>
      </c>
      <c r="D49">
        <v>15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49</v>
      </c>
      <c r="B50" t="s">
        <v>59</v>
      </c>
      <c r="C50">
        <v>3</v>
      </c>
      <c r="D50">
        <v>6</v>
      </c>
      <c r="E50">
        <v>3</v>
      </c>
      <c r="F50">
        <v>0</v>
      </c>
      <c r="G50">
        <v>0</v>
      </c>
      <c r="H50">
        <v>21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50</v>
      </c>
      <c r="B51" t="s">
        <v>60</v>
      </c>
      <c r="C51">
        <v>5</v>
      </c>
      <c r="D51">
        <v>3</v>
      </c>
      <c r="E51">
        <v>4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 t="s">
        <v>61</v>
      </c>
      <c r="C52">
        <v>5</v>
      </c>
      <c r="D52">
        <v>3</v>
      </c>
      <c r="E52">
        <v>4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52</v>
      </c>
      <c r="B53" t="s">
        <v>62</v>
      </c>
      <c r="C53">
        <v>5</v>
      </c>
      <c r="D53">
        <v>8</v>
      </c>
      <c r="E53">
        <v>4</v>
      </c>
      <c r="F53">
        <v>0</v>
      </c>
      <c r="G53">
        <v>0</v>
      </c>
      <c r="H53">
        <v>0</v>
      </c>
      <c r="J53">
        <v>0</v>
      </c>
      <c r="K53">
        <v>9</v>
      </c>
      <c r="L53">
        <v>0</v>
      </c>
    </row>
    <row r="54" spans="1:12" x14ac:dyDescent="0.3">
      <c r="A54">
        <v>53</v>
      </c>
      <c r="B54" t="s">
        <v>63</v>
      </c>
      <c r="C54">
        <v>2</v>
      </c>
      <c r="D54">
        <v>10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54</v>
      </c>
      <c r="B55" t="s">
        <v>64</v>
      </c>
      <c r="C55">
        <v>5</v>
      </c>
      <c r="D55">
        <v>4</v>
      </c>
      <c r="E55">
        <v>4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55</v>
      </c>
      <c r="B56" t="s">
        <v>65</v>
      </c>
      <c r="C56">
        <v>9</v>
      </c>
      <c r="D56">
        <v>1</v>
      </c>
      <c r="E56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56</v>
      </c>
      <c r="B57" t="s">
        <v>66</v>
      </c>
      <c r="C57">
        <v>1</v>
      </c>
      <c r="D57">
        <v>4</v>
      </c>
      <c r="E57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57</v>
      </c>
      <c r="B58" t="s">
        <v>67</v>
      </c>
      <c r="C58">
        <v>1</v>
      </c>
      <c r="D58">
        <v>4</v>
      </c>
      <c r="E58">
        <v>8</v>
      </c>
      <c r="F58">
        <v>0</v>
      </c>
      <c r="G58">
        <v>0</v>
      </c>
      <c r="H58">
        <v>30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58</v>
      </c>
      <c r="B59" t="s">
        <v>68</v>
      </c>
      <c r="C59">
        <v>1</v>
      </c>
      <c r="D59">
        <v>4</v>
      </c>
      <c r="E59">
        <v>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59</v>
      </c>
      <c r="B60" t="s">
        <v>69</v>
      </c>
      <c r="C60">
        <v>1</v>
      </c>
      <c r="D60">
        <v>4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60</v>
      </c>
      <c r="B61" t="s">
        <v>70</v>
      </c>
      <c r="C61">
        <v>1</v>
      </c>
      <c r="D61">
        <v>4</v>
      </c>
      <c r="E61">
        <v>15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61</v>
      </c>
      <c r="B62" t="s">
        <v>71</v>
      </c>
      <c r="C62">
        <v>5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62</v>
      </c>
      <c r="B63" t="s">
        <v>72</v>
      </c>
      <c r="C63">
        <v>1</v>
      </c>
      <c r="D63">
        <v>1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63</v>
      </c>
      <c r="B64" t="s">
        <v>73</v>
      </c>
      <c r="C64">
        <v>1</v>
      </c>
      <c r="D64">
        <v>1</v>
      </c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64</v>
      </c>
      <c r="B65" t="s">
        <v>74</v>
      </c>
      <c r="C65">
        <v>1</v>
      </c>
      <c r="D65">
        <v>1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65</v>
      </c>
      <c r="B66" t="s">
        <v>75</v>
      </c>
      <c r="C66">
        <v>1</v>
      </c>
      <c r="D66">
        <v>1</v>
      </c>
      <c r="E66">
        <v>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66</v>
      </c>
      <c r="B67" t="s">
        <v>76</v>
      </c>
      <c r="C67">
        <v>1</v>
      </c>
      <c r="D67">
        <v>1</v>
      </c>
      <c r="E67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67</v>
      </c>
      <c r="B68" t="s">
        <v>77</v>
      </c>
      <c r="C68">
        <v>1</v>
      </c>
      <c r="D68">
        <v>1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68</v>
      </c>
      <c r="B69" t="s">
        <v>78</v>
      </c>
      <c r="C69">
        <v>1</v>
      </c>
      <c r="D69">
        <v>4</v>
      </c>
      <c r="E69">
        <v>0</v>
      </c>
      <c r="F69">
        <v>0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69</v>
      </c>
      <c r="B70" t="s">
        <v>79</v>
      </c>
      <c r="C70">
        <v>6</v>
      </c>
      <c r="D70">
        <v>1</v>
      </c>
      <c r="E70">
        <v>8</v>
      </c>
      <c r="F70">
        <v>0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</row>
    <row r="71" spans="1:12" x14ac:dyDescent="0.3">
      <c r="A71">
        <v>70</v>
      </c>
      <c r="B71" t="s">
        <v>80</v>
      </c>
      <c r="C71">
        <v>6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3">
      <c r="A72">
        <v>71</v>
      </c>
      <c r="B72" t="s">
        <v>81</v>
      </c>
      <c r="C72">
        <v>5</v>
      </c>
      <c r="D72">
        <v>1</v>
      </c>
      <c r="E72">
        <v>4</v>
      </c>
      <c r="F72">
        <v>0</v>
      </c>
      <c r="G72">
        <v>3</v>
      </c>
      <c r="H72">
        <v>3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72</v>
      </c>
      <c r="B73" t="s">
        <v>82</v>
      </c>
      <c r="C73">
        <v>5</v>
      </c>
      <c r="D73">
        <v>8</v>
      </c>
      <c r="E73">
        <v>4</v>
      </c>
      <c r="F73">
        <v>0</v>
      </c>
      <c r="G73">
        <v>3</v>
      </c>
      <c r="H73">
        <v>25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73</v>
      </c>
      <c r="B74" t="s">
        <v>83</v>
      </c>
      <c r="C74">
        <v>1</v>
      </c>
      <c r="D74">
        <v>4</v>
      </c>
      <c r="E74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74</v>
      </c>
      <c r="B75" t="s">
        <v>84</v>
      </c>
      <c r="C75">
        <v>1</v>
      </c>
      <c r="D75">
        <v>1</v>
      </c>
      <c r="E75"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</v>
      </c>
      <c r="B76" t="s">
        <v>85</v>
      </c>
      <c r="C76">
        <v>5</v>
      </c>
      <c r="D76">
        <v>15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76</v>
      </c>
      <c r="B77" t="s">
        <v>86</v>
      </c>
      <c r="C77">
        <v>1</v>
      </c>
      <c r="D77">
        <v>1</v>
      </c>
      <c r="E77">
        <v>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77</v>
      </c>
      <c r="B78" t="s">
        <v>87</v>
      </c>
      <c r="C78">
        <v>1</v>
      </c>
      <c r="D78">
        <v>6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78</v>
      </c>
      <c r="B79" t="s">
        <v>88</v>
      </c>
      <c r="C79">
        <v>5</v>
      </c>
      <c r="D79">
        <v>15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79</v>
      </c>
      <c r="B80" t="s">
        <v>89</v>
      </c>
      <c r="C80">
        <v>1</v>
      </c>
      <c r="D80">
        <v>4</v>
      </c>
      <c r="E80">
        <v>3</v>
      </c>
      <c r="F80">
        <v>0</v>
      </c>
      <c r="G80">
        <v>0</v>
      </c>
      <c r="H80">
        <v>21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80</v>
      </c>
      <c r="B81" t="s">
        <v>90</v>
      </c>
      <c r="C81">
        <v>1</v>
      </c>
      <c r="D81">
        <v>6</v>
      </c>
      <c r="E81">
        <v>8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3">
      <c r="A82">
        <v>81</v>
      </c>
      <c r="B82" t="s">
        <v>91</v>
      </c>
      <c r="C82">
        <v>5</v>
      </c>
      <c r="D82">
        <v>6</v>
      </c>
      <c r="E82">
        <v>8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0</v>
      </c>
    </row>
    <row r="83" spans="1:12" x14ac:dyDescent="0.3">
      <c r="A83">
        <v>82</v>
      </c>
      <c r="B83" t="s">
        <v>92</v>
      </c>
      <c r="C83">
        <v>1</v>
      </c>
      <c r="D83">
        <v>6</v>
      </c>
      <c r="E83">
        <v>8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</row>
    <row r="84" spans="1:12" x14ac:dyDescent="0.3">
      <c r="A84">
        <v>83</v>
      </c>
      <c r="B84" t="s">
        <v>93</v>
      </c>
      <c r="C84">
        <v>5</v>
      </c>
      <c r="D84">
        <v>6</v>
      </c>
      <c r="E84">
        <v>8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</row>
    <row r="85" spans="1:12" x14ac:dyDescent="0.3">
      <c r="A85">
        <v>84</v>
      </c>
      <c r="B85" t="s">
        <v>94</v>
      </c>
      <c r="C85">
        <v>1</v>
      </c>
      <c r="D85">
        <v>4</v>
      </c>
      <c r="E85">
        <v>0</v>
      </c>
      <c r="F85">
        <v>0</v>
      </c>
      <c r="G85">
        <v>0</v>
      </c>
      <c r="H85">
        <v>4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85</v>
      </c>
      <c r="B86" t="s">
        <v>95</v>
      </c>
      <c r="C86">
        <v>1</v>
      </c>
      <c r="D86">
        <v>4</v>
      </c>
      <c r="E86">
        <v>0</v>
      </c>
      <c r="F86">
        <v>0</v>
      </c>
      <c r="G86">
        <v>0</v>
      </c>
      <c r="H86">
        <v>5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86</v>
      </c>
      <c r="B87" t="s">
        <v>96</v>
      </c>
      <c r="C87">
        <v>1</v>
      </c>
      <c r="D87">
        <v>4</v>
      </c>
      <c r="E87">
        <v>8</v>
      </c>
      <c r="F87">
        <v>0</v>
      </c>
      <c r="G87">
        <v>0</v>
      </c>
      <c r="H87">
        <v>6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87</v>
      </c>
      <c r="B88" t="s">
        <v>97</v>
      </c>
      <c r="C88">
        <v>1</v>
      </c>
      <c r="D88">
        <v>4</v>
      </c>
      <c r="E88">
        <v>0</v>
      </c>
      <c r="F88">
        <v>0</v>
      </c>
      <c r="G88">
        <v>0</v>
      </c>
      <c r="H88">
        <v>10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88</v>
      </c>
      <c r="B89" t="s">
        <v>98</v>
      </c>
      <c r="C89">
        <v>1</v>
      </c>
      <c r="D89">
        <v>4</v>
      </c>
      <c r="E89">
        <v>0</v>
      </c>
      <c r="F89">
        <v>0</v>
      </c>
      <c r="G89">
        <v>0</v>
      </c>
      <c r="H89">
        <v>7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89</v>
      </c>
      <c r="B90" t="s">
        <v>99</v>
      </c>
      <c r="C90">
        <v>1</v>
      </c>
      <c r="D90">
        <v>8</v>
      </c>
      <c r="E90">
        <v>8</v>
      </c>
      <c r="F90">
        <v>0</v>
      </c>
      <c r="G90">
        <v>0</v>
      </c>
      <c r="H90">
        <v>31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90</v>
      </c>
      <c r="B91" t="s">
        <v>100</v>
      </c>
      <c r="C91">
        <v>1</v>
      </c>
      <c r="D91">
        <v>12</v>
      </c>
      <c r="E91">
        <v>16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91</v>
      </c>
      <c r="B92" t="s">
        <v>101</v>
      </c>
      <c r="C92">
        <v>5</v>
      </c>
      <c r="D92">
        <v>12</v>
      </c>
      <c r="E92">
        <v>17</v>
      </c>
      <c r="F92">
        <v>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92</v>
      </c>
      <c r="B93" t="s">
        <v>102</v>
      </c>
      <c r="C93">
        <v>1</v>
      </c>
      <c r="D93">
        <v>12</v>
      </c>
      <c r="E93">
        <v>16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93</v>
      </c>
      <c r="B94" t="s">
        <v>103</v>
      </c>
      <c r="C94">
        <v>1</v>
      </c>
      <c r="D94">
        <v>12</v>
      </c>
      <c r="E94">
        <v>16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94</v>
      </c>
      <c r="B95" t="s">
        <v>104</v>
      </c>
      <c r="C95">
        <v>3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</row>
    <row r="96" spans="1:12" x14ac:dyDescent="0.3">
      <c r="A96">
        <v>95</v>
      </c>
      <c r="B96" t="s">
        <v>105</v>
      </c>
      <c r="C96">
        <v>8</v>
      </c>
      <c r="D96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3">
      <c r="A97">
        <v>96</v>
      </c>
      <c r="B97" t="s">
        <v>106</v>
      </c>
      <c r="C97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</row>
    <row r="98" spans="1:12" x14ac:dyDescent="0.3">
      <c r="A98">
        <v>97</v>
      </c>
      <c r="B98" t="s">
        <v>107</v>
      </c>
      <c r="C98">
        <v>1</v>
      </c>
      <c r="D98">
        <v>2</v>
      </c>
      <c r="E98">
        <v>0</v>
      </c>
      <c r="F98">
        <v>0</v>
      </c>
      <c r="G98">
        <v>0</v>
      </c>
      <c r="H98">
        <v>32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98</v>
      </c>
      <c r="B99" t="s">
        <v>108</v>
      </c>
      <c r="C99">
        <v>1</v>
      </c>
      <c r="D99">
        <v>2</v>
      </c>
      <c r="E99">
        <v>0</v>
      </c>
      <c r="F99">
        <v>0</v>
      </c>
      <c r="G99">
        <v>0</v>
      </c>
      <c r="H99">
        <v>30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99</v>
      </c>
      <c r="B100" t="s">
        <v>109</v>
      </c>
      <c r="C100">
        <v>7</v>
      </c>
      <c r="D100">
        <v>15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100</v>
      </c>
      <c r="B101" t="s">
        <v>110</v>
      </c>
      <c r="C101">
        <v>1</v>
      </c>
      <c r="D101">
        <v>4</v>
      </c>
      <c r="E101">
        <v>0</v>
      </c>
      <c r="F101">
        <v>0</v>
      </c>
      <c r="G101">
        <v>0</v>
      </c>
      <c r="H101">
        <v>11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101</v>
      </c>
      <c r="B102" t="s">
        <v>111</v>
      </c>
      <c r="C102">
        <v>1</v>
      </c>
      <c r="D102">
        <v>4</v>
      </c>
      <c r="E102">
        <v>0</v>
      </c>
      <c r="F102">
        <v>0</v>
      </c>
      <c r="G102">
        <v>0</v>
      </c>
      <c r="H102">
        <v>12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102</v>
      </c>
      <c r="B103" t="s">
        <v>56</v>
      </c>
      <c r="C103">
        <v>1</v>
      </c>
      <c r="D103">
        <v>4</v>
      </c>
      <c r="E103">
        <v>0</v>
      </c>
      <c r="F103">
        <v>0</v>
      </c>
      <c r="G103">
        <v>0</v>
      </c>
      <c r="H103">
        <v>13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103</v>
      </c>
      <c r="B104" t="s">
        <v>112</v>
      </c>
      <c r="C104">
        <v>1</v>
      </c>
      <c r="D104">
        <v>4</v>
      </c>
      <c r="E104">
        <v>8</v>
      </c>
      <c r="F104">
        <v>0</v>
      </c>
      <c r="G104">
        <v>0</v>
      </c>
      <c r="H104">
        <v>14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104</v>
      </c>
      <c r="B105" t="s">
        <v>113</v>
      </c>
      <c r="C105">
        <v>5</v>
      </c>
      <c r="D105">
        <v>9</v>
      </c>
      <c r="E105">
        <v>8</v>
      </c>
      <c r="F105">
        <v>0</v>
      </c>
      <c r="G105">
        <v>0</v>
      </c>
      <c r="H105">
        <v>17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105</v>
      </c>
      <c r="B106" t="s">
        <v>114</v>
      </c>
      <c r="C106">
        <v>4</v>
      </c>
      <c r="D106">
        <v>14</v>
      </c>
      <c r="E106">
        <v>0</v>
      </c>
      <c r="F106">
        <v>0</v>
      </c>
      <c r="G106">
        <v>0</v>
      </c>
      <c r="H106">
        <v>17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106</v>
      </c>
      <c r="B107" t="s">
        <v>115</v>
      </c>
      <c r="C107">
        <v>1</v>
      </c>
      <c r="D107">
        <v>4</v>
      </c>
      <c r="E107">
        <v>8</v>
      </c>
      <c r="F107">
        <v>0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107</v>
      </c>
      <c r="B108" t="s">
        <v>116</v>
      </c>
      <c r="C108">
        <v>1</v>
      </c>
      <c r="D108">
        <v>4</v>
      </c>
      <c r="E108">
        <v>8</v>
      </c>
      <c r="F108">
        <v>0</v>
      </c>
      <c r="G108">
        <v>0</v>
      </c>
      <c r="H108">
        <v>18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108</v>
      </c>
      <c r="B109" t="s">
        <v>117</v>
      </c>
      <c r="C109">
        <v>3</v>
      </c>
      <c r="D109">
        <v>9</v>
      </c>
      <c r="E109">
        <v>0</v>
      </c>
      <c r="F109">
        <v>0</v>
      </c>
      <c r="G109">
        <v>0</v>
      </c>
      <c r="H109">
        <v>16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109</v>
      </c>
      <c r="B110" t="s">
        <v>118</v>
      </c>
      <c r="C110">
        <v>8</v>
      </c>
      <c r="D110">
        <v>13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110</v>
      </c>
      <c r="B111" t="s">
        <v>119</v>
      </c>
      <c r="C111">
        <v>8</v>
      </c>
      <c r="D111">
        <v>13</v>
      </c>
      <c r="E111">
        <v>1</v>
      </c>
      <c r="F111">
        <v>2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</row>
    <row r="112" spans="1:12" x14ac:dyDescent="0.3">
      <c r="A112">
        <v>111</v>
      </c>
      <c r="B112" t="s">
        <v>120</v>
      </c>
      <c r="C112">
        <v>1</v>
      </c>
      <c r="D112">
        <v>1</v>
      </c>
      <c r="E112">
        <v>8</v>
      </c>
      <c r="F112">
        <v>0</v>
      </c>
      <c r="G112">
        <v>7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112</v>
      </c>
      <c r="B113" t="s">
        <v>121</v>
      </c>
      <c r="C113">
        <v>5</v>
      </c>
      <c r="D113">
        <v>8</v>
      </c>
      <c r="E113">
        <v>0</v>
      </c>
      <c r="F113">
        <v>0</v>
      </c>
      <c r="G113">
        <v>0</v>
      </c>
      <c r="H113">
        <v>29</v>
      </c>
      <c r="I113">
        <v>4</v>
      </c>
      <c r="J113">
        <v>0</v>
      </c>
      <c r="K113">
        <v>4</v>
      </c>
      <c r="L113">
        <v>0</v>
      </c>
    </row>
    <row r="114" spans="1:12" x14ac:dyDescent="0.3">
      <c r="A114">
        <v>113</v>
      </c>
      <c r="B114" t="s">
        <v>122</v>
      </c>
      <c r="C114">
        <v>1</v>
      </c>
      <c r="D114">
        <v>2</v>
      </c>
      <c r="E114">
        <v>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114</v>
      </c>
      <c r="B115" t="s">
        <v>123</v>
      </c>
      <c r="C115">
        <v>1</v>
      </c>
      <c r="D115">
        <v>2</v>
      </c>
      <c r="E115">
        <v>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115</v>
      </c>
      <c r="B116" t="s">
        <v>124</v>
      </c>
      <c r="C116">
        <v>5</v>
      </c>
      <c r="D116">
        <v>8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2</v>
      </c>
      <c r="L116">
        <v>0</v>
      </c>
    </row>
    <row r="117" spans="1:12" x14ac:dyDescent="0.3">
      <c r="A117">
        <v>116</v>
      </c>
      <c r="B117" t="s">
        <v>125</v>
      </c>
      <c r="C117">
        <v>5</v>
      </c>
      <c r="D117">
        <v>10</v>
      </c>
      <c r="E117">
        <v>4</v>
      </c>
      <c r="F117">
        <v>0</v>
      </c>
      <c r="G117">
        <v>0</v>
      </c>
      <c r="H117">
        <v>25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117</v>
      </c>
      <c r="B118" t="s">
        <v>126</v>
      </c>
      <c r="C118">
        <v>5</v>
      </c>
      <c r="D118">
        <v>10</v>
      </c>
      <c r="E118">
        <v>8</v>
      </c>
      <c r="F118">
        <v>0</v>
      </c>
      <c r="G118">
        <v>0</v>
      </c>
      <c r="H118">
        <v>14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118</v>
      </c>
      <c r="B119" t="s">
        <v>127</v>
      </c>
      <c r="C119">
        <v>5</v>
      </c>
      <c r="D119">
        <v>10</v>
      </c>
      <c r="E119">
        <v>8</v>
      </c>
      <c r="F119">
        <v>0</v>
      </c>
      <c r="G119">
        <v>0</v>
      </c>
      <c r="H119">
        <v>11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119</v>
      </c>
      <c r="B120" t="s">
        <v>128</v>
      </c>
      <c r="C120">
        <v>5</v>
      </c>
      <c r="D120">
        <v>10</v>
      </c>
      <c r="E120">
        <v>8</v>
      </c>
      <c r="F120">
        <v>0</v>
      </c>
      <c r="G120">
        <v>0</v>
      </c>
      <c r="H120">
        <v>12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120</v>
      </c>
      <c r="B121" t="s">
        <v>129</v>
      </c>
      <c r="C121">
        <v>1</v>
      </c>
      <c r="D121">
        <v>13</v>
      </c>
      <c r="E121">
        <v>8</v>
      </c>
      <c r="F121">
        <v>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121</v>
      </c>
      <c r="B122" t="s">
        <v>130</v>
      </c>
      <c r="C122">
        <v>5</v>
      </c>
      <c r="D122">
        <v>6</v>
      </c>
      <c r="E122">
        <v>8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</row>
    <row r="123" spans="1:12" x14ac:dyDescent="0.3">
      <c r="A123">
        <v>122</v>
      </c>
      <c r="B123" t="s">
        <v>131</v>
      </c>
      <c r="C123">
        <v>1</v>
      </c>
      <c r="D123">
        <v>13</v>
      </c>
      <c r="E123">
        <v>4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123</v>
      </c>
      <c r="B124" t="s">
        <v>132</v>
      </c>
      <c r="C124">
        <v>2</v>
      </c>
      <c r="D124">
        <v>1</v>
      </c>
      <c r="E124">
        <v>8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</row>
    <row r="125" spans="1:12" x14ac:dyDescent="0.3">
      <c r="A125">
        <v>124</v>
      </c>
      <c r="B125" t="s">
        <v>133</v>
      </c>
      <c r="C125">
        <v>5</v>
      </c>
      <c r="D125">
        <v>10</v>
      </c>
      <c r="E125">
        <v>8</v>
      </c>
      <c r="F125">
        <v>0</v>
      </c>
      <c r="G125">
        <v>0</v>
      </c>
      <c r="H125">
        <v>25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125</v>
      </c>
      <c r="B126" t="s">
        <v>134</v>
      </c>
      <c r="C126">
        <v>1</v>
      </c>
      <c r="D126">
        <v>4</v>
      </c>
      <c r="E126">
        <v>8</v>
      </c>
      <c r="F126">
        <v>0</v>
      </c>
      <c r="G126">
        <v>0</v>
      </c>
      <c r="H126">
        <v>22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126</v>
      </c>
      <c r="B127" t="s">
        <v>135</v>
      </c>
      <c r="C127">
        <v>1</v>
      </c>
      <c r="D127">
        <v>4</v>
      </c>
      <c r="E127">
        <v>8</v>
      </c>
      <c r="F127">
        <v>0</v>
      </c>
      <c r="G127">
        <v>0</v>
      </c>
      <c r="H127">
        <v>22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127</v>
      </c>
      <c r="B128" t="s">
        <v>136</v>
      </c>
      <c r="C128">
        <v>7</v>
      </c>
      <c r="D128">
        <v>4</v>
      </c>
      <c r="E128">
        <v>8</v>
      </c>
      <c r="F128">
        <v>0</v>
      </c>
      <c r="G128">
        <v>0</v>
      </c>
      <c r="H128">
        <v>0</v>
      </c>
      <c r="I128">
        <v>0</v>
      </c>
      <c r="J128">
        <v>9</v>
      </c>
      <c r="K128">
        <v>0</v>
      </c>
      <c r="L128">
        <v>0</v>
      </c>
    </row>
    <row r="129" spans="1:12" x14ac:dyDescent="0.3">
      <c r="A129">
        <v>128</v>
      </c>
      <c r="B129" t="s">
        <v>137</v>
      </c>
      <c r="C129">
        <v>1</v>
      </c>
      <c r="D129">
        <v>4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129</v>
      </c>
      <c r="B130" t="s">
        <v>138</v>
      </c>
      <c r="C130">
        <v>1</v>
      </c>
      <c r="D130">
        <v>2</v>
      </c>
      <c r="E130">
        <v>8</v>
      </c>
      <c r="F130">
        <v>0</v>
      </c>
      <c r="G130">
        <v>0</v>
      </c>
      <c r="H130">
        <v>22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130</v>
      </c>
      <c r="B131" t="s">
        <v>139</v>
      </c>
      <c r="C131">
        <v>5</v>
      </c>
      <c r="D131">
        <v>1</v>
      </c>
      <c r="E131">
        <v>8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131</v>
      </c>
      <c r="B132" t="s">
        <v>140</v>
      </c>
      <c r="C132">
        <v>2</v>
      </c>
      <c r="D132">
        <v>10</v>
      </c>
      <c r="E132">
        <v>8</v>
      </c>
      <c r="F132">
        <v>0</v>
      </c>
      <c r="G132">
        <v>0</v>
      </c>
      <c r="H132">
        <v>24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132</v>
      </c>
      <c r="B133" t="s">
        <v>141</v>
      </c>
      <c r="C133">
        <v>1</v>
      </c>
      <c r="D133">
        <v>9</v>
      </c>
      <c r="E133">
        <v>8</v>
      </c>
      <c r="F133">
        <v>0</v>
      </c>
      <c r="G133">
        <v>0</v>
      </c>
      <c r="H133">
        <v>26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133</v>
      </c>
      <c r="B134" t="s">
        <v>142</v>
      </c>
      <c r="C134">
        <v>1</v>
      </c>
      <c r="D134">
        <v>1</v>
      </c>
      <c r="E134">
        <v>4</v>
      </c>
      <c r="F134">
        <v>0</v>
      </c>
      <c r="G134">
        <v>7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134</v>
      </c>
      <c r="B135" t="s">
        <v>143</v>
      </c>
      <c r="C135">
        <v>7</v>
      </c>
      <c r="D135">
        <v>15</v>
      </c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 t="s">
        <v>144</v>
      </c>
      <c r="C136">
        <v>7</v>
      </c>
      <c r="D136">
        <v>3</v>
      </c>
      <c r="E136">
        <v>8</v>
      </c>
      <c r="F136">
        <v>0</v>
      </c>
      <c r="G136">
        <v>0</v>
      </c>
      <c r="H136">
        <v>26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136</v>
      </c>
      <c r="B137" t="s">
        <v>145</v>
      </c>
      <c r="C137">
        <v>7</v>
      </c>
      <c r="D137">
        <v>1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137</v>
      </c>
      <c r="B138" t="s">
        <v>146</v>
      </c>
      <c r="C138">
        <v>7</v>
      </c>
      <c r="D138">
        <v>1</v>
      </c>
      <c r="E138">
        <v>8</v>
      </c>
      <c r="F138">
        <v>0</v>
      </c>
      <c r="G138">
        <v>0</v>
      </c>
      <c r="H138">
        <v>14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138</v>
      </c>
      <c r="B139" t="s">
        <v>147</v>
      </c>
      <c r="C139">
        <v>7</v>
      </c>
      <c r="D139">
        <v>2</v>
      </c>
      <c r="E139">
        <v>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139</v>
      </c>
      <c r="B140" t="s">
        <v>148</v>
      </c>
      <c r="C140">
        <v>7</v>
      </c>
      <c r="D140">
        <v>6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0</v>
      </c>
      <c r="L140">
        <v>0</v>
      </c>
    </row>
    <row r="141" spans="1:12" x14ac:dyDescent="0.3">
      <c r="A141">
        <v>140</v>
      </c>
      <c r="B141" t="s">
        <v>149</v>
      </c>
      <c r="C141">
        <v>5</v>
      </c>
      <c r="D141">
        <v>3</v>
      </c>
      <c r="E141">
        <v>8</v>
      </c>
      <c r="F141">
        <v>0</v>
      </c>
      <c r="G141">
        <v>0</v>
      </c>
      <c r="H141">
        <v>5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141</v>
      </c>
      <c r="B142" t="s">
        <v>150</v>
      </c>
      <c r="C142">
        <v>1</v>
      </c>
      <c r="D142">
        <v>1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142</v>
      </c>
      <c r="B143" t="s">
        <v>151</v>
      </c>
      <c r="C143">
        <v>5</v>
      </c>
      <c r="D143">
        <v>9</v>
      </c>
      <c r="E143">
        <v>8</v>
      </c>
      <c r="F143">
        <v>0</v>
      </c>
      <c r="G143">
        <v>0</v>
      </c>
      <c r="H143">
        <v>19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143</v>
      </c>
      <c r="B144" t="s">
        <v>152</v>
      </c>
      <c r="C144">
        <v>1</v>
      </c>
      <c r="D144">
        <v>10</v>
      </c>
      <c r="E144">
        <v>8</v>
      </c>
      <c r="F144">
        <v>0</v>
      </c>
      <c r="G144">
        <v>0</v>
      </c>
      <c r="H144">
        <v>18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144</v>
      </c>
      <c r="B145" t="s">
        <v>153</v>
      </c>
      <c r="C145">
        <v>4</v>
      </c>
      <c r="D145">
        <v>7</v>
      </c>
      <c r="E145">
        <v>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</row>
    <row r="146" spans="1:12" x14ac:dyDescent="0.3">
      <c r="A146">
        <v>145</v>
      </c>
      <c r="B146" t="s">
        <v>154</v>
      </c>
      <c r="C146">
        <v>5</v>
      </c>
      <c r="D146">
        <v>15</v>
      </c>
      <c r="E146">
        <v>8</v>
      </c>
      <c r="F146">
        <v>0</v>
      </c>
      <c r="G146">
        <v>0</v>
      </c>
      <c r="H146">
        <v>0</v>
      </c>
      <c r="I146">
        <v>6</v>
      </c>
      <c r="J146">
        <v>0</v>
      </c>
      <c r="K146">
        <v>0</v>
      </c>
      <c r="L146">
        <v>0</v>
      </c>
    </row>
    <row r="147" spans="1:12" x14ac:dyDescent="0.3">
      <c r="A147">
        <v>146</v>
      </c>
      <c r="B147" t="s">
        <v>155</v>
      </c>
      <c r="C147">
        <v>5</v>
      </c>
      <c r="D147">
        <v>15</v>
      </c>
      <c r="E147">
        <v>8</v>
      </c>
      <c r="F147">
        <v>0</v>
      </c>
      <c r="G147">
        <v>0</v>
      </c>
      <c r="H147">
        <v>6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147</v>
      </c>
      <c r="B148" t="s">
        <v>156</v>
      </c>
      <c r="C148">
        <v>1</v>
      </c>
      <c r="D148">
        <v>8</v>
      </c>
      <c r="E148">
        <v>8</v>
      </c>
      <c r="F148">
        <v>0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148</v>
      </c>
      <c r="B149" t="s">
        <v>157</v>
      </c>
      <c r="C149">
        <v>1</v>
      </c>
      <c r="D149">
        <v>10</v>
      </c>
      <c r="E149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149</v>
      </c>
      <c r="B150" t="s">
        <v>158</v>
      </c>
      <c r="C150">
        <v>1</v>
      </c>
      <c r="D150">
        <v>15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150</v>
      </c>
      <c r="B151" t="s">
        <v>159</v>
      </c>
      <c r="C151">
        <v>1</v>
      </c>
      <c r="D151">
        <v>10</v>
      </c>
      <c r="E151">
        <v>8</v>
      </c>
      <c r="F151">
        <v>0</v>
      </c>
      <c r="G151">
        <v>0</v>
      </c>
      <c r="H151">
        <v>18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151</v>
      </c>
      <c r="B152" t="s">
        <v>160</v>
      </c>
      <c r="C152">
        <v>1</v>
      </c>
      <c r="D152">
        <v>6</v>
      </c>
      <c r="E152">
        <v>8</v>
      </c>
      <c r="F152">
        <v>0</v>
      </c>
      <c r="G152">
        <v>0</v>
      </c>
      <c r="H152">
        <v>0</v>
      </c>
      <c r="I152">
        <v>0</v>
      </c>
      <c r="J152">
        <v>7</v>
      </c>
      <c r="K152">
        <v>0</v>
      </c>
      <c r="L152">
        <v>0</v>
      </c>
    </row>
    <row r="153" spans="1:12" x14ac:dyDescent="0.3">
      <c r="A153">
        <v>152</v>
      </c>
      <c r="B153" t="s">
        <v>161</v>
      </c>
      <c r="C153">
        <v>5</v>
      </c>
      <c r="D153">
        <v>7</v>
      </c>
      <c r="E153">
        <v>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3">
      <c r="A154">
        <v>153</v>
      </c>
      <c r="B154" t="s">
        <v>162</v>
      </c>
      <c r="C154">
        <v>5</v>
      </c>
      <c r="D154">
        <v>15</v>
      </c>
      <c r="E154">
        <v>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154</v>
      </c>
      <c r="B155" t="s">
        <v>163</v>
      </c>
      <c r="C155">
        <v>1</v>
      </c>
      <c r="D155">
        <v>1</v>
      </c>
      <c r="E155">
        <v>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 t="s">
        <v>164</v>
      </c>
      <c r="C156">
        <v>5</v>
      </c>
      <c r="D156">
        <v>1</v>
      </c>
      <c r="E156">
        <v>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156</v>
      </c>
      <c r="B157" t="s">
        <v>165</v>
      </c>
      <c r="C157">
        <v>1</v>
      </c>
      <c r="D157">
        <v>15</v>
      </c>
      <c r="E157">
        <v>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157</v>
      </c>
      <c r="B158" t="s">
        <v>166</v>
      </c>
      <c r="C158">
        <v>1</v>
      </c>
      <c r="D158">
        <v>10</v>
      </c>
      <c r="E158">
        <v>8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158</v>
      </c>
      <c r="B159" t="s">
        <v>167</v>
      </c>
      <c r="C159">
        <v>1</v>
      </c>
      <c r="D159">
        <v>15</v>
      </c>
      <c r="E159">
        <v>8</v>
      </c>
      <c r="F159">
        <v>0</v>
      </c>
      <c r="G159">
        <v>0</v>
      </c>
      <c r="H159">
        <v>23</v>
      </c>
      <c r="I159">
        <v>0</v>
      </c>
      <c r="J159">
        <v>0</v>
      </c>
      <c r="K159">
        <v>6</v>
      </c>
      <c r="L159">
        <v>0</v>
      </c>
    </row>
    <row r="160" spans="1:12" x14ac:dyDescent="0.3">
      <c r="A160">
        <v>159</v>
      </c>
      <c r="B160" t="s">
        <v>168</v>
      </c>
      <c r="C160">
        <v>5</v>
      </c>
      <c r="D160">
        <v>6</v>
      </c>
      <c r="E160">
        <v>8</v>
      </c>
      <c r="F160">
        <v>0</v>
      </c>
      <c r="G160">
        <v>0</v>
      </c>
      <c r="H160">
        <v>0</v>
      </c>
      <c r="I160">
        <v>0</v>
      </c>
      <c r="J160">
        <v>6</v>
      </c>
      <c r="K160">
        <v>0</v>
      </c>
      <c r="L160">
        <v>0</v>
      </c>
    </row>
    <row r="161" spans="1:12" x14ac:dyDescent="0.3">
      <c r="A161">
        <v>160</v>
      </c>
      <c r="B161" t="s">
        <v>169</v>
      </c>
      <c r="C161">
        <v>1</v>
      </c>
      <c r="D161">
        <v>15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161</v>
      </c>
      <c r="B162" t="s">
        <v>170</v>
      </c>
      <c r="C162">
        <v>1</v>
      </c>
      <c r="D162">
        <v>8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162</v>
      </c>
      <c r="B163" t="s">
        <v>171</v>
      </c>
      <c r="C163">
        <v>5</v>
      </c>
      <c r="D163">
        <v>9</v>
      </c>
      <c r="E163">
        <v>8</v>
      </c>
      <c r="F163">
        <v>0</v>
      </c>
      <c r="G163">
        <v>0</v>
      </c>
      <c r="H163">
        <v>15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163</v>
      </c>
      <c r="B164" t="s">
        <v>172</v>
      </c>
      <c r="C164">
        <v>5</v>
      </c>
      <c r="D164">
        <v>2</v>
      </c>
      <c r="E164">
        <v>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164</v>
      </c>
      <c r="B165" t="s">
        <v>173</v>
      </c>
      <c r="C165">
        <v>5</v>
      </c>
      <c r="D165">
        <v>15</v>
      </c>
      <c r="E165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165</v>
      </c>
      <c r="B166" t="s">
        <v>174</v>
      </c>
      <c r="C166">
        <v>1</v>
      </c>
      <c r="D166">
        <v>1</v>
      </c>
      <c r="E166">
        <v>8</v>
      </c>
      <c r="F166">
        <v>0</v>
      </c>
      <c r="G166">
        <v>0</v>
      </c>
      <c r="H166">
        <v>22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166</v>
      </c>
      <c r="B167" t="s">
        <v>175</v>
      </c>
      <c r="C167">
        <v>5</v>
      </c>
      <c r="D167">
        <v>9</v>
      </c>
      <c r="E167">
        <v>4</v>
      </c>
      <c r="F167">
        <v>0</v>
      </c>
      <c r="G167">
        <v>0</v>
      </c>
      <c r="H167">
        <v>15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167</v>
      </c>
      <c r="B168" t="s">
        <v>176</v>
      </c>
      <c r="C168">
        <v>1</v>
      </c>
      <c r="D168">
        <v>1</v>
      </c>
      <c r="E168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168</v>
      </c>
      <c r="B169" t="s">
        <v>177</v>
      </c>
      <c r="C169">
        <v>1</v>
      </c>
      <c r="D169">
        <v>13</v>
      </c>
      <c r="E169">
        <v>4</v>
      </c>
      <c r="F169">
        <v>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169</v>
      </c>
      <c r="B170" t="s">
        <v>178</v>
      </c>
      <c r="C170">
        <v>1</v>
      </c>
      <c r="D170">
        <v>4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 t="s">
        <v>179</v>
      </c>
      <c r="C171">
        <v>1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171</v>
      </c>
      <c r="B172" t="s">
        <v>59</v>
      </c>
      <c r="C172">
        <v>3</v>
      </c>
      <c r="D172">
        <v>6</v>
      </c>
      <c r="E172">
        <v>3</v>
      </c>
      <c r="F172">
        <v>0</v>
      </c>
      <c r="G172">
        <v>0</v>
      </c>
      <c r="H172">
        <v>21</v>
      </c>
      <c r="I172">
        <v>0</v>
      </c>
      <c r="J172">
        <v>1</v>
      </c>
      <c r="K172">
        <v>0</v>
      </c>
      <c r="L172">
        <v>0</v>
      </c>
    </row>
    <row r="173" spans="1:12" x14ac:dyDescent="0.3">
      <c r="A173">
        <v>172</v>
      </c>
      <c r="B173" t="s">
        <v>180</v>
      </c>
      <c r="C173">
        <v>1</v>
      </c>
      <c r="D173">
        <v>15</v>
      </c>
      <c r="E173">
        <v>8</v>
      </c>
      <c r="F173">
        <v>0</v>
      </c>
      <c r="G173">
        <v>0</v>
      </c>
      <c r="H173">
        <v>22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173</v>
      </c>
      <c r="B174" t="s">
        <v>181</v>
      </c>
      <c r="C174">
        <v>5</v>
      </c>
      <c r="D174">
        <v>15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174</v>
      </c>
      <c r="B175" t="s">
        <v>182</v>
      </c>
      <c r="C175">
        <v>5</v>
      </c>
      <c r="D175">
        <v>15</v>
      </c>
      <c r="E175">
        <v>0</v>
      </c>
      <c r="F175">
        <v>0</v>
      </c>
      <c r="G175">
        <v>0</v>
      </c>
      <c r="H175">
        <v>22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175</v>
      </c>
      <c r="B176" t="s">
        <v>183</v>
      </c>
      <c r="C176">
        <v>2</v>
      </c>
      <c r="D176">
        <v>14</v>
      </c>
      <c r="E176">
        <v>8</v>
      </c>
      <c r="F176">
        <v>0</v>
      </c>
      <c r="G176">
        <v>0</v>
      </c>
      <c r="H176">
        <v>25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176</v>
      </c>
      <c r="B177" t="s">
        <v>184</v>
      </c>
      <c r="C177">
        <v>1</v>
      </c>
      <c r="D177">
        <v>2</v>
      </c>
      <c r="E177">
        <v>8</v>
      </c>
      <c r="F177">
        <v>0</v>
      </c>
      <c r="G177">
        <v>0</v>
      </c>
      <c r="H177">
        <v>22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177</v>
      </c>
      <c r="B178" t="s">
        <v>185</v>
      </c>
      <c r="C178">
        <v>5</v>
      </c>
      <c r="D178">
        <v>15</v>
      </c>
      <c r="E178">
        <v>8</v>
      </c>
      <c r="F178">
        <v>0</v>
      </c>
      <c r="G178">
        <v>0</v>
      </c>
      <c r="H178">
        <v>7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178</v>
      </c>
      <c r="B179" t="s">
        <v>186</v>
      </c>
      <c r="C179">
        <v>1</v>
      </c>
      <c r="D179">
        <v>4</v>
      </c>
      <c r="E179">
        <v>0</v>
      </c>
      <c r="F179">
        <v>0</v>
      </c>
      <c r="G179">
        <v>0</v>
      </c>
      <c r="H179">
        <v>7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179</v>
      </c>
      <c r="B180" t="s">
        <v>187</v>
      </c>
      <c r="C180">
        <v>1</v>
      </c>
      <c r="D180">
        <v>4</v>
      </c>
      <c r="E180">
        <v>0</v>
      </c>
      <c r="F180">
        <v>0</v>
      </c>
      <c r="G180">
        <v>0</v>
      </c>
      <c r="H180">
        <v>28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180</v>
      </c>
      <c r="B181" t="s">
        <v>188</v>
      </c>
      <c r="C181">
        <v>1</v>
      </c>
      <c r="D181">
        <v>16</v>
      </c>
      <c r="E181">
        <v>4</v>
      </c>
      <c r="F181">
        <v>0</v>
      </c>
      <c r="G181">
        <v>0</v>
      </c>
      <c r="H181">
        <v>25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181</v>
      </c>
      <c r="B182" t="s">
        <v>189</v>
      </c>
      <c r="C182">
        <v>5</v>
      </c>
      <c r="D182">
        <v>14</v>
      </c>
      <c r="E182">
        <v>8</v>
      </c>
      <c r="F182">
        <v>0</v>
      </c>
      <c r="G182">
        <v>0</v>
      </c>
      <c r="H182">
        <v>21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182</v>
      </c>
      <c r="B183" t="s">
        <v>190</v>
      </c>
      <c r="C183">
        <v>1</v>
      </c>
      <c r="D183">
        <v>4</v>
      </c>
      <c r="E183">
        <v>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183</v>
      </c>
      <c r="B184" t="s">
        <v>191</v>
      </c>
      <c r="C184">
        <v>1</v>
      </c>
      <c r="D184">
        <v>4</v>
      </c>
      <c r="E184">
        <v>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184</v>
      </c>
      <c r="B185" t="s">
        <v>192</v>
      </c>
      <c r="C185">
        <v>1</v>
      </c>
      <c r="D185">
        <v>4</v>
      </c>
      <c r="E185">
        <v>0</v>
      </c>
      <c r="F185">
        <v>0</v>
      </c>
      <c r="G185">
        <v>0</v>
      </c>
      <c r="H185">
        <v>27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185</v>
      </c>
      <c r="B186" t="s">
        <v>193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27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186</v>
      </c>
      <c r="B187" t="s">
        <v>194</v>
      </c>
      <c r="C187">
        <v>1</v>
      </c>
      <c r="D187">
        <v>4</v>
      </c>
      <c r="E187">
        <v>0</v>
      </c>
      <c r="F187">
        <v>0</v>
      </c>
      <c r="G187">
        <v>0</v>
      </c>
      <c r="H187">
        <v>26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187</v>
      </c>
      <c r="B188" t="s">
        <v>96</v>
      </c>
      <c r="C188">
        <v>1</v>
      </c>
      <c r="D188">
        <v>4</v>
      </c>
      <c r="E188">
        <v>0</v>
      </c>
      <c r="F188">
        <v>0</v>
      </c>
      <c r="G188">
        <v>0</v>
      </c>
      <c r="H188">
        <v>6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 t="s">
        <v>308</v>
      </c>
      <c r="C189">
        <v>2</v>
      </c>
      <c r="D189">
        <v>11</v>
      </c>
      <c r="E189">
        <v>8</v>
      </c>
      <c r="F189">
        <v>8</v>
      </c>
      <c r="G189">
        <v>1</v>
      </c>
      <c r="H189">
        <v>0</v>
      </c>
      <c r="I189">
        <v>0</v>
      </c>
      <c r="J189">
        <v>1</v>
      </c>
      <c r="K189">
        <v>5</v>
      </c>
    </row>
    <row r="190" spans="1:12" x14ac:dyDescent="0.3">
      <c r="A190">
        <v>187</v>
      </c>
      <c r="B190" t="s">
        <v>309</v>
      </c>
      <c r="C190">
        <v>2</v>
      </c>
      <c r="D190">
        <v>8</v>
      </c>
      <c r="E190">
        <v>10</v>
      </c>
      <c r="F190">
        <v>10</v>
      </c>
      <c r="G190">
        <v>0</v>
      </c>
      <c r="H190">
        <v>0</v>
      </c>
      <c r="I190">
        <v>0</v>
      </c>
      <c r="J190">
        <v>1</v>
      </c>
      <c r="K190">
        <v>5</v>
      </c>
    </row>
    <row r="191" spans="1:12" x14ac:dyDescent="0.3">
      <c r="A191">
        <v>187</v>
      </c>
      <c r="B191" t="s">
        <v>310</v>
      </c>
      <c r="C191">
        <v>2</v>
      </c>
      <c r="D191">
        <v>3</v>
      </c>
      <c r="E191">
        <v>3</v>
      </c>
      <c r="F191">
        <v>3</v>
      </c>
      <c r="G191">
        <v>0</v>
      </c>
      <c r="H191">
        <v>0</v>
      </c>
      <c r="I191">
        <v>0</v>
      </c>
      <c r="J191">
        <v>1</v>
      </c>
      <c r="K191">
        <v>5</v>
      </c>
    </row>
    <row r="192" spans="1:12" x14ac:dyDescent="0.3">
      <c r="A192">
        <v>187</v>
      </c>
      <c r="B192" t="s">
        <v>311</v>
      </c>
      <c r="C192">
        <v>2</v>
      </c>
      <c r="D192">
        <v>12</v>
      </c>
      <c r="E192">
        <v>8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5</v>
      </c>
    </row>
    <row r="193" spans="1:11" x14ac:dyDescent="0.3">
      <c r="A193">
        <v>187</v>
      </c>
      <c r="B193" t="s">
        <v>312</v>
      </c>
      <c r="C193">
        <v>2</v>
      </c>
      <c r="D193">
        <v>1</v>
      </c>
      <c r="E193">
        <v>8</v>
      </c>
      <c r="F193">
        <v>8</v>
      </c>
      <c r="G193">
        <v>0</v>
      </c>
      <c r="H193">
        <v>7</v>
      </c>
      <c r="I193">
        <v>0</v>
      </c>
      <c r="J193">
        <v>0</v>
      </c>
      <c r="K193">
        <v>5</v>
      </c>
    </row>
    <row r="194" spans="1:11" x14ac:dyDescent="0.3">
      <c r="A194">
        <v>187</v>
      </c>
      <c r="B194" t="s">
        <v>313</v>
      </c>
      <c r="C194">
        <v>2</v>
      </c>
      <c r="D194">
        <v>3</v>
      </c>
      <c r="E194">
        <v>8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5</v>
      </c>
    </row>
    <row r="195" spans="1:11" x14ac:dyDescent="0.3">
      <c r="A195">
        <v>187</v>
      </c>
      <c r="B195" t="s">
        <v>314</v>
      </c>
      <c r="C195">
        <v>2</v>
      </c>
      <c r="D195">
        <v>3</v>
      </c>
      <c r="E195">
        <v>9</v>
      </c>
      <c r="F195">
        <v>9</v>
      </c>
      <c r="G195">
        <v>0</v>
      </c>
      <c r="H195">
        <v>0</v>
      </c>
      <c r="I195">
        <v>0</v>
      </c>
      <c r="J195">
        <v>0</v>
      </c>
      <c r="K195">
        <v>5</v>
      </c>
    </row>
    <row r="196" spans="1:11" x14ac:dyDescent="0.3">
      <c r="A196">
        <v>187</v>
      </c>
      <c r="B196" t="s">
        <v>315</v>
      </c>
      <c r="C196">
        <v>2</v>
      </c>
      <c r="D196">
        <v>1</v>
      </c>
      <c r="E196">
        <v>8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5</v>
      </c>
    </row>
    <row r="197" spans="1:11" x14ac:dyDescent="0.3">
      <c r="A197">
        <v>187</v>
      </c>
      <c r="B197" t="s">
        <v>316</v>
      </c>
      <c r="C197">
        <v>2</v>
      </c>
      <c r="D197">
        <v>3</v>
      </c>
      <c r="E197">
        <v>3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5</v>
      </c>
    </row>
    <row r="198" spans="1:11" x14ac:dyDescent="0.3">
      <c r="A198">
        <v>187</v>
      </c>
      <c r="B198" t="s">
        <v>317</v>
      </c>
      <c r="C198">
        <v>2</v>
      </c>
      <c r="D198">
        <v>2</v>
      </c>
      <c r="E198">
        <v>8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5</v>
      </c>
    </row>
    <row r="199" spans="1:11" x14ac:dyDescent="0.3">
      <c r="A199">
        <v>187</v>
      </c>
      <c r="B199" t="s">
        <v>318</v>
      </c>
      <c r="C199">
        <v>2</v>
      </c>
      <c r="D199">
        <v>1</v>
      </c>
      <c r="E199">
        <v>8</v>
      </c>
      <c r="F199">
        <v>8</v>
      </c>
      <c r="G199">
        <v>0</v>
      </c>
      <c r="H199">
        <v>3</v>
      </c>
      <c r="I199">
        <v>0</v>
      </c>
      <c r="J199">
        <v>0</v>
      </c>
      <c r="K199">
        <v>5</v>
      </c>
    </row>
    <row r="200" spans="1:11" x14ac:dyDescent="0.3">
      <c r="A200">
        <v>187</v>
      </c>
      <c r="B200" t="s">
        <v>319</v>
      </c>
      <c r="C200">
        <v>2</v>
      </c>
      <c r="D200">
        <v>2</v>
      </c>
      <c r="E200">
        <v>12</v>
      </c>
      <c r="F200">
        <v>12</v>
      </c>
      <c r="G200">
        <v>0</v>
      </c>
      <c r="H200">
        <v>8</v>
      </c>
      <c r="I200">
        <v>0</v>
      </c>
      <c r="J200">
        <v>1</v>
      </c>
      <c r="K200">
        <v>5</v>
      </c>
    </row>
    <row r="201" spans="1:11" x14ac:dyDescent="0.3">
      <c r="A201">
        <v>187</v>
      </c>
      <c r="B201" t="s">
        <v>320</v>
      </c>
      <c r="C201">
        <v>2</v>
      </c>
      <c r="D201">
        <v>11</v>
      </c>
      <c r="E201">
        <v>8</v>
      </c>
      <c r="F201">
        <v>8</v>
      </c>
      <c r="G201">
        <v>0</v>
      </c>
      <c r="H201">
        <v>0</v>
      </c>
      <c r="I201">
        <v>0</v>
      </c>
      <c r="J201">
        <v>0</v>
      </c>
      <c r="K201">
        <v>5</v>
      </c>
    </row>
    <row r="202" spans="1:11" x14ac:dyDescent="0.3">
      <c r="A202">
        <v>187</v>
      </c>
      <c r="B202" t="s">
        <v>321</v>
      </c>
      <c r="C202">
        <v>2</v>
      </c>
      <c r="D202">
        <v>3</v>
      </c>
      <c r="E202">
        <v>8</v>
      </c>
      <c r="F202">
        <v>8</v>
      </c>
      <c r="G202">
        <v>0</v>
      </c>
      <c r="H202">
        <v>0</v>
      </c>
      <c r="I202">
        <v>0</v>
      </c>
      <c r="J202">
        <v>0</v>
      </c>
      <c r="K202">
        <v>5</v>
      </c>
    </row>
    <row r="203" spans="1:11" x14ac:dyDescent="0.3">
      <c r="A203">
        <v>187</v>
      </c>
      <c r="B203" t="s">
        <v>322</v>
      </c>
      <c r="C203">
        <v>2</v>
      </c>
      <c r="D203">
        <v>1</v>
      </c>
      <c r="E203">
        <v>8</v>
      </c>
      <c r="F203">
        <v>8</v>
      </c>
      <c r="G203">
        <v>0</v>
      </c>
      <c r="H203">
        <v>0</v>
      </c>
      <c r="I203">
        <v>0</v>
      </c>
      <c r="J203">
        <v>0</v>
      </c>
      <c r="K203">
        <v>5</v>
      </c>
    </row>
    <row r="204" spans="1:11" x14ac:dyDescent="0.3">
      <c r="A204">
        <v>187</v>
      </c>
      <c r="B204" t="s">
        <v>323</v>
      </c>
      <c r="C204">
        <v>2</v>
      </c>
      <c r="D204">
        <v>11</v>
      </c>
      <c r="E204">
        <v>8</v>
      </c>
      <c r="F204">
        <v>8</v>
      </c>
      <c r="G204">
        <v>0</v>
      </c>
      <c r="H204">
        <v>0</v>
      </c>
      <c r="I204">
        <v>0</v>
      </c>
      <c r="J204">
        <v>0</v>
      </c>
      <c r="K204">
        <v>5</v>
      </c>
    </row>
    <row r="205" spans="1:11" x14ac:dyDescent="0.3">
      <c r="A205">
        <v>187</v>
      </c>
      <c r="B205" t="s">
        <v>324</v>
      </c>
      <c r="C205">
        <v>2</v>
      </c>
      <c r="D205">
        <v>8</v>
      </c>
      <c r="E205">
        <v>8</v>
      </c>
      <c r="F205">
        <v>8</v>
      </c>
      <c r="G205">
        <v>0</v>
      </c>
      <c r="H205">
        <v>0</v>
      </c>
      <c r="I205">
        <v>0</v>
      </c>
      <c r="J205">
        <v>0</v>
      </c>
      <c r="K205">
        <v>5</v>
      </c>
    </row>
    <row r="206" spans="1:11" x14ac:dyDescent="0.3">
      <c r="A206">
        <v>187</v>
      </c>
      <c r="B206" t="s">
        <v>325</v>
      </c>
      <c r="C206">
        <v>2</v>
      </c>
      <c r="D206">
        <v>3</v>
      </c>
      <c r="E206">
        <v>8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5</v>
      </c>
    </row>
    <row r="207" spans="1:11" x14ac:dyDescent="0.3">
      <c r="A207">
        <v>187</v>
      </c>
      <c r="B207" t="s">
        <v>326</v>
      </c>
      <c r="C207">
        <v>2</v>
      </c>
      <c r="D207">
        <v>3</v>
      </c>
      <c r="E207">
        <v>9</v>
      </c>
      <c r="F207">
        <v>9</v>
      </c>
      <c r="G207">
        <v>0</v>
      </c>
      <c r="H207">
        <v>0</v>
      </c>
      <c r="I207">
        <v>0</v>
      </c>
      <c r="J207">
        <v>0</v>
      </c>
      <c r="K207">
        <v>5</v>
      </c>
    </row>
    <row r="208" spans="1:11" x14ac:dyDescent="0.3">
      <c r="A208">
        <v>187</v>
      </c>
      <c r="B208" t="s">
        <v>327</v>
      </c>
      <c r="C208">
        <v>2</v>
      </c>
      <c r="D208">
        <v>3</v>
      </c>
      <c r="E208">
        <v>8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5</v>
      </c>
    </row>
    <row r="209" spans="1:11" x14ac:dyDescent="0.3">
      <c r="A209">
        <v>187</v>
      </c>
      <c r="B209" t="s">
        <v>328</v>
      </c>
      <c r="C209">
        <v>3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4</v>
      </c>
      <c r="J209">
        <v>1</v>
      </c>
      <c r="K209">
        <v>5</v>
      </c>
    </row>
    <row r="210" spans="1:11" x14ac:dyDescent="0.3">
      <c r="A210">
        <v>187</v>
      </c>
      <c r="B210" t="s">
        <v>329</v>
      </c>
      <c r="C210">
        <v>3</v>
      </c>
      <c r="D210">
        <v>3</v>
      </c>
      <c r="E210">
        <v>3</v>
      </c>
      <c r="F210">
        <v>3</v>
      </c>
      <c r="G210">
        <v>0</v>
      </c>
      <c r="H210">
        <v>0</v>
      </c>
      <c r="I210">
        <v>0</v>
      </c>
      <c r="J210">
        <v>1</v>
      </c>
      <c r="K210">
        <v>5</v>
      </c>
    </row>
    <row r="211" spans="1:11" x14ac:dyDescent="0.3">
      <c r="A211">
        <v>187</v>
      </c>
      <c r="B211" t="s">
        <v>330</v>
      </c>
      <c r="C211">
        <v>3</v>
      </c>
      <c r="D211">
        <v>3</v>
      </c>
      <c r="E211">
        <v>3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5</v>
      </c>
    </row>
    <row r="212" spans="1:11" x14ac:dyDescent="0.3">
      <c r="A212">
        <v>187</v>
      </c>
      <c r="B212" t="s">
        <v>331</v>
      </c>
      <c r="C212">
        <v>3</v>
      </c>
      <c r="D212">
        <v>3</v>
      </c>
      <c r="E212">
        <v>9</v>
      </c>
      <c r="F212">
        <v>9</v>
      </c>
      <c r="G212">
        <v>0</v>
      </c>
      <c r="H212">
        <v>0</v>
      </c>
      <c r="I212">
        <v>0</v>
      </c>
      <c r="J212">
        <v>1</v>
      </c>
      <c r="K212">
        <v>5</v>
      </c>
    </row>
    <row r="213" spans="1:11" x14ac:dyDescent="0.3">
      <c r="A213">
        <v>187</v>
      </c>
      <c r="B213" t="s">
        <v>332</v>
      </c>
      <c r="C213">
        <v>3</v>
      </c>
      <c r="D213">
        <v>1</v>
      </c>
      <c r="E213">
        <v>0</v>
      </c>
      <c r="F213">
        <v>0</v>
      </c>
      <c r="G213">
        <v>0</v>
      </c>
      <c r="H213">
        <v>7</v>
      </c>
      <c r="I213">
        <v>0</v>
      </c>
      <c r="J213">
        <v>0</v>
      </c>
      <c r="K213">
        <v>5</v>
      </c>
    </row>
    <row r="214" spans="1:11" x14ac:dyDescent="0.3">
      <c r="A214">
        <v>187</v>
      </c>
      <c r="B214" t="s">
        <v>333</v>
      </c>
      <c r="C214">
        <v>3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</v>
      </c>
    </row>
    <row r="215" spans="1:11" x14ac:dyDescent="0.3">
      <c r="A215">
        <v>187</v>
      </c>
      <c r="B215" t="s">
        <v>334</v>
      </c>
      <c r="C215">
        <v>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</row>
    <row r="216" spans="1:11" x14ac:dyDescent="0.3">
      <c r="A216">
        <v>187</v>
      </c>
      <c r="B216" t="s">
        <v>335</v>
      </c>
      <c r="C216">
        <v>3</v>
      </c>
      <c r="D216">
        <v>2</v>
      </c>
      <c r="E216">
        <v>10</v>
      </c>
      <c r="F216">
        <v>10</v>
      </c>
      <c r="G216">
        <v>0</v>
      </c>
      <c r="H216">
        <v>0</v>
      </c>
      <c r="I216">
        <v>0</v>
      </c>
      <c r="J216">
        <v>1</v>
      </c>
      <c r="K216">
        <v>5</v>
      </c>
    </row>
    <row r="217" spans="1:11" x14ac:dyDescent="0.3">
      <c r="A217">
        <v>187</v>
      </c>
      <c r="B217" t="s">
        <v>336</v>
      </c>
      <c r="C217">
        <v>3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5</v>
      </c>
    </row>
    <row r="218" spans="1:11" x14ac:dyDescent="0.3">
      <c r="A218">
        <v>187</v>
      </c>
      <c r="B218" t="s">
        <v>337</v>
      </c>
      <c r="C218">
        <v>3</v>
      </c>
      <c r="D218">
        <v>2</v>
      </c>
      <c r="E218">
        <v>0</v>
      </c>
      <c r="F218">
        <v>0</v>
      </c>
      <c r="G218">
        <v>0</v>
      </c>
      <c r="H218">
        <v>8</v>
      </c>
      <c r="I218">
        <v>0</v>
      </c>
      <c r="J218">
        <v>0</v>
      </c>
      <c r="K218">
        <v>5</v>
      </c>
    </row>
    <row r="219" spans="1:11" x14ac:dyDescent="0.3">
      <c r="A219">
        <v>187</v>
      </c>
      <c r="B219" t="s">
        <v>338</v>
      </c>
      <c r="C219">
        <v>3</v>
      </c>
      <c r="D219">
        <v>11</v>
      </c>
      <c r="E219">
        <v>12</v>
      </c>
      <c r="F219">
        <v>12</v>
      </c>
      <c r="G219">
        <v>0</v>
      </c>
      <c r="H219">
        <v>0</v>
      </c>
      <c r="I219">
        <v>0</v>
      </c>
      <c r="J219">
        <v>1</v>
      </c>
      <c r="K219">
        <v>5</v>
      </c>
    </row>
    <row r="220" spans="1:11" x14ac:dyDescent="0.3">
      <c r="A220">
        <v>187</v>
      </c>
      <c r="B220" t="s">
        <v>339</v>
      </c>
      <c r="C220">
        <v>3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</v>
      </c>
    </row>
    <row r="221" spans="1:11" x14ac:dyDescent="0.3">
      <c r="A221">
        <v>187</v>
      </c>
      <c r="B221" t="s">
        <v>340</v>
      </c>
      <c r="C221">
        <v>3</v>
      </c>
      <c r="D221">
        <v>12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5</v>
      </c>
    </row>
    <row r="222" spans="1:11" x14ac:dyDescent="0.3">
      <c r="A222">
        <v>187</v>
      </c>
      <c r="B222" t="s">
        <v>341</v>
      </c>
      <c r="C222">
        <v>3</v>
      </c>
      <c r="D222">
        <v>3</v>
      </c>
      <c r="E222">
        <v>9</v>
      </c>
      <c r="F222">
        <v>9</v>
      </c>
      <c r="G222">
        <v>0</v>
      </c>
      <c r="H222">
        <v>0</v>
      </c>
      <c r="I222">
        <v>0</v>
      </c>
      <c r="J222">
        <v>1</v>
      </c>
      <c r="K222">
        <v>5</v>
      </c>
    </row>
    <row r="223" spans="1:11" x14ac:dyDescent="0.3">
      <c r="A223">
        <v>187</v>
      </c>
      <c r="B223" t="s">
        <v>342</v>
      </c>
      <c r="C223">
        <v>3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5</v>
      </c>
    </row>
    <row r="224" spans="1:11" x14ac:dyDescent="0.3">
      <c r="A224">
        <v>187</v>
      </c>
      <c r="B224" t="s">
        <v>343</v>
      </c>
      <c r="C224">
        <v>3</v>
      </c>
      <c r="D224">
        <v>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</v>
      </c>
    </row>
    <row r="225" spans="1:11" x14ac:dyDescent="0.3">
      <c r="A225">
        <v>187</v>
      </c>
      <c r="B225" t="s">
        <v>344</v>
      </c>
      <c r="C225">
        <v>3</v>
      </c>
      <c r="D225">
        <v>11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5</v>
      </c>
    </row>
    <row r="226" spans="1:11" x14ac:dyDescent="0.3">
      <c r="A226">
        <v>187</v>
      </c>
      <c r="B226" t="s">
        <v>345</v>
      </c>
      <c r="C226">
        <v>3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</row>
    <row r="227" spans="1:11" x14ac:dyDescent="0.3">
      <c r="A227">
        <v>187</v>
      </c>
      <c r="B227" t="s">
        <v>346</v>
      </c>
      <c r="C227">
        <v>3</v>
      </c>
      <c r="D227">
        <v>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</row>
    <row r="228" spans="1:11" x14ac:dyDescent="0.3">
      <c r="A228">
        <v>187</v>
      </c>
      <c r="B228" t="s">
        <v>347</v>
      </c>
      <c r="C228">
        <v>3</v>
      </c>
      <c r="D228">
        <v>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</v>
      </c>
    </row>
    <row r="229" spans="1:11" x14ac:dyDescent="0.3">
      <c r="A229">
        <v>187</v>
      </c>
      <c r="B229" t="s">
        <v>348</v>
      </c>
      <c r="C229">
        <v>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>
        <v>187</v>
      </c>
      <c r="B230" t="s">
        <v>349</v>
      </c>
      <c r="C230">
        <v>6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>
        <v>187</v>
      </c>
      <c r="B231" t="s">
        <v>350</v>
      </c>
      <c r="C231">
        <v>6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>
        <v>187</v>
      </c>
      <c r="B232" t="s">
        <v>351</v>
      </c>
      <c r="C232">
        <v>6</v>
      </c>
      <c r="D232">
        <v>2</v>
      </c>
      <c r="E232">
        <v>10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>
        <v>187</v>
      </c>
      <c r="B233" t="s">
        <v>352</v>
      </c>
      <c r="C233">
        <v>6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>
        <v>187</v>
      </c>
      <c r="B234" t="s">
        <v>353</v>
      </c>
      <c r="C234">
        <v>6</v>
      </c>
      <c r="D234">
        <v>3</v>
      </c>
      <c r="E234">
        <v>3</v>
      </c>
      <c r="F234">
        <v>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>
        <v>187</v>
      </c>
      <c r="B235" t="s">
        <v>354</v>
      </c>
      <c r="C235">
        <v>6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>
        <v>187</v>
      </c>
      <c r="B236" t="s">
        <v>355</v>
      </c>
      <c r="C236">
        <v>6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>
        <v>187</v>
      </c>
      <c r="B237" t="s">
        <v>356</v>
      </c>
      <c r="C237">
        <v>6</v>
      </c>
      <c r="D237">
        <v>2</v>
      </c>
      <c r="E237">
        <v>4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>
        <v>187</v>
      </c>
      <c r="B238" t="s">
        <v>357</v>
      </c>
      <c r="C238">
        <v>6</v>
      </c>
      <c r="D238">
        <v>3</v>
      </c>
      <c r="E238">
        <v>9</v>
      </c>
      <c r="F238">
        <v>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>
        <v>187</v>
      </c>
      <c r="B239" t="s">
        <v>358</v>
      </c>
      <c r="C239">
        <v>6</v>
      </c>
      <c r="D239">
        <v>10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>
        <v>187</v>
      </c>
      <c r="B240" t="s">
        <v>359</v>
      </c>
      <c r="C240">
        <v>6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>
        <v>187</v>
      </c>
      <c r="B241" t="s">
        <v>360</v>
      </c>
      <c r="C241">
        <v>6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>
        <v>187</v>
      </c>
      <c r="B242" t="s">
        <v>361</v>
      </c>
      <c r="C242">
        <v>6</v>
      </c>
      <c r="D242">
        <v>3</v>
      </c>
      <c r="E242">
        <v>9</v>
      </c>
      <c r="F242">
        <v>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>
        <v>187</v>
      </c>
      <c r="B243" t="s">
        <v>362</v>
      </c>
      <c r="C243">
        <v>6</v>
      </c>
      <c r="D243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>
        <v>187</v>
      </c>
      <c r="B244" t="s">
        <v>363</v>
      </c>
      <c r="C244">
        <v>6</v>
      </c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>
        <v>187</v>
      </c>
      <c r="B245" t="s">
        <v>364</v>
      </c>
      <c r="C245">
        <v>6</v>
      </c>
      <c r="D245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>
        <v>187</v>
      </c>
      <c r="B246" t="s">
        <v>365</v>
      </c>
      <c r="C246">
        <v>6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>
        <v>187</v>
      </c>
      <c r="B247" t="s">
        <v>366</v>
      </c>
      <c r="C247">
        <v>6</v>
      </c>
      <c r="D247">
        <v>10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>
        <v>187</v>
      </c>
      <c r="B248" t="s">
        <v>367</v>
      </c>
      <c r="C248">
        <v>6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>
        <v>187</v>
      </c>
      <c r="B249" t="s">
        <v>368</v>
      </c>
      <c r="C249">
        <v>8</v>
      </c>
      <c r="D249">
        <v>3</v>
      </c>
      <c r="E249">
        <v>0</v>
      </c>
      <c r="F249">
        <v>0</v>
      </c>
      <c r="G249">
        <v>0</v>
      </c>
      <c r="H249">
        <v>6</v>
      </c>
      <c r="I249">
        <v>0</v>
      </c>
      <c r="J249">
        <v>1</v>
      </c>
      <c r="K249">
        <v>5</v>
      </c>
    </row>
    <row r="250" spans="1:11" x14ac:dyDescent="0.3">
      <c r="A250">
        <v>187</v>
      </c>
      <c r="B250" t="s">
        <v>369</v>
      </c>
      <c r="C250">
        <v>8</v>
      </c>
      <c r="D250">
        <v>3</v>
      </c>
      <c r="E250">
        <v>9</v>
      </c>
      <c r="F250">
        <v>9</v>
      </c>
      <c r="G250">
        <v>0</v>
      </c>
      <c r="H250">
        <v>0</v>
      </c>
      <c r="I250">
        <v>0</v>
      </c>
      <c r="J250">
        <v>1</v>
      </c>
      <c r="K250">
        <v>5</v>
      </c>
    </row>
    <row r="251" spans="1:11" x14ac:dyDescent="0.3">
      <c r="A251">
        <v>187</v>
      </c>
      <c r="B251" t="s">
        <v>370</v>
      </c>
      <c r="C251">
        <v>8</v>
      </c>
      <c r="D251">
        <v>1</v>
      </c>
      <c r="E251">
        <v>0</v>
      </c>
      <c r="F251">
        <v>0</v>
      </c>
      <c r="G251">
        <v>0</v>
      </c>
      <c r="H251">
        <v>7</v>
      </c>
      <c r="I251">
        <v>0</v>
      </c>
      <c r="J251">
        <v>1</v>
      </c>
      <c r="K251">
        <v>1</v>
      </c>
    </row>
    <row r="252" spans="1:11" x14ac:dyDescent="0.3">
      <c r="A252">
        <v>187</v>
      </c>
      <c r="B252" t="s">
        <v>371</v>
      </c>
      <c r="C252">
        <v>8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5</v>
      </c>
      <c r="J252">
        <v>0</v>
      </c>
      <c r="K252">
        <v>5</v>
      </c>
    </row>
    <row r="253" spans="1:11" x14ac:dyDescent="0.3">
      <c r="A253">
        <v>187</v>
      </c>
      <c r="B253" t="s">
        <v>372</v>
      </c>
      <c r="C253">
        <v>8</v>
      </c>
      <c r="D253">
        <v>3</v>
      </c>
      <c r="E253">
        <v>3</v>
      </c>
      <c r="F253">
        <v>3</v>
      </c>
      <c r="G253">
        <v>0</v>
      </c>
      <c r="H253">
        <v>8</v>
      </c>
      <c r="I253">
        <v>0</v>
      </c>
      <c r="J253">
        <v>1</v>
      </c>
      <c r="K253">
        <v>5</v>
      </c>
    </row>
    <row r="254" spans="1:11" x14ac:dyDescent="0.3">
      <c r="A254">
        <v>187</v>
      </c>
      <c r="B254" t="s">
        <v>373</v>
      </c>
      <c r="C254">
        <v>8</v>
      </c>
      <c r="D254">
        <v>3</v>
      </c>
      <c r="E254">
        <v>3</v>
      </c>
      <c r="F254">
        <v>3</v>
      </c>
      <c r="G254">
        <v>0</v>
      </c>
      <c r="H254">
        <v>5</v>
      </c>
      <c r="I254">
        <v>3</v>
      </c>
      <c r="J254">
        <v>1</v>
      </c>
      <c r="K254">
        <v>5</v>
      </c>
    </row>
    <row r="255" spans="1:11" x14ac:dyDescent="0.3">
      <c r="A255">
        <v>187</v>
      </c>
      <c r="B255" t="s">
        <v>374</v>
      </c>
      <c r="C255">
        <v>8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</v>
      </c>
      <c r="K255">
        <v>0</v>
      </c>
    </row>
    <row r="256" spans="1:11" x14ac:dyDescent="0.3">
      <c r="A256">
        <v>187</v>
      </c>
      <c r="B256" t="s">
        <v>375</v>
      </c>
      <c r="C256">
        <v>8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3">
      <c r="A257">
        <v>187</v>
      </c>
      <c r="B257" t="s">
        <v>376</v>
      </c>
      <c r="C257">
        <v>8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</v>
      </c>
    </row>
    <row r="258" spans="1:11" x14ac:dyDescent="0.3">
      <c r="A258">
        <v>187</v>
      </c>
      <c r="B258" t="s">
        <v>377</v>
      </c>
      <c r="C258">
        <v>8</v>
      </c>
      <c r="D258">
        <v>3</v>
      </c>
      <c r="E258">
        <v>2</v>
      </c>
      <c r="F258">
        <v>2</v>
      </c>
      <c r="G258">
        <v>0</v>
      </c>
      <c r="H258">
        <v>3</v>
      </c>
      <c r="I258">
        <v>0</v>
      </c>
      <c r="J258">
        <v>2</v>
      </c>
      <c r="K258">
        <v>5</v>
      </c>
    </row>
    <row r="259" spans="1:11" x14ac:dyDescent="0.3">
      <c r="A259">
        <v>187</v>
      </c>
      <c r="B259" t="s">
        <v>378</v>
      </c>
      <c r="C259">
        <v>8</v>
      </c>
      <c r="D259">
        <v>2</v>
      </c>
      <c r="E259">
        <v>10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5</v>
      </c>
    </row>
    <row r="260" spans="1:11" x14ac:dyDescent="0.3">
      <c r="A260">
        <v>187</v>
      </c>
      <c r="B260" t="s">
        <v>379</v>
      </c>
      <c r="C260">
        <v>8</v>
      </c>
      <c r="D260">
        <v>3</v>
      </c>
      <c r="E260">
        <v>9</v>
      </c>
      <c r="F260">
        <v>9</v>
      </c>
      <c r="G260">
        <v>0</v>
      </c>
      <c r="H260">
        <v>0</v>
      </c>
      <c r="I260">
        <v>0</v>
      </c>
      <c r="J260">
        <v>1</v>
      </c>
      <c r="K260">
        <v>5</v>
      </c>
    </row>
    <row r="261" spans="1:11" x14ac:dyDescent="0.3">
      <c r="A261">
        <v>187</v>
      </c>
      <c r="B261" t="s">
        <v>380</v>
      </c>
      <c r="C261">
        <v>8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 x14ac:dyDescent="0.3">
      <c r="A262">
        <v>187</v>
      </c>
      <c r="B262" t="s">
        <v>381</v>
      </c>
      <c r="C262">
        <v>8</v>
      </c>
      <c r="D262">
        <v>1</v>
      </c>
      <c r="E262">
        <v>9</v>
      </c>
      <c r="F262">
        <v>9</v>
      </c>
      <c r="G262">
        <v>0</v>
      </c>
      <c r="H262">
        <v>6</v>
      </c>
      <c r="I262">
        <v>0</v>
      </c>
      <c r="J262">
        <v>1</v>
      </c>
      <c r="K262">
        <v>5</v>
      </c>
    </row>
    <row r="263" spans="1:11" x14ac:dyDescent="0.3">
      <c r="A263">
        <v>187</v>
      </c>
      <c r="B263" t="s">
        <v>382</v>
      </c>
      <c r="C263">
        <v>8</v>
      </c>
      <c r="D263">
        <v>3</v>
      </c>
      <c r="E263">
        <v>3</v>
      </c>
      <c r="F263">
        <v>3</v>
      </c>
      <c r="G263">
        <v>0</v>
      </c>
      <c r="H263">
        <v>5</v>
      </c>
      <c r="I263">
        <v>0</v>
      </c>
      <c r="J263">
        <v>1</v>
      </c>
      <c r="K263">
        <v>5</v>
      </c>
    </row>
    <row r="264" spans="1:11" x14ac:dyDescent="0.3">
      <c r="A264">
        <v>187</v>
      </c>
      <c r="B264" t="s">
        <v>383</v>
      </c>
      <c r="C264">
        <v>8</v>
      </c>
      <c r="D264">
        <v>2</v>
      </c>
      <c r="E264">
        <v>12</v>
      </c>
      <c r="F264">
        <v>12</v>
      </c>
      <c r="G264">
        <v>0</v>
      </c>
      <c r="H264">
        <v>7</v>
      </c>
      <c r="I264">
        <v>0</v>
      </c>
      <c r="J264">
        <v>1</v>
      </c>
      <c r="K264">
        <v>5</v>
      </c>
    </row>
    <row r="265" spans="1:11" x14ac:dyDescent="0.3">
      <c r="A265">
        <v>187</v>
      </c>
      <c r="B265" t="s">
        <v>384</v>
      </c>
      <c r="C265">
        <v>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1</v>
      </c>
    </row>
    <row r="266" spans="1:11" x14ac:dyDescent="0.3">
      <c r="A266">
        <v>187</v>
      </c>
      <c r="B266" t="s">
        <v>385</v>
      </c>
      <c r="C266">
        <v>8</v>
      </c>
      <c r="D266">
        <v>3</v>
      </c>
      <c r="E266">
        <v>12</v>
      </c>
      <c r="F266">
        <v>12</v>
      </c>
      <c r="G266">
        <v>0</v>
      </c>
      <c r="H266">
        <v>0</v>
      </c>
      <c r="I266">
        <v>0</v>
      </c>
      <c r="J266">
        <v>0</v>
      </c>
      <c r="K266">
        <v>5</v>
      </c>
    </row>
    <row r="267" spans="1:11" x14ac:dyDescent="0.3">
      <c r="A267">
        <v>187</v>
      </c>
      <c r="B267" t="s">
        <v>386</v>
      </c>
      <c r="C267">
        <v>8</v>
      </c>
      <c r="D267">
        <v>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</row>
    <row r="268" spans="1:11" x14ac:dyDescent="0.3">
      <c r="A268">
        <v>187</v>
      </c>
      <c r="B268" t="s">
        <v>387</v>
      </c>
      <c r="C268">
        <v>8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ht="15" x14ac:dyDescent="0.3">
      <c r="B269" s="3" t="s">
        <v>388</v>
      </c>
      <c r="C269">
        <v>5</v>
      </c>
      <c r="D269">
        <v>5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</row>
    <row r="270" spans="1:11" ht="15" x14ac:dyDescent="0.3">
      <c r="B270" s="3" t="s">
        <v>389</v>
      </c>
      <c r="C270">
        <v>5</v>
      </c>
      <c r="D270">
        <v>5</v>
      </c>
      <c r="E270">
        <v>0</v>
      </c>
      <c r="F270">
        <v>0</v>
      </c>
      <c r="G270">
        <v>0</v>
      </c>
      <c r="H270">
        <v>5</v>
      </c>
      <c r="I270">
        <v>1</v>
      </c>
      <c r="J270">
        <v>0</v>
      </c>
      <c r="K270">
        <v>0</v>
      </c>
    </row>
    <row r="271" spans="1:11" ht="15" x14ac:dyDescent="0.3">
      <c r="B271" s="3" t="s">
        <v>390</v>
      </c>
      <c r="C271">
        <v>5</v>
      </c>
      <c r="D271">
        <v>5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</row>
    <row r="272" spans="1:11" ht="15" x14ac:dyDescent="0.3">
      <c r="B272" s="3" t="s">
        <v>391</v>
      </c>
      <c r="C272">
        <v>5</v>
      </c>
      <c r="D272">
        <v>5</v>
      </c>
      <c r="E272">
        <v>0</v>
      </c>
      <c r="F272">
        <v>0</v>
      </c>
      <c r="G272">
        <v>0</v>
      </c>
      <c r="H272">
        <v>5</v>
      </c>
      <c r="I272">
        <v>1</v>
      </c>
      <c r="J272">
        <v>0</v>
      </c>
      <c r="K272">
        <v>0</v>
      </c>
    </row>
    <row r="273" spans="2:11" ht="30" x14ac:dyDescent="0.3">
      <c r="B273" s="3" t="s">
        <v>392</v>
      </c>
      <c r="C273">
        <v>3</v>
      </c>
      <c r="D273">
        <v>5</v>
      </c>
      <c r="E273">
        <v>0</v>
      </c>
      <c r="F273">
        <v>0</v>
      </c>
      <c r="G273">
        <v>0</v>
      </c>
      <c r="H273">
        <v>4</v>
      </c>
      <c r="I273">
        <v>1</v>
      </c>
      <c r="J273">
        <v>0</v>
      </c>
      <c r="K273">
        <v>0</v>
      </c>
    </row>
    <row r="274" spans="2:11" ht="15" x14ac:dyDescent="0.3">
      <c r="B274" s="3" t="s">
        <v>393</v>
      </c>
      <c r="C274">
        <v>5</v>
      </c>
      <c r="D274">
        <v>5</v>
      </c>
      <c r="E274">
        <v>0</v>
      </c>
      <c r="F274">
        <v>0</v>
      </c>
      <c r="G274">
        <v>0</v>
      </c>
      <c r="H274">
        <v>17</v>
      </c>
      <c r="I274">
        <v>1</v>
      </c>
      <c r="J274">
        <v>0</v>
      </c>
      <c r="K274">
        <v>0</v>
      </c>
    </row>
    <row r="275" spans="2:11" ht="15" x14ac:dyDescent="0.3">
      <c r="B275" s="3" t="s">
        <v>394</v>
      </c>
      <c r="C275">
        <v>2</v>
      </c>
      <c r="D275">
        <v>5</v>
      </c>
      <c r="E275">
        <v>9</v>
      </c>
      <c r="F275">
        <v>9</v>
      </c>
      <c r="G275">
        <v>0</v>
      </c>
      <c r="H275">
        <v>0</v>
      </c>
      <c r="I275">
        <v>1</v>
      </c>
      <c r="J275">
        <v>0</v>
      </c>
      <c r="K275">
        <v>0</v>
      </c>
    </row>
    <row r="276" spans="2:11" ht="15" x14ac:dyDescent="0.3">
      <c r="B276" s="3" t="s">
        <v>395</v>
      </c>
      <c r="C276">
        <v>5</v>
      </c>
      <c r="D276">
        <v>5</v>
      </c>
      <c r="E276">
        <v>0</v>
      </c>
      <c r="F276">
        <v>0</v>
      </c>
      <c r="G276">
        <v>2</v>
      </c>
      <c r="H276">
        <v>0</v>
      </c>
      <c r="I276">
        <v>1</v>
      </c>
      <c r="J276">
        <v>0</v>
      </c>
      <c r="K276">
        <v>0</v>
      </c>
    </row>
    <row r="277" spans="2:11" ht="15" x14ac:dyDescent="0.3">
      <c r="B277" s="3" t="s">
        <v>396</v>
      </c>
      <c r="C277">
        <v>1</v>
      </c>
      <c r="D277">
        <v>5</v>
      </c>
      <c r="E277">
        <v>0</v>
      </c>
      <c r="F277">
        <v>0</v>
      </c>
      <c r="G277">
        <v>2</v>
      </c>
      <c r="H277">
        <v>11</v>
      </c>
      <c r="I277">
        <v>1</v>
      </c>
      <c r="J277">
        <v>0</v>
      </c>
      <c r="K277">
        <v>0</v>
      </c>
    </row>
    <row r="278" spans="2:11" ht="15" x14ac:dyDescent="0.3">
      <c r="B278" s="3" t="s">
        <v>397</v>
      </c>
      <c r="C278">
        <v>5</v>
      </c>
      <c r="D278">
        <v>5</v>
      </c>
      <c r="E278">
        <v>0</v>
      </c>
      <c r="F278">
        <v>0</v>
      </c>
      <c r="G278">
        <v>0</v>
      </c>
      <c r="H278">
        <v>20</v>
      </c>
      <c r="I278">
        <v>1</v>
      </c>
      <c r="J278">
        <v>0</v>
      </c>
      <c r="K278">
        <v>0</v>
      </c>
    </row>
    <row r="279" spans="2:11" ht="15" x14ac:dyDescent="0.3">
      <c r="B279" s="3" t="s">
        <v>398</v>
      </c>
      <c r="C279">
        <v>2</v>
      </c>
      <c r="D279">
        <v>5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</row>
    <row r="280" spans="2:11" ht="15" x14ac:dyDescent="0.3">
      <c r="B280" s="3" t="s">
        <v>399</v>
      </c>
      <c r="C280">
        <v>5</v>
      </c>
      <c r="D280">
        <v>5</v>
      </c>
      <c r="E280">
        <v>0</v>
      </c>
      <c r="F280">
        <v>0</v>
      </c>
      <c r="G280">
        <v>0</v>
      </c>
      <c r="H280">
        <v>7</v>
      </c>
      <c r="I280">
        <v>1</v>
      </c>
      <c r="J280">
        <v>0</v>
      </c>
      <c r="K280">
        <v>0</v>
      </c>
    </row>
    <row r="281" spans="2:11" ht="15" x14ac:dyDescent="0.3">
      <c r="B281" s="3" t="s">
        <v>400</v>
      </c>
      <c r="C281">
        <v>1</v>
      </c>
      <c r="D281">
        <v>5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</row>
    <row r="282" spans="2:11" ht="15" x14ac:dyDescent="0.3">
      <c r="B282" s="3" t="s">
        <v>401</v>
      </c>
      <c r="C282">
        <v>5</v>
      </c>
      <c r="D282">
        <v>5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</row>
    <row r="283" spans="2:11" ht="30" x14ac:dyDescent="0.3">
      <c r="B283" s="3" t="s">
        <v>402</v>
      </c>
      <c r="C283">
        <v>2</v>
      </c>
      <c r="D283">
        <v>5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2</v>
      </c>
      <c r="K283">
        <v>0</v>
      </c>
    </row>
    <row r="284" spans="2:11" ht="15" x14ac:dyDescent="0.3">
      <c r="B284" s="3" t="s">
        <v>403</v>
      </c>
      <c r="C284">
        <v>5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</row>
    <row r="285" spans="2:11" ht="15" x14ac:dyDescent="0.3">
      <c r="B285" s="3" t="s">
        <v>404</v>
      </c>
      <c r="C285">
        <v>5</v>
      </c>
      <c r="D285">
        <v>5</v>
      </c>
      <c r="E285">
        <v>0</v>
      </c>
      <c r="F285">
        <v>0</v>
      </c>
      <c r="G285">
        <v>0</v>
      </c>
      <c r="H285">
        <v>8</v>
      </c>
      <c r="I285">
        <v>1</v>
      </c>
      <c r="J285">
        <v>0</v>
      </c>
      <c r="K285">
        <v>0</v>
      </c>
    </row>
    <row r="286" spans="2:11" ht="15" x14ac:dyDescent="0.3">
      <c r="B286" s="3" t="s">
        <v>405</v>
      </c>
      <c r="C286">
        <v>2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</row>
    <row r="287" spans="2:11" ht="15" x14ac:dyDescent="0.3">
      <c r="B287" s="3" t="s">
        <v>406</v>
      </c>
      <c r="C287">
        <v>5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2</v>
      </c>
      <c r="J287">
        <v>1</v>
      </c>
      <c r="K287">
        <v>0</v>
      </c>
    </row>
    <row r="288" spans="2:11" ht="15" x14ac:dyDescent="0.3">
      <c r="B288" s="3" t="s">
        <v>407</v>
      </c>
      <c r="C288">
        <v>5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5</v>
      </c>
      <c r="K288">
        <v>0</v>
      </c>
    </row>
    <row r="289" spans="2:11" ht="15" x14ac:dyDescent="0.3">
      <c r="B289" s="3" t="s">
        <v>408</v>
      </c>
      <c r="C289">
        <v>9</v>
      </c>
      <c r="D289">
        <v>7</v>
      </c>
      <c r="E289">
        <v>0</v>
      </c>
      <c r="F289">
        <v>0</v>
      </c>
      <c r="G289">
        <v>7</v>
      </c>
      <c r="H289">
        <v>0</v>
      </c>
      <c r="I289">
        <v>0</v>
      </c>
      <c r="J289">
        <v>0</v>
      </c>
      <c r="K289">
        <v>0</v>
      </c>
    </row>
    <row r="290" spans="2:11" ht="15" x14ac:dyDescent="0.3">
      <c r="B290" s="3" t="s">
        <v>409</v>
      </c>
      <c r="C290">
        <v>4</v>
      </c>
      <c r="D290">
        <v>7</v>
      </c>
      <c r="E290">
        <v>0</v>
      </c>
      <c r="F290">
        <v>0</v>
      </c>
      <c r="G290">
        <v>7</v>
      </c>
      <c r="H290">
        <v>0</v>
      </c>
      <c r="I290">
        <v>0</v>
      </c>
      <c r="J290">
        <v>0</v>
      </c>
      <c r="K290">
        <v>0</v>
      </c>
    </row>
    <row r="291" spans="2:11" ht="15" x14ac:dyDescent="0.3">
      <c r="B291" s="3" t="s">
        <v>410</v>
      </c>
      <c r="C291">
        <v>8</v>
      </c>
      <c r="D291">
        <v>7</v>
      </c>
      <c r="E291">
        <v>0</v>
      </c>
      <c r="F291">
        <v>0</v>
      </c>
      <c r="G291">
        <v>7</v>
      </c>
      <c r="H291">
        <v>0</v>
      </c>
      <c r="I291">
        <v>0</v>
      </c>
      <c r="J291">
        <v>0</v>
      </c>
      <c r="K291">
        <v>0</v>
      </c>
    </row>
    <row r="292" spans="2:11" ht="15" x14ac:dyDescent="0.3">
      <c r="B292" s="3" t="s">
        <v>411</v>
      </c>
      <c r="C292">
        <v>4</v>
      </c>
      <c r="D292">
        <v>7</v>
      </c>
      <c r="E292">
        <v>0</v>
      </c>
      <c r="F292">
        <v>0</v>
      </c>
      <c r="G292">
        <v>7</v>
      </c>
      <c r="H292">
        <v>0</v>
      </c>
      <c r="I292">
        <v>0</v>
      </c>
      <c r="J292">
        <v>0</v>
      </c>
      <c r="K292">
        <v>0</v>
      </c>
    </row>
    <row r="293" spans="2:11" ht="15" x14ac:dyDescent="0.3">
      <c r="B293" s="3" t="s">
        <v>412</v>
      </c>
      <c r="C293">
        <v>7</v>
      </c>
      <c r="D293">
        <v>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2:11" ht="30" x14ac:dyDescent="0.3">
      <c r="B294" s="3" t="s">
        <v>413</v>
      </c>
      <c r="C294">
        <v>1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2:11" ht="15" x14ac:dyDescent="0.3">
      <c r="B295" s="3" t="s">
        <v>414</v>
      </c>
      <c r="C295">
        <v>8</v>
      </c>
      <c r="D295">
        <v>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</v>
      </c>
    </row>
    <row r="296" spans="2:11" ht="15" x14ac:dyDescent="0.3">
      <c r="B296" s="3" t="s">
        <v>415</v>
      </c>
      <c r="C296">
        <v>1</v>
      </c>
      <c r="D296">
        <v>7</v>
      </c>
      <c r="E296">
        <v>0</v>
      </c>
      <c r="F296">
        <v>0</v>
      </c>
      <c r="G296">
        <v>7</v>
      </c>
      <c r="H296">
        <v>0</v>
      </c>
      <c r="I296">
        <v>0</v>
      </c>
      <c r="J296">
        <v>0</v>
      </c>
      <c r="K296">
        <v>5</v>
      </c>
    </row>
    <row r="297" spans="2:11" ht="15" x14ac:dyDescent="0.3">
      <c r="B297" s="3" t="s">
        <v>416</v>
      </c>
      <c r="C297">
        <v>4</v>
      </c>
      <c r="D297">
        <v>7</v>
      </c>
      <c r="E297">
        <v>0</v>
      </c>
      <c r="F297">
        <v>0</v>
      </c>
      <c r="G297">
        <v>7</v>
      </c>
      <c r="H297">
        <v>0</v>
      </c>
      <c r="I297">
        <v>0</v>
      </c>
      <c r="J297">
        <v>0</v>
      </c>
      <c r="K297">
        <v>5</v>
      </c>
    </row>
    <row r="298" spans="2:11" ht="15" x14ac:dyDescent="0.3">
      <c r="B298" s="3" t="s">
        <v>417</v>
      </c>
      <c r="C298">
        <v>4</v>
      </c>
      <c r="D298">
        <v>7</v>
      </c>
      <c r="E298">
        <v>0</v>
      </c>
      <c r="F298">
        <v>0</v>
      </c>
      <c r="G298">
        <v>7</v>
      </c>
      <c r="H298">
        <v>0</v>
      </c>
      <c r="I298">
        <v>0</v>
      </c>
      <c r="J298">
        <v>0</v>
      </c>
      <c r="K298">
        <v>5</v>
      </c>
    </row>
    <row r="299" spans="2:11" ht="15" x14ac:dyDescent="0.3">
      <c r="B299" s="3" t="s">
        <v>418</v>
      </c>
      <c r="C299">
        <v>8</v>
      </c>
      <c r="D299">
        <v>7</v>
      </c>
      <c r="E299">
        <v>0</v>
      </c>
      <c r="F299">
        <v>0</v>
      </c>
      <c r="G299">
        <v>7</v>
      </c>
      <c r="H299">
        <v>0</v>
      </c>
      <c r="I299">
        <v>0</v>
      </c>
      <c r="J299">
        <v>0</v>
      </c>
      <c r="K299">
        <v>5</v>
      </c>
    </row>
    <row r="300" spans="2:11" ht="15" x14ac:dyDescent="0.3">
      <c r="B300" s="3" t="s">
        <v>419</v>
      </c>
      <c r="C300">
        <v>8</v>
      </c>
      <c r="D300">
        <v>7</v>
      </c>
      <c r="E300">
        <v>0</v>
      </c>
      <c r="F300">
        <v>0</v>
      </c>
      <c r="G300">
        <v>7</v>
      </c>
      <c r="H300">
        <v>0</v>
      </c>
      <c r="I300">
        <v>0</v>
      </c>
      <c r="J300">
        <v>0</v>
      </c>
      <c r="K300">
        <v>5</v>
      </c>
    </row>
    <row r="301" spans="2:11" ht="15" x14ac:dyDescent="0.3">
      <c r="B301" s="3" t="s">
        <v>420</v>
      </c>
      <c r="C301">
        <v>9</v>
      </c>
      <c r="D301">
        <v>7</v>
      </c>
      <c r="E301">
        <v>0</v>
      </c>
      <c r="F301">
        <v>0</v>
      </c>
      <c r="G301">
        <v>7</v>
      </c>
      <c r="H301">
        <v>0</v>
      </c>
      <c r="I301">
        <v>0</v>
      </c>
      <c r="J301">
        <v>0</v>
      </c>
      <c r="K301">
        <v>0</v>
      </c>
    </row>
    <row r="302" spans="2:11" ht="30" x14ac:dyDescent="0.3">
      <c r="B302" s="3" t="s">
        <v>421</v>
      </c>
      <c r="C302">
        <v>9</v>
      </c>
      <c r="D302">
        <v>7</v>
      </c>
      <c r="E302">
        <v>0</v>
      </c>
      <c r="F302">
        <v>0</v>
      </c>
      <c r="G302">
        <v>7</v>
      </c>
      <c r="H302">
        <v>0</v>
      </c>
      <c r="I302">
        <v>0</v>
      </c>
      <c r="J302">
        <v>0</v>
      </c>
      <c r="K302">
        <v>0</v>
      </c>
    </row>
    <row r="303" spans="2:11" ht="15" x14ac:dyDescent="0.3">
      <c r="B303" s="3" t="s">
        <v>422</v>
      </c>
      <c r="C303">
        <v>9</v>
      </c>
      <c r="D303">
        <v>7</v>
      </c>
      <c r="E303">
        <v>0</v>
      </c>
      <c r="F303">
        <v>0</v>
      </c>
      <c r="G303">
        <v>7</v>
      </c>
      <c r="H303">
        <v>0</v>
      </c>
      <c r="I303">
        <v>0</v>
      </c>
      <c r="J303">
        <v>0</v>
      </c>
      <c r="K303">
        <v>0</v>
      </c>
    </row>
    <row r="304" spans="2:11" ht="30" x14ac:dyDescent="0.3">
      <c r="B304" s="3" t="s">
        <v>423</v>
      </c>
      <c r="C304">
        <v>7</v>
      </c>
      <c r="D304">
        <v>7</v>
      </c>
      <c r="E304">
        <v>0</v>
      </c>
      <c r="F304">
        <v>0</v>
      </c>
      <c r="G304">
        <v>7</v>
      </c>
      <c r="H304">
        <v>20</v>
      </c>
      <c r="I304">
        <v>0</v>
      </c>
      <c r="J304">
        <v>0</v>
      </c>
      <c r="K304">
        <v>0</v>
      </c>
    </row>
    <row r="305" spans="2:11" ht="15" x14ac:dyDescent="0.3">
      <c r="B305" s="3" t="s">
        <v>424</v>
      </c>
      <c r="C305">
        <v>4</v>
      </c>
      <c r="D305">
        <v>7</v>
      </c>
      <c r="E305">
        <v>0</v>
      </c>
      <c r="F305">
        <v>0</v>
      </c>
      <c r="G305">
        <v>7</v>
      </c>
      <c r="H305">
        <v>0</v>
      </c>
      <c r="I305">
        <v>0</v>
      </c>
      <c r="J305">
        <v>0</v>
      </c>
      <c r="K305">
        <v>5</v>
      </c>
    </row>
    <row r="306" spans="2:11" ht="30" x14ac:dyDescent="0.3">
      <c r="B306" s="3" t="s">
        <v>425</v>
      </c>
      <c r="C306">
        <v>5</v>
      </c>
      <c r="D306">
        <v>7</v>
      </c>
      <c r="E306">
        <v>0</v>
      </c>
      <c r="F306">
        <v>0</v>
      </c>
      <c r="G306">
        <v>7</v>
      </c>
      <c r="H306">
        <v>0</v>
      </c>
      <c r="I306">
        <v>0</v>
      </c>
      <c r="J306">
        <v>0</v>
      </c>
      <c r="K306">
        <v>0</v>
      </c>
    </row>
    <row r="307" spans="2:11" ht="15" x14ac:dyDescent="0.3">
      <c r="B307" s="3" t="s">
        <v>426</v>
      </c>
      <c r="C307">
        <v>8</v>
      </c>
      <c r="D307">
        <v>7</v>
      </c>
      <c r="E307">
        <v>0</v>
      </c>
      <c r="F307">
        <v>0</v>
      </c>
      <c r="G307">
        <v>7</v>
      </c>
      <c r="H307">
        <v>0</v>
      </c>
      <c r="I307">
        <v>0</v>
      </c>
      <c r="J307">
        <v>0</v>
      </c>
      <c r="K307">
        <v>0</v>
      </c>
    </row>
    <row r="308" spans="2:11" ht="15" x14ac:dyDescent="0.3">
      <c r="B308" s="3" t="s">
        <v>427</v>
      </c>
      <c r="C308">
        <v>5</v>
      </c>
      <c r="D308">
        <v>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8</v>
      </c>
      <c r="K308">
        <v>0</v>
      </c>
    </row>
    <row r="309" spans="2:11" ht="15" x14ac:dyDescent="0.3">
      <c r="B309" s="3" t="s">
        <v>428</v>
      </c>
      <c r="C309">
        <v>5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2:11" ht="30" x14ac:dyDescent="0.3">
      <c r="B310" s="3" t="s">
        <v>429</v>
      </c>
      <c r="C310">
        <v>5</v>
      </c>
      <c r="D310">
        <v>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2:11" ht="30" x14ac:dyDescent="0.3">
      <c r="B311" s="3" t="s">
        <v>430</v>
      </c>
      <c r="C311">
        <v>5</v>
      </c>
      <c r="D311">
        <v>9</v>
      </c>
      <c r="E311">
        <v>0</v>
      </c>
      <c r="F311">
        <v>0</v>
      </c>
      <c r="G311">
        <v>0</v>
      </c>
      <c r="H311">
        <v>20</v>
      </c>
      <c r="I311">
        <v>0</v>
      </c>
      <c r="J311">
        <v>0</v>
      </c>
      <c r="K311">
        <v>0</v>
      </c>
    </row>
    <row r="312" spans="2:11" ht="15" x14ac:dyDescent="0.3">
      <c r="B312" s="3" t="s">
        <v>431</v>
      </c>
      <c r="C312">
        <v>5</v>
      </c>
      <c r="D312">
        <v>9</v>
      </c>
      <c r="E312">
        <v>0</v>
      </c>
      <c r="F312">
        <v>0</v>
      </c>
      <c r="G312">
        <v>0</v>
      </c>
      <c r="H312">
        <v>20</v>
      </c>
      <c r="I312">
        <v>0</v>
      </c>
      <c r="J312">
        <v>0</v>
      </c>
      <c r="K312">
        <v>0</v>
      </c>
    </row>
    <row r="313" spans="2:11" ht="30" x14ac:dyDescent="0.3">
      <c r="B313" s="3" t="s">
        <v>432</v>
      </c>
      <c r="C313">
        <v>5</v>
      </c>
      <c r="D313">
        <v>9</v>
      </c>
      <c r="E313">
        <v>0</v>
      </c>
      <c r="F313">
        <v>0</v>
      </c>
      <c r="G313">
        <v>0</v>
      </c>
      <c r="H313">
        <v>20</v>
      </c>
      <c r="I313">
        <v>0</v>
      </c>
      <c r="J313">
        <v>0</v>
      </c>
      <c r="K313">
        <v>0</v>
      </c>
    </row>
    <row r="314" spans="2:11" ht="30" x14ac:dyDescent="0.3">
      <c r="B314" s="3" t="s">
        <v>433</v>
      </c>
      <c r="C314">
        <v>1</v>
      </c>
      <c r="D314">
        <v>9</v>
      </c>
      <c r="E314">
        <v>0</v>
      </c>
      <c r="F314">
        <v>0</v>
      </c>
      <c r="G314">
        <v>0</v>
      </c>
      <c r="H314">
        <v>20</v>
      </c>
      <c r="I314">
        <v>0</v>
      </c>
      <c r="J314">
        <v>0</v>
      </c>
      <c r="K314">
        <v>0</v>
      </c>
    </row>
    <row r="315" spans="2:11" ht="30" x14ac:dyDescent="0.3">
      <c r="B315" s="3" t="s">
        <v>434</v>
      </c>
      <c r="C315">
        <v>5</v>
      </c>
      <c r="D315">
        <v>9</v>
      </c>
      <c r="E315">
        <v>0</v>
      </c>
      <c r="F315">
        <v>0</v>
      </c>
      <c r="G315">
        <v>0</v>
      </c>
      <c r="H315">
        <v>20</v>
      </c>
      <c r="I315">
        <v>0</v>
      </c>
      <c r="J315">
        <v>0</v>
      </c>
      <c r="K315">
        <v>0</v>
      </c>
    </row>
    <row r="316" spans="2:11" ht="30" x14ac:dyDescent="0.3">
      <c r="B316" s="3" t="s">
        <v>435</v>
      </c>
      <c r="C316">
        <v>1</v>
      </c>
      <c r="D316">
        <v>9</v>
      </c>
      <c r="E316">
        <v>0</v>
      </c>
      <c r="F316">
        <v>0</v>
      </c>
      <c r="G316">
        <v>0</v>
      </c>
      <c r="H316">
        <v>20</v>
      </c>
      <c r="I316">
        <v>0</v>
      </c>
      <c r="J316">
        <v>0</v>
      </c>
      <c r="K316">
        <v>0</v>
      </c>
    </row>
    <row r="317" spans="2:11" ht="30" x14ac:dyDescent="0.3">
      <c r="B317" s="3" t="s">
        <v>436</v>
      </c>
      <c r="C317">
        <v>5</v>
      </c>
      <c r="D317">
        <v>9</v>
      </c>
      <c r="E317">
        <v>0</v>
      </c>
      <c r="F317">
        <v>0</v>
      </c>
      <c r="G317">
        <v>0</v>
      </c>
      <c r="H317">
        <v>20</v>
      </c>
      <c r="I317">
        <v>0</v>
      </c>
      <c r="J317">
        <v>0</v>
      </c>
      <c r="K317">
        <v>0</v>
      </c>
    </row>
    <row r="318" spans="2:11" ht="15" x14ac:dyDescent="0.3">
      <c r="B318" s="3" t="s">
        <v>437</v>
      </c>
      <c r="C318">
        <v>8</v>
      </c>
      <c r="D318">
        <v>9</v>
      </c>
      <c r="E318">
        <v>0</v>
      </c>
      <c r="F318">
        <v>0</v>
      </c>
      <c r="G318">
        <v>0</v>
      </c>
      <c r="H318">
        <v>20</v>
      </c>
      <c r="I318">
        <v>0</v>
      </c>
      <c r="J318">
        <v>0</v>
      </c>
      <c r="K318">
        <v>0</v>
      </c>
    </row>
    <row r="319" spans="2:11" ht="30" x14ac:dyDescent="0.3">
      <c r="B319" s="3" t="s">
        <v>438</v>
      </c>
      <c r="C319">
        <v>5</v>
      </c>
      <c r="D319">
        <v>9</v>
      </c>
      <c r="E319">
        <v>0</v>
      </c>
      <c r="F319">
        <v>0</v>
      </c>
      <c r="G319">
        <v>0</v>
      </c>
      <c r="H319">
        <v>20</v>
      </c>
      <c r="I319">
        <v>0</v>
      </c>
      <c r="J319">
        <v>6</v>
      </c>
      <c r="K319">
        <v>0</v>
      </c>
    </row>
    <row r="320" spans="2:11" ht="30" x14ac:dyDescent="0.3">
      <c r="B320" s="3" t="s">
        <v>439</v>
      </c>
      <c r="C320">
        <v>5</v>
      </c>
      <c r="D320">
        <v>9</v>
      </c>
      <c r="E320">
        <v>0</v>
      </c>
      <c r="F320">
        <v>0</v>
      </c>
      <c r="G320">
        <v>0</v>
      </c>
      <c r="H320">
        <v>20</v>
      </c>
      <c r="I320">
        <v>0</v>
      </c>
      <c r="J320">
        <v>6</v>
      </c>
      <c r="K320">
        <v>0</v>
      </c>
    </row>
    <row r="321" spans="2:11" ht="30" x14ac:dyDescent="0.3">
      <c r="B321" s="3" t="s">
        <v>440</v>
      </c>
      <c r="C321">
        <v>1</v>
      </c>
      <c r="D321">
        <v>9</v>
      </c>
      <c r="E321">
        <v>0</v>
      </c>
      <c r="F321">
        <v>0</v>
      </c>
      <c r="G321">
        <v>0</v>
      </c>
      <c r="H321">
        <v>20</v>
      </c>
      <c r="I321">
        <v>0</v>
      </c>
      <c r="J321">
        <v>0</v>
      </c>
      <c r="K321">
        <v>0</v>
      </c>
    </row>
    <row r="322" spans="2:11" ht="15" x14ac:dyDescent="0.3">
      <c r="B322" s="3" t="s">
        <v>441</v>
      </c>
      <c r="C322">
        <v>4</v>
      </c>
      <c r="D322">
        <v>9</v>
      </c>
      <c r="E322">
        <v>0</v>
      </c>
      <c r="F322">
        <v>0</v>
      </c>
      <c r="G322">
        <v>0</v>
      </c>
      <c r="H322">
        <v>20</v>
      </c>
      <c r="I322">
        <v>0</v>
      </c>
      <c r="J322">
        <v>0</v>
      </c>
      <c r="K322">
        <v>0</v>
      </c>
    </row>
    <row r="323" spans="2:11" ht="30" x14ac:dyDescent="0.3">
      <c r="B323" s="3" t="s">
        <v>442</v>
      </c>
      <c r="C323">
        <v>5</v>
      </c>
      <c r="D323">
        <v>9</v>
      </c>
      <c r="E323">
        <v>0</v>
      </c>
      <c r="F323">
        <v>0</v>
      </c>
      <c r="G323">
        <v>0</v>
      </c>
      <c r="H323">
        <v>20</v>
      </c>
      <c r="I323">
        <v>0</v>
      </c>
      <c r="J323">
        <v>0</v>
      </c>
      <c r="K323">
        <v>0</v>
      </c>
    </row>
    <row r="324" spans="2:11" ht="30" x14ac:dyDescent="0.3">
      <c r="B324" s="3" t="s">
        <v>443</v>
      </c>
      <c r="C324">
        <v>1</v>
      </c>
      <c r="D324">
        <v>9</v>
      </c>
      <c r="E324">
        <v>0</v>
      </c>
      <c r="F324">
        <v>0</v>
      </c>
      <c r="G324">
        <v>0</v>
      </c>
      <c r="H324">
        <v>20</v>
      </c>
      <c r="I324">
        <v>0</v>
      </c>
      <c r="J324">
        <v>0</v>
      </c>
      <c r="K324">
        <v>0</v>
      </c>
    </row>
    <row r="325" spans="2:11" ht="30" x14ac:dyDescent="0.3">
      <c r="B325" s="3" t="s">
        <v>444</v>
      </c>
      <c r="C325">
        <v>5</v>
      </c>
      <c r="D325">
        <v>9</v>
      </c>
      <c r="E325">
        <v>0</v>
      </c>
      <c r="F325">
        <v>0</v>
      </c>
      <c r="G325">
        <v>0</v>
      </c>
      <c r="H325">
        <v>20</v>
      </c>
      <c r="I325">
        <v>0</v>
      </c>
      <c r="J325">
        <v>0</v>
      </c>
      <c r="K325">
        <v>0</v>
      </c>
    </row>
    <row r="326" spans="2:11" ht="30" x14ac:dyDescent="0.3">
      <c r="B326" s="3" t="s">
        <v>445</v>
      </c>
      <c r="C326">
        <v>4</v>
      </c>
      <c r="D326">
        <v>9</v>
      </c>
      <c r="E326">
        <v>0</v>
      </c>
      <c r="F326">
        <v>0</v>
      </c>
      <c r="G326">
        <v>0</v>
      </c>
      <c r="H326">
        <v>20</v>
      </c>
      <c r="I326">
        <v>0</v>
      </c>
      <c r="J326">
        <v>7</v>
      </c>
      <c r="K326">
        <v>0</v>
      </c>
    </row>
    <row r="327" spans="2:11" ht="30" x14ac:dyDescent="0.3">
      <c r="B327" s="3" t="s">
        <v>446</v>
      </c>
      <c r="C327">
        <v>7</v>
      </c>
      <c r="D327">
        <v>9</v>
      </c>
      <c r="E327">
        <v>0</v>
      </c>
      <c r="F327">
        <v>0</v>
      </c>
      <c r="G327">
        <v>0</v>
      </c>
      <c r="H327">
        <v>20</v>
      </c>
      <c r="I327">
        <v>0</v>
      </c>
      <c r="J327">
        <v>7</v>
      </c>
      <c r="K327">
        <v>0</v>
      </c>
    </row>
    <row r="328" spans="2:11" ht="30" x14ac:dyDescent="0.3">
      <c r="B328" s="3" t="s">
        <v>447</v>
      </c>
      <c r="C328">
        <v>5</v>
      </c>
      <c r="D328">
        <v>9</v>
      </c>
      <c r="E328">
        <v>0</v>
      </c>
      <c r="F328">
        <v>0</v>
      </c>
      <c r="G328">
        <v>0</v>
      </c>
      <c r="H328">
        <v>20</v>
      </c>
      <c r="I328">
        <v>0</v>
      </c>
      <c r="J328">
        <v>0</v>
      </c>
      <c r="K328">
        <v>1</v>
      </c>
    </row>
    <row r="329" spans="2:11" ht="15" x14ac:dyDescent="0.3">
      <c r="B329" s="3" t="s">
        <v>448</v>
      </c>
      <c r="C329">
        <v>5</v>
      </c>
      <c r="D329">
        <v>11</v>
      </c>
      <c r="E329">
        <v>8</v>
      </c>
      <c r="F329">
        <v>8</v>
      </c>
      <c r="G329">
        <v>3</v>
      </c>
      <c r="H329">
        <v>3</v>
      </c>
      <c r="I329">
        <v>0</v>
      </c>
      <c r="J329">
        <v>2</v>
      </c>
      <c r="K329">
        <v>1</v>
      </c>
    </row>
    <row r="330" spans="2:11" ht="15" x14ac:dyDescent="0.3">
      <c r="B330" s="3" t="s">
        <v>449</v>
      </c>
      <c r="C330">
        <v>2</v>
      </c>
      <c r="D330">
        <v>11</v>
      </c>
      <c r="E330">
        <v>8</v>
      </c>
      <c r="F330">
        <v>8</v>
      </c>
      <c r="G330">
        <v>3</v>
      </c>
      <c r="H330">
        <v>3</v>
      </c>
      <c r="I330">
        <v>0</v>
      </c>
      <c r="J330">
        <v>2</v>
      </c>
      <c r="K330">
        <v>1</v>
      </c>
    </row>
    <row r="331" spans="2:11" ht="15" x14ac:dyDescent="0.3">
      <c r="B331" s="3" t="s">
        <v>450</v>
      </c>
      <c r="C331">
        <v>3</v>
      </c>
      <c r="D331">
        <v>11</v>
      </c>
      <c r="E331">
        <v>8</v>
      </c>
      <c r="F331">
        <v>8</v>
      </c>
      <c r="G331">
        <v>3</v>
      </c>
      <c r="H331">
        <v>3</v>
      </c>
      <c r="I331">
        <v>0</v>
      </c>
      <c r="J331">
        <v>0</v>
      </c>
      <c r="K331">
        <v>0</v>
      </c>
    </row>
    <row r="332" spans="2:11" ht="15" x14ac:dyDescent="0.3">
      <c r="B332" s="3" t="s">
        <v>451</v>
      </c>
      <c r="C332">
        <v>2</v>
      </c>
      <c r="D332">
        <v>11</v>
      </c>
      <c r="E332">
        <v>8</v>
      </c>
      <c r="F332">
        <v>8</v>
      </c>
      <c r="G332">
        <v>3</v>
      </c>
      <c r="H332">
        <v>3</v>
      </c>
      <c r="I332">
        <v>0</v>
      </c>
      <c r="J332">
        <v>2</v>
      </c>
      <c r="K332">
        <v>1</v>
      </c>
    </row>
    <row r="333" spans="2:11" ht="15" x14ac:dyDescent="0.3">
      <c r="B333" s="3" t="s">
        <v>452</v>
      </c>
      <c r="C333">
        <v>1</v>
      </c>
      <c r="D333">
        <v>11</v>
      </c>
      <c r="E333">
        <v>10</v>
      </c>
      <c r="F333">
        <v>10</v>
      </c>
      <c r="G333">
        <v>3</v>
      </c>
      <c r="H333">
        <v>3</v>
      </c>
      <c r="I333">
        <v>1</v>
      </c>
      <c r="J333">
        <v>2</v>
      </c>
      <c r="K333">
        <v>1</v>
      </c>
    </row>
    <row r="334" spans="2:11" ht="15" x14ac:dyDescent="0.3">
      <c r="B334" s="3" t="s">
        <v>453</v>
      </c>
      <c r="C334">
        <v>5</v>
      </c>
      <c r="D334">
        <v>11</v>
      </c>
      <c r="E334">
        <v>8</v>
      </c>
      <c r="F334">
        <v>8</v>
      </c>
      <c r="G334">
        <v>3</v>
      </c>
      <c r="H334">
        <v>17</v>
      </c>
      <c r="I334">
        <v>0</v>
      </c>
      <c r="J334">
        <v>0</v>
      </c>
      <c r="K334">
        <v>0</v>
      </c>
    </row>
    <row r="335" spans="2:11" ht="15" x14ac:dyDescent="0.3">
      <c r="B335" s="3" t="s">
        <v>454</v>
      </c>
      <c r="C335">
        <v>6</v>
      </c>
      <c r="D335">
        <v>11</v>
      </c>
      <c r="E335">
        <v>9</v>
      </c>
      <c r="F335">
        <v>9</v>
      </c>
      <c r="G335">
        <v>3</v>
      </c>
      <c r="H335">
        <v>11</v>
      </c>
      <c r="I335">
        <v>1</v>
      </c>
      <c r="J335">
        <v>0</v>
      </c>
      <c r="K335">
        <v>0</v>
      </c>
    </row>
    <row r="336" spans="2:11" ht="15" x14ac:dyDescent="0.3">
      <c r="B336" s="3" t="s">
        <v>455</v>
      </c>
      <c r="C336">
        <v>5</v>
      </c>
      <c r="D336">
        <v>11</v>
      </c>
      <c r="E336">
        <v>3</v>
      </c>
      <c r="F336">
        <v>3</v>
      </c>
      <c r="G336">
        <v>3</v>
      </c>
      <c r="H336">
        <v>21</v>
      </c>
      <c r="I336">
        <v>2</v>
      </c>
      <c r="J336">
        <v>2</v>
      </c>
      <c r="K336">
        <v>0</v>
      </c>
    </row>
    <row r="337" spans="2:11" ht="15" x14ac:dyDescent="0.3">
      <c r="B337" s="3" t="s">
        <v>456</v>
      </c>
      <c r="C337">
        <v>5</v>
      </c>
      <c r="D337">
        <v>11</v>
      </c>
      <c r="E337">
        <v>8</v>
      </c>
      <c r="F337">
        <v>8</v>
      </c>
      <c r="G337">
        <v>3</v>
      </c>
      <c r="H337">
        <v>3</v>
      </c>
      <c r="I337">
        <v>1</v>
      </c>
      <c r="J337">
        <v>2</v>
      </c>
      <c r="K337">
        <v>1</v>
      </c>
    </row>
    <row r="338" spans="2:11" ht="15" x14ac:dyDescent="0.3">
      <c r="B338" s="3" t="s">
        <v>457</v>
      </c>
      <c r="C338">
        <v>5</v>
      </c>
      <c r="D338">
        <v>11</v>
      </c>
      <c r="E338">
        <v>8</v>
      </c>
      <c r="F338">
        <v>8</v>
      </c>
      <c r="G338">
        <v>3</v>
      </c>
      <c r="H338">
        <v>7</v>
      </c>
      <c r="I338">
        <v>1</v>
      </c>
      <c r="J338">
        <v>2</v>
      </c>
      <c r="K338">
        <v>0</v>
      </c>
    </row>
    <row r="339" spans="2:11" ht="15" x14ac:dyDescent="0.3">
      <c r="B339" s="3" t="s">
        <v>458</v>
      </c>
      <c r="C339">
        <v>2</v>
      </c>
      <c r="D339">
        <v>11</v>
      </c>
      <c r="E339">
        <v>8</v>
      </c>
      <c r="F339">
        <v>8</v>
      </c>
      <c r="G339">
        <v>3</v>
      </c>
      <c r="H339">
        <v>3</v>
      </c>
      <c r="I339">
        <v>0</v>
      </c>
      <c r="J339">
        <v>2</v>
      </c>
      <c r="K339">
        <v>1</v>
      </c>
    </row>
    <row r="340" spans="2:11" ht="15" x14ac:dyDescent="0.3">
      <c r="B340" s="3" t="s">
        <v>459</v>
      </c>
      <c r="C340">
        <v>0</v>
      </c>
      <c r="D340">
        <v>11</v>
      </c>
      <c r="E340">
        <v>8</v>
      </c>
      <c r="F340">
        <v>8</v>
      </c>
      <c r="G340">
        <v>3</v>
      </c>
      <c r="H340">
        <v>3</v>
      </c>
      <c r="I340">
        <v>0</v>
      </c>
      <c r="J340">
        <v>0</v>
      </c>
      <c r="K340">
        <v>0</v>
      </c>
    </row>
    <row r="341" spans="2:11" ht="15" x14ac:dyDescent="0.3">
      <c r="B341" s="3" t="s">
        <v>460</v>
      </c>
      <c r="C341">
        <v>5</v>
      </c>
      <c r="D341">
        <v>11</v>
      </c>
      <c r="E341">
        <v>8</v>
      </c>
      <c r="F341">
        <v>8</v>
      </c>
      <c r="G341">
        <v>3</v>
      </c>
      <c r="H341">
        <v>1</v>
      </c>
      <c r="I341">
        <v>1</v>
      </c>
      <c r="J341">
        <v>3</v>
      </c>
      <c r="K341">
        <v>0</v>
      </c>
    </row>
    <row r="342" spans="2:11" ht="15" x14ac:dyDescent="0.3">
      <c r="B342" s="3" t="s">
        <v>461</v>
      </c>
      <c r="C342">
        <v>5</v>
      </c>
      <c r="D342">
        <v>11</v>
      </c>
      <c r="E342">
        <v>11</v>
      </c>
      <c r="F342">
        <v>11</v>
      </c>
      <c r="G342">
        <v>3</v>
      </c>
      <c r="H342">
        <v>3</v>
      </c>
      <c r="I342">
        <v>1</v>
      </c>
      <c r="J342">
        <v>3</v>
      </c>
      <c r="K342">
        <v>1</v>
      </c>
    </row>
    <row r="343" spans="2:11" ht="15" x14ac:dyDescent="0.3">
      <c r="B343" s="3" t="s">
        <v>462</v>
      </c>
      <c r="C343">
        <v>6</v>
      </c>
      <c r="D343">
        <v>11</v>
      </c>
      <c r="E343">
        <v>0</v>
      </c>
      <c r="F343">
        <v>0</v>
      </c>
      <c r="G343">
        <v>3</v>
      </c>
      <c r="H343">
        <v>0</v>
      </c>
      <c r="I343">
        <v>1</v>
      </c>
      <c r="J343">
        <v>0</v>
      </c>
      <c r="K343">
        <v>0</v>
      </c>
    </row>
    <row r="344" spans="2:11" ht="15" x14ac:dyDescent="0.3">
      <c r="B344" s="3" t="s">
        <v>463</v>
      </c>
      <c r="C344">
        <v>5</v>
      </c>
      <c r="D344">
        <v>11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2:11" ht="15" x14ac:dyDescent="0.3">
      <c r="B345" s="3" t="s">
        <v>464</v>
      </c>
      <c r="C345">
        <v>9</v>
      </c>
      <c r="D345">
        <v>11</v>
      </c>
      <c r="E345">
        <v>0</v>
      </c>
      <c r="F345">
        <v>0</v>
      </c>
      <c r="G345">
        <v>5</v>
      </c>
      <c r="H345">
        <v>1</v>
      </c>
      <c r="I345">
        <v>1</v>
      </c>
      <c r="J345">
        <v>4</v>
      </c>
      <c r="K345">
        <v>1</v>
      </c>
    </row>
    <row r="346" spans="2:11" ht="15" x14ac:dyDescent="0.3">
      <c r="B346" s="3" t="s">
        <v>465</v>
      </c>
      <c r="C346">
        <v>8</v>
      </c>
      <c r="D346">
        <v>11</v>
      </c>
      <c r="E346">
        <v>8</v>
      </c>
      <c r="F346">
        <v>8</v>
      </c>
      <c r="G346">
        <v>5</v>
      </c>
      <c r="H346">
        <v>3</v>
      </c>
      <c r="I346">
        <v>0</v>
      </c>
      <c r="J346">
        <v>1</v>
      </c>
      <c r="K346">
        <v>0</v>
      </c>
    </row>
    <row r="347" spans="2:11" ht="15" x14ac:dyDescent="0.3">
      <c r="B347" s="3" t="s">
        <v>466</v>
      </c>
      <c r="C347">
        <v>6</v>
      </c>
      <c r="D347">
        <v>11</v>
      </c>
      <c r="E347">
        <v>10</v>
      </c>
      <c r="F347">
        <v>10</v>
      </c>
      <c r="G347">
        <v>5</v>
      </c>
      <c r="H347">
        <v>3</v>
      </c>
      <c r="I347">
        <v>1</v>
      </c>
      <c r="J347">
        <v>5</v>
      </c>
      <c r="K347">
        <v>1</v>
      </c>
    </row>
    <row r="348" spans="2:11" ht="15" x14ac:dyDescent="0.3">
      <c r="B348" s="3" t="s">
        <v>467</v>
      </c>
      <c r="C348">
        <v>5</v>
      </c>
      <c r="D348">
        <v>11</v>
      </c>
      <c r="E348">
        <v>3</v>
      </c>
      <c r="F348">
        <v>3</v>
      </c>
      <c r="G348">
        <v>0</v>
      </c>
      <c r="H348">
        <v>21</v>
      </c>
      <c r="I348">
        <v>2</v>
      </c>
      <c r="J348">
        <v>0</v>
      </c>
      <c r="K348">
        <v>0</v>
      </c>
    </row>
    <row r="349" spans="2:11" x14ac:dyDescent="0.3">
      <c r="B349" t="s">
        <v>468</v>
      </c>
      <c r="C349">
        <v>8</v>
      </c>
      <c r="D349">
        <v>12</v>
      </c>
      <c r="E349">
        <v>8</v>
      </c>
      <c r="F349">
        <v>8</v>
      </c>
      <c r="G349">
        <v>3</v>
      </c>
      <c r="H349">
        <v>31</v>
      </c>
      <c r="I349">
        <v>0</v>
      </c>
      <c r="J349">
        <v>0</v>
      </c>
      <c r="K349">
        <v>1</v>
      </c>
    </row>
    <row r="350" spans="2:11" x14ac:dyDescent="0.3">
      <c r="B350" t="s">
        <v>469</v>
      </c>
      <c r="C350">
        <v>5</v>
      </c>
      <c r="D350">
        <v>12</v>
      </c>
      <c r="E350">
        <v>3</v>
      </c>
      <c r="F350">
        <v>3</v>
      </c>
      <c r="G350">
        <v>3</v>
      </c>
      <c r="H350">
        <v>21</v>
      </c>
      <c r="I350">
        <v>2</v>
      </c>
      <c r="J350">
        <v>2</v>
      </c>
      <c r="K350">
        <v>0</v>
      </c>
    </row>
    <row r="351" spans="2:11" x14ac:dyDescent="0.3">
      <c r="B351" t="s">
        <v>470</v>
      </c>
      <c r="C351">
        <v>6</v>
      </c>
      <c r="D351">
        <v>12</v>
      </c>
      <c r="E351">
        <v>9</v>
      </c>
      <c r="F351">
        <v>9</v>
      </c>
      <c r="G351">
        <v>1</v>
      </c>
      <c r="H351">
        <v>3</v>
      </c>
      <c r="I351">
        <v>3</v>
      </c>
      <c r="J351">
        <v>1</v>
      </c>
      <c r="K351">
        <v>0</v>
      </c>
    </row>
    <row r="352" spans="2:11" x14ac:dyDescent="0.3">
      <c r="B352" t="s">
        <v>471</v>
      </c>
      <c r="C352">
        <v>5</v>
      </c>
      <c r="D352">
        <v>12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</row>
    <row r="353" spans="2:11" x14ac:dyDescent="0.3">
      <c r="B353" t="s">
        <v>472</v>
      </c>
      <c r="C353">
        <v>5</v>
      </c>
      <c r="D353">
        <v>12</v>
      </c>
      <c r="E353">
        <v>0</v>
      </c>
      <c r="F353">
        <v>0</v>
      </c>
      <c r="G353">
        <v>0</v>
      </c>
      <c r="H353">
        <v>3</v>
      </c>
      <c r="I353">
        <v>0</v>
      </c>
      <c r="J353">
        <v>0</v>
      </c>
      <c r="K353">
        <v>0</v>
      </c>
    </row>
    <row r="354" spans="2:11" x14ac:dyDescent="0.3">
      <c r="B354" t="s">
        <v>473</v>
      </c>
      <c r="C354">
        <v>5</v>
      </c>
      <c r="D354">
        <v>12</v>
      </c>
      <c r="E354">
        <v>3</v>
      </c>
      <c r="F354">
        <v>3</v>
      </c>
      <c r="G354">
        <v>3</v>
      </c>
      <c r="H354">
        <v>8</v>
      </c>
      <c r="I354">
        <v>2</v>
      </c>
      <c r="J354">
        <v>2</v>
      </c>
      <c r="K354">
        <v>0</v>
      </c>
    </row>
    <row r="355" spans="2:11" x14ac:dyDescent="0.3">
      <c r="B355" t="s">
        <v>474</v>
      </c>
      <c r="C355">
        <v>6</v>
      </c>
      <c r="D355">
        <v>12</v>
      </c>
      <c r="E355">
        <v>0</v>
      </c>
      <c r="F355">
        <v>0</v>
      </c>
      <c r="G355">
        <v>1</v>
      </c>
      <c r="H355">
        <v>20</v>
      </c>
      <c r="I355">
        <v>0</v>
      </c>
      <c r="J355">
        <v>5</v>
      </c>
      <c r="K355">
        <v>0</v>
      </c>
    </row>
    <row r="356" spans="2:11" x14ac:dyDescent="0.3">
      <c r="B356" t="s">
        <v>475</v>
      </c>
      <c r="C356">
        <v>4</v>
      </c>
      <c r="D356">
        <v>12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4</v>
      </c>
      <c r="K356">
        <v>0</v>
      </c>
    </row>
    <row r="357" spans="2:11" x14ac:dyDescent="0.3">
      <c r="B357" t="s">
        <v>476</v>
      </c>
      <c r="C357">
        <v>6</v>
      </c>
      <c r="D357">
        <v>12</v>
      </c>
      <c r="E357">
        <v>9</v>
      </c>
      <c r="F357">
        <v>9</v>
      </c>
      <c r="G357">
        <v>1</v>
      </c>
      <c r="H357">
        <v>1</v>
      </c>
      <c r="I357">
        <v>3</v>
      </c>
      <c r="J357">
        <v>2</v>
      </c>
      <c r="K357">
        <v>0</v>
      </c>
    </row>
    <row r="358" spans="2:11" x14ac:dyDescent="0.3">
      <c r="B358" t="s">
        <v>477</v>
      </c>
      <c r="C358">
        <v>6</v>
      </c>
      <c r="D358">
        <v>12</v>
      </c>
      <c r="E358">
        <v>0</v>
      </c>
      <c r="F358">
        <v>0</v>
      </c>
      <c r="G358">
        <v>1</v>
      </c>
      <c r="H358">
        <v>13</v>
      </c>
      <c r="I358">
        <v>3</v>
      </c>
      <c r="J358">
        <v>0</v>
      </c>
      <c r="K358">
        <v>0</v>
      </c>
    </row>
    <row r="359" spans="2:11" x14ac:dyDescent="0.3">
      <c r="B359" t="s">
        <v>478</v>
      </c>
      <c r="C359">
        <v>5</v>
      </c>
      <c r="D359">
        <v>12</v>
      </c>
      <c r="E359">
        <v>8</v>
      </c>
      <c r="F359">
        <v>8</v>
      </c>
      <c r="G359">
        <v>3</v>
      </c>
      <c r="H359">
        <v>7</v>
      </c>
      <c r="I359">
        <v>1</v>
      </c>
      <c r="J359">
        <v>0</v>
      </c>
      <c r="K359">
        <v>0</v>
      </c>
    </row>
    <row r="360" spans="2:11" x14ac:dyDescent="0.3">
      <c r="B360" t="s">
        <v>479</v>
      </c>
      <c r="C360">
        <v>5</v>
      </c>
      <c r="D360">
        <v>12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0</v>
      </c>
    </row>
    <row r="361" spans="2:11" x14ac:dyDescent="0.3">
      <c r="B361" t="s">
        <v>480</v>
      </c>
      <c r="C361">
        <v>6</v>
      </c>
      <c r="D361">
        <v>12</v>
      </c>
      <c r="E361">
        <v>0</v>
      </c>
      <c r="F361">
        <v>0</v>
      </c>
      <c r="G361">
        <v>1</v>
      </c>
      <c r="H361">
        <v>19</v>
      </c>
      <c r="I361">
        <v>0</v>
      </c>
      <c r="J361">
        <v>6</v>
      </c>
      <c r="K361">
        <v>0</v>
      </c>
    </row>
    <row r="362" spans="2:11" x14ac:dyDescent="0.3">
      <c r="B362" t="s">
        <v>481</v>
      </c>
      <c r="C362">
        <v>5</v>
      </c>
      <c r="D362">
        <v>12</v>
      </c>
      <c r="E362">
        <v>0</v>
      </c>
      <c r="F362">
        <v>0</v>
      </c>
      <c r="G362">
        <v>3</v>
      </c>
      <c r="H362">
        <v>7</v>
      </c>
      <c r="I362">
        <v>1</v>
      </c>
      <c r="J362">
        <v>2</v>
      </c>
      <c r="K362">
        <v>0</v>
      </c>
    </row>
    <row r="363" spans="2:11" x14ac:dyDescent="0.3">
      <c r="B363" t="s">
        <v>482</v>
      </c>
      <c r="C363">
        <v>4</v>
      </c>
      <c r="D363">
        <v>12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3</v>
      </c>
      <c r="K363">
        <v>1</v>
      </c>
    </row>
    <row r="364" spans="2:11" x14ac:dyDescent="0.3">
      <c r="B364" t="s">
        <v>483</v>
      </c>
      <c r="C364">
        <v>6</v>
      </c>
      <c r="D364">
        <v>12</v>
      </c>
      <c r="E364">
        <v>0</v>
      </c>
      <c r="F364">
        <v>0</v>
      </c>
      <c r="G364">
        <v>1</v>
      </c>
      <c r="H364">
        <v>20</v>
      </c>
      <c r="I364">
        <v>0</v>
      </c>
      <c r="J364">
        <v>0</v>
      </c>
      <c r="K364">
        <v>0</v>
      </c>
    </row>
    <row r="365" spans="2:11" x14ac:dyDescent="0.3">
      <c r="B365" t="s">
        <v>484</v>
      </c>
      <c r="C365">
        <v>8</v>
      </c>
      <c r="D365">
        <v>12</v>
      </c>
      <c r="E365">
        <v>8</v>
      </c>
      <c r="F365">
        <v>8</v>
      </c>
      <c r="G365">
        <v>1</v>
      </c>
      <c r="H365">
        <v>1</v>
      </c>
      <c r="I365">
        <v>0</v>
      </c>
      <c r="J365">
        <v>0</v>
      </c>
      <c r="K365">
        <v>0</v>
      </c>
    </row>
    <row r="366" spans="2:11" x14ac:dyDescent="0.3">
      <c r="B366" t="s">
        <v>485</v>
      </c>
      <c r="C366">
        <v>8</v>
      </c>
      <c r="D366">
        <v>12</v>
      </c>
      <c r="E366">
        <v>8</v>
      </c>
      <c r="F366">
        <v>8</v>
      </c>
      <c r="G366">
        <v>1</v>
      </c>
      <c r="H366">
        <v>1</v>
      </c>
      <c r="I366">
        <v>0</v>
      </c>
      <c r="J366">
        <v>2</v>
      </c>
      <c r="K366">
        <v>0</v>
      </c>
    </row>
    <row r="367" spans="2:11" x14ac:dyDescent="0.3">
      <c r="B367" t="s">
        <v>486</v>
      </c>
      <c r="C367">
        <v>9</v>
      </c>
      <c r="D367">
        <v>12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2:11" x14ac:dyDescent="0.3">
      <c r="B368" t="s">
        <v>487</v>
      </c>
      <c r="C368">
        <v>6</v>
      </c>
      <c r="D368">
        <v>12</v>
      </c>
      <c r="E368">
        <v>9</v>
      </c>
      <c r="F368">
        <v>9</v>
      </c>
      <c r="G368">
        <v>1</v>
      </c>
      <c r="H368">
        <v>13</v>
      </c>
      <c r="I368">
        <v>3</v>
      </c>
      <c r="J368">
        <v>1</v>
      </c>
      <c r="K368">
        <v>0</v>
      </c>
    </row>
    <row r="369" spans="2:11" x14ac:dyDescent="0.3">
      <c r="B369" t="s">
        <v>488</v>
      </c>
      <c r="C369">
        <v>5</v>
      </c>
      <c r="D369">
        <v>13</v>
      </c>
      <c r="E369">
        <v>8</v>
      </c>
      <c r="F369">
        <v>8</v>
      </c>
      <c r="G369">
        <v>0</v>
      </c>
      <c r="H369">
        <v>3</v>
      </c>
      <c r="I369">
        <v>0</v>
      </c>
      <c r="J369">
        <v>1</v>
      </c>
      <c r="K369">
        <v>0</v>
      </c>
    </row>
    <row r="370" spans="2:11" x14ac:dyDescent="0.3">
      <c r="B370" t="s">
        <v>489</v>
      </c>
      <c r="C370">
        <v>5</v>
      </c>
      <c r="D370">
        <v>13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</row>
    <row r="371" spans="2:11" x14ac:dyDescent="0.3">
      <c r="B371" t="s">
        <v>490</v>
      </c>
      <c r="C371">
        <v>4</v>
      </c>
      <c r="D371">
        <v>13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4</v>
      </c>
      <c r="K371">
        <v>0</v>
      </c>
    </row>
    <row r="372" spans="2:11" x14ac:dyDescent="0.3">
      <c r="B372" t="s">
        <v>491</v>
      </c>
      <c r="C372">
        <v>5</v>
      </c>
      <c r="D372">
        <v>13</v>
      </c>
      <c r="E372">
        <v>3</v>
      </c>
      <c r="F372">
        <v>3</v>
      </c>
      <c r="G372">
        <v>3</v>
      </c>
      <c r="H372">
        <v>21</v>
      </c>
      <c r="I372">
        <v>2</v>
      </c>
      <c r="J372">
        <v>2</v>
      </c>
      <c r="K372">
        <v>0</v>
      </c>
    </row>
    <row r="373" spans="2:11" x14ac:dyDescent="0.3">
      <c r="B373" t="s">
        <v>492</v>
      </c>
      <c r="C373">
        <v>5</v>
      </c>
      <c r="D373">
        <v>13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</row>
    <row r="374" spans="2:11" x14ac:dyDescent="0.3">
      <c r="B374" t="s">
        <v>493</v>
      </c>
      <c r="C374">
        <v>4</v>
      </c>
      <c r="D374">
        <v>13</v>
      </c>
      <c r="E374">
        <v>8</v>
      </c>
      <c r="F374">
        <v>8</v>
      </c>
      <c r="G374">
        <v>3</v>
      </c>
      <c r="H374">
        <v>1</v>
      </c>
      <c r="I374">
        <v>0</v>
      </c>
      <c r="J374">
        <v>3</v>
      </c>
      <c r="K374">
        <v>0</v>
      </c>
    </row>
    <row r="375" spans="2:11" x14ac:dyDescent="0.3">
      <c r="B375" t="s">
        <v>494</v>
      </c>
      <c r="C375">
        <v>9</v>
      </c>
      <c r="D375">
        <v>13</v>
      </c>
      <c r="E375">
        <v>0</v>
      </c>
      <c r="F375">
        <v>0</v>
      </c>
      <c r="G375">
        <v>0</v>
      </c>
      <c r="H375">
        <v>31</v>
      </c>
      <c r="I375">
        <v>0</v>
      </c>
      <c r="J375">
        <v>5</v>
      </c>
      <c r="K375">
        <v>0</v>
      </c>
    </row>
    <row r="376" spans="2:11" x14ac:dyDescent="0.3">
      <c r="B376" t="s">
        <v>495</v>
      </c>
      <c r="C376">
        <v>6</v>
      </c>
      <c r="D376">
        <v>13</v>
      </c>
      <c r="E376">
        <v>9</v>
      </c>
      <c r="F376">
        <v>9</v>
      </c>
      <c r="G376">
        <v>1</v>
      </c>
      <c r="H376">
        <v>0</v>
      </c>
      <c r="I376">
        <v>0</v>
      </c>
      <c r="J376">
        <v>1</v>
      </c>
      <c r="K376">
        <v>0</v>
      </c>
    </row>
    <row r="377" spans="2:11" x14ac:dyDescent="0.3">
      <c r="B377" t="s">
        <v>496</v>
      </c>
      <c r="C377">
        <v>6</v>
      </c>
      <c r="D377">
        <v>13</v>
      </c>
      <c r="E377">
        <v>0</v>
      </c>
      <c r="F377">
        <v>0</v>
      </c>
      <c r="G377">
        <v>1</v>
      </c>
      <c r="H377">
        <v>13</v>
      </c>
      <c r="I377">
        <v>1</v>
      </c>
      <c r="J377">
        <v>0</v>
      </c>
      <c r="K377">
        <v>0</v>
      </c>
    </row>
    <row r="378" spans="2:11" x14ac:dyDescent="0.3">
      <c r="B378" t="s">
        <v>497</v>
      </c>
      <c r="C378">
        <v>5</v>
      </c>
      <c r="D378">
        <v>13</v>
      </c>
      <c r="E378">
        <v>0</v>
      </c>
      <c r="F378">
        <v>0</v>
      </c>
      <c r="G378">
        <v>0</v>
      </c>
      <c r="H378">
        <v>7</v>
      </c>
      <c r="I378">
        <v>0</v>
      </c>
      <c r="J378">
        <v>2</v>
      </c>
      <c r="K378">
        <v>0</v>
      </c>
    </row>
    <row r="379" spans="2:11" x14ac:dyDescent="0.3">
      <c r="B379" t="s">
        <v>498</v>
      </c>
      <c r="C379">
        <v>6</v>
      </c>
      <c r="D379">
        <v>13</v>
      </c>
      <c r="E379">
        <v>8</v>
      </c>
      <c r="F379">
        <v>8</v>
      </c>
      <c r="G379">
        <v>3</v>
      </c>
      <c r="H379">
        <v>1</v>
      </c>
      <c r="I379">
        <v>0</v>
      </c>
      <c r="J379">
        <v>2</v>
      </c>
      <c r="K379">
        <v>0</v>
      </c>
    </row>
    <row r="380" spans="2:11" x14ac:dyDescent="0.3">
      <c r="B380" t="s">
        <v>499</v>
      </c>
      <c r="C380">
        <v>5</v>
      </c>
      <c r="D380">
        <v>13</v>
      </c>
      <c r="E380">
        <v>8</v>
      </c>
      <c r="F380">
        <v>8</v>
      </c>
      <c r="G380">
        <v>1</v>
      </c>
      <c r="H380">
        <v>1</v>
      </c>
      <c r="I380">
        <v>0</v>
      </c>
      <c r="J380">
        <v>0</v>
      </c>
      <c r="K380">
        <v>0</v>
      </c>
    </row>
    <row r="381" spans="2:11" x14ac:dyDescent="0.3">
      <c r="B381" t="s">
        <v>500</v>
      </c>
      <c r="C381">
        <v>5</v>
      </c>
      <c r="D381">
        <v>13</v>
      </c>
      <c r="E381">
        <v>0</v>
      </c>
      <c r="F381">
        <v>0</v>
      </c>
      <c r="G381">
        <v>3</v>
      </c>
      <c r="H381">
        <v>17</v>
      </c>
      <c r="I381">
        <v>0</v>
      </c>
      <c r="J381">
        <v>2</v>
      </c>
      <c r="K381">
        <v>0</v>
      </c>
    </row>
    <row r="382" spans="2:11" x14ac:dyDescent="0.3">
      <c r="B382" t="s">
        <v>501</v>
      </c>
      <c r="C382">
        <v>6</v>
      </c>
      <c r="D382">
        <v>13</v>
      </c>
      <c r="E382">
        <v>8</v>
      </c>
      <c r="F382">
        <v>8</v>
      </c>
      <c r="G382">
        <v>3</v>
      </c>
      <c r="H382">
        <v>7</v>
      </c>
      <c r="I382">
        <v>0</v>
      </c>
      <c r="J382">
        <v>2</v>
      </c>
      <c r="K382">
        <v>0</v>
      </c>
    </row>
    <row r="383" spans="2:11" x14ac:dyDescent="0.3">
      <c r="B383" t="s">
        <v>502</v>
      </c>
      <c r="C383">
        <v>6</v>
      </c>
      <c r="D383">
        <v>13</v>
      </c>
      <c r="E383">
        <v>0</v>
      </c>
      <c r="F383">
        <v>0</v>
      </c>
      <c r="G383">
        <v>1</v>
      </c>
      <c r="H383">
        <v>19</v>
      </c>
      <c r="I383">
        <v>3</v>
      </c>
      <c r="J383">
        <v>0</v>
      </c>
      <c r="K383">
        <v>0</v>
      </c>
    </row>
    <row r="384" spans="2:11" x14ac:dyDescent="0.3">
      <c r="B384" t="s">
        <v>503</v>
      </c>
      <c r="C384">
        <v>6</v>
      </c>
      <c r="D384">
        <v>13</v>
      </c>
      <c r="E384">
        <v>0</v>
      </c>
      <c r="F384">
        <v>0</v>
      </c>
      <c r="G384">
        <v>7</v>
      </c>
      <c r="H384">
        <v>31</v>
      </c>
      <c r="I384">
        <v>0</v>
      </c>
      <c r="J384">
        <v>0</v>
      </c>
      <c r="K384">
        <v>5</v>
      </c>
    </row>
    <row r="385" spans="2:11" x14ac:dyDescent="0.3">
      <c r="B385" t="s">
        <v>504</v>
      </c>
      <c r="C385">
        <v>5</v>
      </c>
      <c r="D385">
        <v>13</v>
      </c>
      <c r="E385">
        <v>8</v>
      </c>
      <c r="F385">
        <v>8</v>
      </c>
      <c r="G385">
        <v>3</v>
      </c>
      <c r="H385">
        <v>3</v>
      </c>
      <c r="I385">
        <v>0</v>
      </c>
      <c r="J385">
        <v>0</v>
      </c>
      <c r="K385">
        <v>0</v>
      </c>
    </row>
    <row r="386" spans="2:11" x14ac:dyDescent="0.3">
      <c r="B386" t="s">
        <v>505</v>
      </c>
      <c r="C386">
        <v>7</v>
      </c>
      <c r="D386">
        <v>13</v>
      </c>
      <c r="E386">
        <v>1</v>
      </c>
      <c r="F386">
        <v>1</v>
      </c>
      <c r="G386">
        <v>0</v>
      </c>
      <c r="H386">
        <v>3</v>
      </c>
      <c r="I386">
        <v>1</v>
      </c>
      <c r="J386">
        <v>0</v>
      </c>
      <c r="K386">
        <v>0</v>
      </c>
    </row>
    <row r="387" spans="2:11" x14ac:dyDescent="0.3">
      <c r="B387" t="s">
        <v>506</v>
      </c>
      <c r="C387">
        <v>5</v>
      </c>
      <c r="D387">
        <v>13</v>
      </c>
      <c r="E387">
        <v>12</v>
      </c>
      <c r="F387">
        <v>12</v>
      </c>
      <c r="G387">
        <v>3</v>
      </c>
      <c r="H387">
        <v>8</v>
      </c>
      <c r="I387">
        <v>2</v>
      </c>
      <c r="J387">
        <v>2</v>
      </c>
      <c r="K387">
        <v>0</v>
      </c>
    </row>
    <row r="388" spans="2:11" x14ac:dyDescent="0.3">
      <c r="B388" t="s">
        <v>507</v>
      </c>
      <c r="C388">
        <v>6</v>
      </c>
      <c r="D388">
        <v>13</v>
      </c>
      <c r="E388">
        <v>3</v>
      </c>
      <c r="F388">
        <v>3</v>
      </c>
      <c r="G388">
        <v>3</v>
      </c>
      <c r="H388">
        <v>21</v>
      </c>
      <c r="I388">
        <v>2</v>
      </c>
      <c r="J388">
        <v>2</v>
      </c>
      <c r="K388">
        <v>0</v>
      </c>
    </row>
    <row r="389" spans="2:11" x14ac:dyDescent="0.3">
      <c r="B389" t="s">
        <v>508</v>
      </c>
      <c r="C389">
        <v>9</v>
      </c>
      <c r="D389">
        <v>14</v>
      </c>
      <c r="E389">
        <v>8</v>
      </c>
      <c r="F389">
        <v>8</v>
      </c>
      <c r="G389">
        <v>0</v>
      </c>
      <c r="H389">
        <v>3</v>
      </c>
      <c r="I389">
        <v>0</v>
      </c>
      <c r="J389">
        <v>0</v>
      </c>
      <c r="K389">
        <v>0</v>
      </c>
    </row>
    <row r="390" spans="2:11" x14ac:dyDescent="0.3">
      <c r="B390" t="s">
        <v>509</v>
      </c>
      <c r="C390">
        <v>5</v>
      </c>
      <c r="D390">
        <v>14</v>
      </c>
      <c r="E390">
        <v>3</v>
      </c>
      <c r="F390">
        <v>3</v>
      </c>
      <c r="G390">
        <v>3</v>
      </c>
      <c r="H390">
        <v>21</v>
      </c>
      <c r="I390">
        <v>0</v>
      </c>
      <c r="J390">
        <v>2</v>
      </c>
      <c r="K390">
        <v>0</v>
      </c>
    </row>
    <row r="391" spans="2:11" x14ac:dyDescent="0.3">
      <c r="B391" t="s">
        <v>510</v>
      </c>
      <c r="C391">
        <v>5</v>
      </c>
      <c r="D391">
        <v>14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</row>
    <row r="392" spans="2:11" x14ac:dyDescent="0.3">
      <c r="B392" t="s">
        <v>511</v>
      </c>
      <c r="C392">
        <v>3</v>
      </c>
      <c r="D392">
        <v>14</v>
      </c>
      <c r="E392">
        <v>8</v>
      </c>
      <c r="F392">
        <v>8</v>
      </c>
      <c r="G392">
        <v>3</v>
      </c>
      <c r="H392">
        <v>3</v>
      </c>
      <c r="I392">
        <v>0</v>
      </c>
      <c r="J392">
        <v>2</v>
      </c>
      <c r="K392">
        <v>0</v>
      </c>
    </row>
    <row r="393" spans="2:11" x14ac:dyDescent="0.3">
      <c r="B393" t="s">
        <v>512</v>
      </c>
      <c r="C393">
        <v>6</v>
      </c>
      <c r="D393">
        <v>14</v>
      </c>
      <c r="E393">
        <v>9</v>
      </c>
      <c r="F393">
        <v>9</v>
      </c>
      <c r="G393">
        <v>3</v>
      </c>
      <c r="H393">
        <v>13</v>
      </c>
      <c r="I393">
        <v>3</v>
      </c>
      <c r="J393">
        <v>0</v>
      </c>
      <c r="K393">
        <v>0</v>
      </c>
    </row>
    <row r="394" spans="2:11" x14ac:dyDescent="0.3">
      <c r="B394" t="s">
        <v>513</v>
      </c>
      <c r="C394">
        <v>4</v>
      </c>
      <c r="D394">
        <v>14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4</v>
      </c>
      <c r="K394">
        <v>0</v>
      </c>
    </row>
    <row r="395" spans="2:11" x14ac:dyDescent="0.3">
      <c r="B395" t="s">
        <v>514</v>
      </c>
      <c r="C395">
        <v>5</v>
      </c>
      <c r="D395">
        <v>14</v>
      </c>
      <c r="E395">
        <v>0</v>
      </c>
      <c r="F395">
        <v>0</v>
      </c>
      <c r="G395">
        <v>3</v>
      </c>
      <c r="H395">
        <v>7</v>
      </c>
      <c r="I395">
        <v>1</v>
      </c>
      <c r="J395">
        <v>2</v>
      </c>
      <c r="K395">
        <v>0</v>
      </c>
    </row>
    <row r="396" spans="2:11" x14ac:dyDescent="0.3">
      <c r="B396" t="s">
        <v>515</v>
      </c>
      <c r="C396">
        <v>5</v>
      </c>
      <c r="D396">
        <v>14</v>
      </c>
      <c r="E396">
        <v>3</v>
      </c>
      <c r="F396">
        <v>3</v>
      </c>
      <c r="G396">
        <v>3</v>
      </c>
      <c r="H396">
        <v>21</v>
      </c>
      <c r="I396">
        <v>2</v>
      </c>
      <c r="J396">
        <v>2</v>
      </c>
      <c r="K396">
        <v>0</v>
      </c>
    </row>
    <row r="397" spans="2:11" x14ac:dyDescent="0.3">
      <c r="B397" t="s">
        <v>516</v>
      </c>
      <c r="C397">
        <v>4</v>
      </c>
      <c r="D397">
        <v>14</v>
      </c>
      <c r="E397">
        <v>0</v>
      </c>
      <c r="F397">
        <v>0</v>
      </c>
      <c r="G397">
        <v>3</v>
      </c>
      <c r="H397">
        <v>1</v>
      </c>
      <c r="I397">
        <v>0</v>
      </c>
      <c r="J397">
        <v>3</v>
      </c>
      <c r="K397">
        <v>1</v>
      </c>
    </row>
    <row r="398" spans="2:11" x14ac:dyDescent="0.3">
      <c r="B398" t="s">
        <v>517</v>
      </c>
      <c r="C398">
        <v>6</v>
      </c>
      <c r="D398">
        <v>14</v>
      </c>
      <c r="E398">
        <v>0</v>
      </c>
      <c r="F398">
        <v>0</v>
      </c>
      <c r="G398">
        <v>3</v>
      </c>
      <c r="H398">
        <v>7</v>
      </c>
      <c r="I398">
        <v>1</v>
      </c>
      <c r="J398">
        <v>2</v>
      </c>
      <c r="K398">
        <v>0</v>
      </c>
    </row>
    <row r="399" spans="2:11" x14ac:dyDescent="0.3">
      <c r="B399" t="s">
        <v>518</v>
      </c>
      <c r="C399">
        <v>5</v>
      </c>
      <c r="D399">
        <v>14</v>
      </c>
      <c r="E399">
        <v>0</v>
      </c>
      <c r="F399">
        <v>0</v>
      </c>
      <c r="G399">
        <v>3</v>
      </c>
      <c r="H399">
        <v>0</v>
      </c>
      <c r="I399">
        <v>1</v>
      </c>
      <c r="J399">
        <v>2</v>
      </c>
      <c r="K399">
        <v>0</v>
      </c>
    </row>
    <row r="400" spans="2:11" x14ac:dyDescent="0.3">
      <c r="B400" t="s">
        <v>519</v>
      </c>
      <c r="C400">
        <v>6</v>
      </c>
      <c r="D400">
        <v>14</v>
      </c>
      <c r="E400">
        <v>0</v>
      </c>
      <c r="F400">
        <v>0</v>
      </c>
      <c r="G400">
        <v>1</v>
      </c>
      <c r="H400">
        <v>19</v>
      </c>
      <c r="I400">
        <v>3</v>
      </c>
      <c r="J400">
        <v>5</v>
      </c>
      <c r="K400">
        <v>0</v>
      </c>
    </row>
    <row r="401" spans="2:11" x14ac:dyDescent="0.3">
      <c r="B401" t="s">
        <v>520</v>
      </c>
      <c r="C401">
        <v>7</v>
      </c>
      <c r="D401">
        <v>14</v>
      </c>
      <c r="E401">
        <v>0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</row>
    <row r="402" spans="2:11" x14ac:dyDescent="0.3">
      <c r="B402" t="s">
        <v>521</v>
      </c>
      <c r="C402">
        <v>6</v>
      </c>
      <c r="D402">
        <v>14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</row>
    <row r="403" spans="2:11" x14ac:dyDescent="0.3">
      <c r="B403" t="s">
        <v>522</v>
      </c>
      <c r="C403">
        <v>6</v>
      </c>
      <c r="D403">
        <v>14</v>
      </c>
      <c r="E403">
        <v>0</v>
      </c>
      <c r="F403">
        <v>0</v>
      </c>
      <c r="G403">
        <v>3</v>
      </c>
      <c r="H403">
        <v>7</v>
      </c>
      <c r="I403">
        <v>1</v>
      </c>
      <c r="J403">
        <v>2</v>
      </c>
      <c r="K403">
        <v>0</v>
      </c>
    </row>
    <row r="404" spans="2:11" x14ac:dyDescent="0.3">
      <c r="B404" t="s">
        <v>523</v>
      </c>
      <c r="C404">
        <v>6</v>
      </c>
      <c r="D404">
        <v>14</v>
      </c>
      <c r="E404">
        <v>9</v>
      </c>
      <c r="F404">
        <v>9</v>
      </c>
      <c r="G404">
        <v>1</v>
      </c>
      <c r="H404">
        <v>13</v>
      </c>
      <c r="I404">
        <v>2</v>
      </c>
      <c r="J404">
        <v>0</v>
      </c>
      <c r="K404">
        <v>0</v>
      </c>
    </row>
    <row r="405" spans="2:11" x14ac:dyDescent="0.3">
      <c r="B405" t="s">
        <v>524</v>
      </c>
      <c r="C405">
        <v>8</v>
      </c>
      <c r="D405">
        <v>14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2</v>
      </c>
      <c r="K405">
        <v>5</v>
      </c>
    </row>
    <row r="406" spans="2:11" x14ac:dyDescent="0.3">
      <c r="B406" t="s">
        <v>525</v>
      </c>
      <c r="C406">
        <v>5</v>
      </c>
      <c r="D406">
        <v>14</v>
      </c>
      <c r="E406">
        <v>8</v>
      </c>
      <c r="F406">
        <v>8</v>
      </c>
      <c r="G406">
        <v>3</v>
      </c>
      <c r="H406">
        <v>28</v>
      </c>
      <c r="I406">
        <v>0</v>
      </c>
      <c r="J406">
        <v>0</v>
      </c>
      <c r="K406">
        <v>0</v>
      </c>
    </row>
    <row r="407" spans="2:11" x14ac:dyDescent="0.3">
      <c r="B407" t="s">
        <v>526</v>
      </c>
      <c r="C407">
        <v>9</v>
      </c>
      <c r="D407">
        <v>14</v>
      </c>
      <c r="E407">
        <v>0</v>
      </c>
      <c r="F407">
        <v>0</v>
      </c>
      <c r="G407">
        <v>7</v>
      </c>
      <c r="H407">
        <v>31</v>
      </c>
      <c r="I407">
        <v>0</v>
      </c>
      <c r="J407">
        <v>0</v>
      </c>
      <c r="K407">
        <v>0</v>
      </c>
    </row>
    <row r="408" spans="2:11" x14ac:dyDescent="0.3">
      <c r="B408" t="s">
        <v>527</v>
      </c>
      <c r="C408">
        <v>5</v>
      </c>
      <c r="D408">
        <v>14</v>
      </c>
      <c r="E408">
        <v>3</v>
      </c>
      <c r="F408">
        <v>3</v>
      </c>
      <c r="G408">
        <v>3</v>
      </c>
      <c r="H408">
        <v>21</v>
      </c>
      <c r="I408">
        <v>2</v>
      </c>
      <c r="J408">
        <v>2</v>
      </c>
      <c r="K408">
        <v>0</v>
      </c>
    </row>
    <row r="409" spans="2:11" x14ac:dyDescent="0.3">
      <c r="B409" t="s">
        <v>528</v>
      </c>
      <c r="C409">
        <v>9</v>
      </c>
      <c r="D409">
        <v>16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</row>
    <row r="410" spans="2:11" x14ac:dyDescent="0.3">
      <c r="B410" t="s">
        <v>529</v>
      </c>
      <c r="C410">
        <v>5</v>
      </c>
      <c r="D410">
        <v>16</v>
      </c>
      <c r="E410">
        <v>0</v>
      </c>
      <c r="F410">
        <v>0</v>
      </c>
      <c r="G410">
        <v>0</v>
      </c>
      <c r="H410">
        <v>21</v>
      </c>
      <c r="I410">
        <v>2</v>
      </c>
      <c r="J410">
        <v>2</v>
      </c>
      <c r="K410">
        <v>0</v>
      </c>
    </row>
    <row r="411" spans="2:11" x14ac:dyDescent="0.3">
      <c r="B411" t="s">
        <v>530</v>
      </c>
      <c r="C411">
        <v>4</v>
      </c>
      <c r="D411">
        <v>16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4</v>
      </c>
      <c r="K411">
        <v>0</v>
      </c>
    </row>
    <row r="412" spans="2:11" x14ac:dyDescent="0.3">
      <c r="B412" t="s">
        <v>531</v>
      </c>
      <c r="C412">
        <v>6</v>
      </c>
      <c r="D412">
        <v>16</v>
      </c>
      <c r="E412">
        <v>9</v>
      </c>
      <c r="F412">
        <v>9</v>
      </c>
      <c r="G412">
        <v>1</v>
      </c>
      <c r="H412">
        <v>13</v>
      </c>
      <c r="I412">
        <v>3</v>
      </c>
      <c r="J412">
        <v>0</v>
      </c>
      <c r="K412">
        <v>0</v>
      </c>
    </row>
    <row r="413" spans="2:11" x14ac:dyDescent="0.3">
      <c r="B413" t="s">
        <v>532</v>
      </c>
      <c r="C413">
        <v>9</v>
      </c>
      <c r="D413">
        <v>16</v>
      </c>
      <c r="E413">
        <v>0</v>
      </c>
      <c r="F413">
        <v>0</v>
      </c>
      <c r="G413">
        <v>3</v>
      </c>
      <c r="H413">
        <v>7</v>
      </c>
      <c r="I413">
        <v>1</v>
      </c>
      <c r="J413">
        <v>2</v>
      </c>
      <c r="K413">
        <v>0</v>
      </c>
    </row>
    <row r="414" spans="2:11" x14ac:dyDescent="0.3">
      <c r="B414" t="s">
        <v>533</v>
      </c>
      <c r="C414">
        <v>5</v>
      </c>
      <c r="D414">
        <v>16</v>
      </c>
      <c r="E414">
        <v>0</v>
      </c>
      <c r="F414">
        <v>0</v>
      </c>
      <c r="G414">
        <v>1</v>
      </c>
      <c r="H414">
        <v>28</v>
      </c>
      <c r="I414">
        <v>1</v>
      </c>
      <c r="J414">
        <v>0</v>
      </c>
      <c r="K414">
        <v>0</v>
      </c>
    </row>
    <row r="415" spans="2:11" x14ac:dyDescent="0.3">
      <c r="B415" t="s">
        <v>534</v>
      </c>
      <c r="C415">
        <v>6</v>
      </c>
      <c r="D415">
        <v>16</v>
      </c>
      <c r="E415">
        <v>0</v>
      </c>
      <c r="F415">
        <v>0</v>
      </c>
      <c r="G415">
        <v>3</v>
      </c>
      <c r="H415">
        <v>7</v>
      </c>
      <c r="I415">
        <v>1</v>
      </c>
      <c r="J415">
        <v>2</v>
      </c>
      <c r="K415">
        <v>0</v>
      </c>
    </row>
    <row r="416" spans="2:11" x14ac:dyDescent="0.3">
      <c r="B416" t="s">
        <v>535</v>
      </c>
      <c r="C416">
        <v>6</v>
      </c>
      <c r="D416">
        <v>16</v>
      </c>
      <c r="E416">
        <v>0</v>
      </c>
      <c r="F416">
        <v>0</v>
      </c>
      <c r="G416">
        <v>1</v>
      </c>
      <c r="H416">
        <v>20</v>
      </c>
      <c r="I416">
        <v>0</v>
      </c>
      <c r="J416">
        <v>0</v>
      </c>
      <c r="K416">
        <v>0</v>
      </c>
    </row>
    <row r="417" spans="2:11" x14ac:dyDescent="0.3">
      <c r="B417" t="s">
        <v>536</v>
      </c>
      <c r="C417">
        <v>6</v>
      </c>
      <c r="D417">
        <v>16</v>
      </c>
      <c r="E417">
        <v>9</v>
      </c>
      <c r="F417">
        <v>9</v>
      </c>
      <c r="G417">
        <v>1</v>
      </c>
      <c r="H417">
        <v>13</v>
      </c>
      <c r="I417">
        <v>3</v>
      </c>
      <c r="J417">
        <v>0</v>
      </c>
      <c r="K417">
        <v>0</v>
      </c>
    </row>
    <row r="418" spans="2:11" x14ac:dyDescent="0.3">
      <c r="B418" t="s">
        <v>537</v>
      </c>
      <c r="C418">
        <v>6</v>
      </c>
      <c r="D418">
        <v>16</v>
      </c>
      <c r="E418">
        <v>0</v>
      </c>
      <c r="F418">
        <v>0</v>
      </c>
      <c r="G418">
        <v>3</v>
      </c>
      <c r="H418">
        <v>25</v>
      </c>
      <c r="I418">
        <v>0</v>
      </c>
      <c r="J418">
        <v>0</v>
      </c>
      <c r="K418">
        <v>0</v>
      </c>
    </row>
    <row r="419" spans="2:11" x14ac:dyDescent="0.3">
      <c r="B419" t="s">
        <v>538</v>
      </c>
      <c r="C419">
        <v>9</v>
      </c>
      <c r="D419">
        <v>16</v>
      </c>
      <c r="E419">
        <v>0</v>
      </c>
      <c r="F419">
        <v>0</v>
      </c>
      <c r="G419">
        <v>3</v>
      </c>
      <c r="H419">
        <v>2</v>
      </c>
      <c r="I419">
        <v>0</v>
      </c>
      <c r="J419">
        <v>0</v>
      </c>
      <c r="K419">
        <v>0</v>
      </c>
    </row>
    <row r="420" spans="2:11" x14ac:dyDescent="0.3">
      <c r="B420" t="s">
        <v>539</v>
      </c>
      <c r="C420">
        <v>6</v>
      </c>
      <c r="D420">
        <v>16</v>
      </c>
      <c r="E420">
        <v>9</v>
      </c>
      <c r="F420">
        <v>9</v>
      </c>
      <c r="G420">
        <v>1</v>
      </c>
      <c r="H420">
        <v>18</v>
      </c>
      <c r="I420">
        <v>2</v>
      </c>
      <c r="J420">
        <v>0</v>
      </c>
      <c r="K420">
        <v>0</v>
      </c>
    </row>
    <row r="421" spans="2:11" x14ac:dyDescent="0.3">
      <c r="B421" t="s">
        <v>540</v>
      </c>
      <c r="C421">
        <v>5</v>
      </c>
      <c r="D421">
        <v>16</v>
      </c>
      <c r="E421">
        <v>0</v>
      </c>
      <c r="F421">
        <v>0</v>
      </c>
      <c r="G421">
        <v>3</v>
      </c>
      <c r="H421">
        <v>7</v>
      </c>
      <c r="I421">
        <v>1</v>
      </c>
      <c r="J421">
        <v>0</v>
      </c>
      <c r="K421">
        <v>0</v>
      </c>
    </row>
    <row r="422" spans="2:11" x14ac:dyDescent="0.3">
      <c r="B422" t="s">
        <v>541</v>
      </c>
      <c r="C422">
        <v>6</v>
      </c>
      <c r="D422">
        <v>16</v>
      </c>
      <c r="E422">
        <v>0</v>
      </c>
      <c r="F422">
        <v>0</v>
      </c>
      <c r="G422">
        <v>1</v>
      </c>
      <c r="H422">
        <v>9</v>
      </c>
      <c r="I422">
        <v>0</v>
      </c>
      <c r="J422">
        <v>0</v>
      </c>
      <c r="K422">
        <v>0</v>
      </c>
    </row>
    <row r="423" spans="2:11" x14ac:dyDescent="0.3">
      <c r="B423" t="s">
        <v>542</v>
      </c>
      <c r="C423">
        <v>5</v>
      </c>
      <c r="D423">
        <v>16</v>
      </c>
      <c r="E423">
        <v>0</v>
      </c>
      <c r="F423">
        <v>0</v>
      </c>
      <c r="G423">
        <v>3</v>
      </c>
      <c r="H423">
        <v>17</v>
      </c>
      <c r="I423">
        <v>0</v>
      </c>
      <c r="J423">
        <v>0</v>
      </c>
      <c r="K423">
        <v>0</v>
      </c>
    </row>
    <row r="424" spans="2:11" x14ac:dyDescent="0.3">
      <c r="B424" t="s">
        <v>543</v>
      </c>
      <c r="C424">
        <v>5</v>
      </c>
      <c r="D424">
        <v>16</v>
      </c>
      <c r="E424">
        <v>3</v>
      </c>
      <c r="F424">
        <v>3</v>
      </c>
      <c r="G424">
        <v>3</v>
      </c>
      <c r="H424">
        <v>21</v>
      </c>
      <c r="I424">
        <v>2</v>
      </c>
      <c r="J424">
        <v>2</v>
      </c>
      <c r="K424">
        <v>0</v>
      </c>
    </row>
    <row r="425" spans="2:11" x14ac:dyDescent="0.3">
      <c r="B425" t="s">
        <v>544</v>
      </c>
      <c r="C425">
        <v>6</v>
      </c>
      <c r="D425">
        <v>16</v>
      </c>
      <c r="E425">
        <v>0</v>
      </c>
      <c r="F425">
        <v>0</v>
      </c>
      <c r="G425">
        <v>1</v>
      </c>
      <c r="H425">
        <v>11</v>
      </c>
      <c r="I425">
        <v>3</v>
      </c>
      <c r="J425">
        <v>0</v>
      </c>
      <c r="K425">
        <v>0</v>
      </c>
    </row>
    <row r="426" spans="2:11" x14ac:dyDescent="0.3">
      <c r="B426" t="s">
        <v>545</v>
      </c>
      <c r="C426">
        <v>6</v>
      </c>
      <c r="D426">
        <v>16</v>
      </c>
      <c r="E426">
        <v>0</v>
      </c>
      <c r="F426">
        <v>0</v>
      </c>
      <c r="G426">
        <v>0</v>
      </c>
      <c r="H426">
        <v>19</v>
      </c>
      <c r="I426">
        <v>0</v>
      </c>
      <c r="J426">
        <v>0</v>
      </c>
      <c r="K426">
        <v>0</v>
      </c>
    </row>
    <row r="427" spans="2:11" x14ac:dyDescent="0.3">
      <c r="B427" t="s">
        <v>546</v>
      </c>
      <c r="C427">
        <v>6</v>
      </c>
      <c r="D427">
        <v>16</v>
      </c>
      <c r="E427">
        <v>0</v>
      </c>
      <c r="F427">
        <v>0</v>
      </c>
      <c r="G427">
        <v>1</v>
      </c>
      <c r="H427">
        <v>6</v>
      </c>
      <c r="I427">
        <v>3</v>
      </c>
      <c r="J427">
        <v>0</v>
      </c>
      <c r="K427">
        <v>0</v>
      </c>
    </row>
    <row r="428" spans="2:11" x14ac:dyDescent="0.3">
      <c r="B428" t="s">
        <v>547</v>
      </c>
      <c r="C428">
        <v>6</v>
      </c>
      <c r="D428">
        <v>16</v>
      </c>
      <c r="E428">
        <v>0</v>
      </c>
      <c r="F428">
        <v>0</v>
      </c>
      <c r="G428">
        <v>1</v>
      </c>
      <c r="H428">
        <v>20</v>
      </c>
      <c r="I428">
        <v>0</v>
      </c>
      <c r="J428">
        <v>0</v>
      </c>
      <c r="K428">
        <v>0</v>
      </c>
    </row>
  </sheetData>
  <mergeCells count="1">
    <mergeCell ref="N36:X36"/>
  </mergeCells>
  <pageMargins left="0.75" right="0.75" top="1" bottom="1" header="0.5" footer="0.5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p</cp:lastModifiedBy>
  <dcterms:created xsi:type="dcterms:W3CDTF">2024-11-12T18:02:55Z</dcterms:created>
  <dcterms:modified xsi:type="dcterms:W3CDTF">2024-11-13T07:48:58Z</dcterms:modified>
</cp:coreProperties>
</file>