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\Documents\GitHub\ChatBot\data_train\"/>
    </mc:Choice>
  </mc:AlternateContent>
  <xr:revisionPtr revIDLastSave="0" documentId="13_ncr:1_{01A60284-33E1-4515-8427-2BDD79BD3E2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<sst xmlns="http://schemas.openxmlformats.org/spreadsheetml/2006/main" count="432" uniqueCount="399">
  <si>
    <t>id</t>
  </si>
  <si>
    <t>content</t>
  </si>
  <si>
    <t>question_type_id</t>
  </si>
  <si>
    <t>question_intent_id</t>
  </si>
  <si>
    <t>concept1_id</t>
  </si>
  <si>
    <t>concept2_id</t>
  </si>
  <si>
    <t>structure_id</t>
  </si>
  <si>
    <t>performance_metric_id</t>
  </si>
  <si>
    <t>design_techniques_id</t>
  </si>
  <si>
    <t>applications_id</t>
  </si>
  <si>
    <t>components_id</t>
  </si>
  <si>
    <t>testing_simulations_tools_id</t>
  </si>
  <si>
    <t>Why would you use two stages instead of only one in 2 stage comparator?</t>
  </si>
  <si>
    <t>In DC normal operation, What is the input resistance of 2 stage ?</t>
  </si>
  <si>
    <t>In DC normal operation, What is the output resistance of 2 stage?</t>
  </si>
  <si>
    <t>What are the input and output voltage operating ranges/swings of two stage?</t>
  </si>
  <si>
    <t>What is the DC open loop gain of 2 stage?</t>
  </si>
  <si>
    <t>How would you increase the gain?</t>
  </si>
  <si>
    <t>Does increasing the 1st stage current increase or decrease the gain in 2 stage?</t>
  </si>
  <si>
    <t>Does the comparator circuit use a capacitor?</t>
  </si>
  <si>
    <t>Does the comparator circuit use a resistor?</t>
  </si>
  <si>
    <t>What is the second dominant pole in 2 stage?</t>
  </si>
  <si>
    <t>How much attenuation and phase shift does one pole give?</t>
  </si>
  <si>
    <t>What is the gain bandwidth product of the two stage comparator?</t>
  </si>
  <si>
    <t>What is the positive slew rate?</t>
  </si>
  <si>
    <t>How can you increase slew rate?</t>
  </si>
  <si>
    <t>What is the negative slew rate?</t>
  </si>
  <si>
    <t>What is the common mode rejection ratio (CMRR)?</t>
  </si>
  <si>
    <t>Does CMRR get better or worse as you increase frequency?</t>
  </si>
  <si>
    <t>What is power supply rejection ratio (PSRR)?</t>
  </si>
  <si>
    <t>Write the positive and negative PSRR equations.</t>
  </si>
  <si>
    <t>What's the input offset mismatch?</t>
  </si>
  <si>
    <t>How does each transistor in the first stage contribute to the input-referred noise in 2 stage?</t>
  </si>
  <si>
    <t>Which devices should be matched in 2 stage comparator?</t>
  </si>
  <si>
    <t>Where do we use comparator?</t>
  </si>
  <si>
    <t>What are the main applications of the comparator?</t>
  </si>
  <si>
    <t>What are the basic requirements of a comparator?</t>
  </si>
  <si>
    <t>Why do we use comparator in circuits?</t>
  </si>
  <si>
    <t>What are the four requirements of a good comparator?</t>
  </si>
  <si>
    <t>how does an analog comparator work?</t>
  </si>
  <si>
    <t>What are the key components of an analog comparator circuit?</t>
  </si>
  <si>
    <t>What is the difference between an analog comparator and an operational amplifier?</t>
  </si>
  <si>
    <t>How does an analog comparator determine which input is greater?</t>
  </si>
  <si>
    <t>What is the purpose of hysteresis in an analog comparator?</t>
  </si>
  <si>
    <t>What role do comparators play in analog-to-digital converters (ADCs)?</t>
  </si>
  <si>
    <t>How do you test the performance of an analog comparator?</t>
  </si>
  <si>
    <t>What are the differences between CMOS and bipolar comparators?</t>
  </si>
  <si>
    <t>What is a window comparator</t>
  </si>
  <si>
    <t>What textbooks or resources are recommended for learning about comparators?</t>
  </si>
  <si>
    <t>What simulation tools can be used to model comparator circuits?</t>
  </si>
  <si>
    <t>What components make up the input stage of a two-stage comparator?</t>
  </si>
  <si>
    <t>What is the role of the first stage in a two-stage comparator?</t>
  </si>
  <si>
    <t>What is the purpose of the second stage in a two-stage comparator?</t>
  </si>
  <si>
    <t>What is phase margin in comparator ?</t>
  </si>
  <si>
    <t>What types of noise are present in comparator?</t>
  </si>
  <si>
    <t>What are common topologies for a comparator?</t>
  </si>
  <si>
    <t>what is propagation delay ?</t>
  </si>
  <si>
    <t>what feedback is used in comparator ?</t>
  </si>
  <si>
    <t>How does a comparator IC work?</t>
  </si>
  <si>
    <t>when we use hysteresis comparator?</t>
  </si>
  <si>
    <t>how do i increase slew rate of 2 stage comparator ?</t>
  </si>
  <si>
    <t>how do i increase gain in 2 stage comparator ?</t>
  </si>
  <si>
    <t>how can i set current bias in 2 stage comparator</t>
  </si>
  <si>
    <t>Why are comparators analysed in small-signal</t>
  </si>
  <si>
    <t>how to increase GBW in 2 stage comparator</t>
  </si>
  <si>
    <t>give me 4 comparator topologies ?</t>
  </si>
  <si>
    <t>what is characteristics of comparator ?</t>
  </si>
  <si>
    <t>what is dynamic characteristics of comparator ?</t>
  </si>
  <si>
    <t>what is double tail latch type comparator</t>
  </si>
  <si>
    <t>what is dynamic comparator ?</t>
  </si>
  <si>
    <t>what is pre amp based comparator ?</t>
  </si>
  <si>
    <t>how do i know which topology to choose ?</t>
  </si>
  <si>
    <t>what is the advantages of pre amp based comparator ?</t>
  </si>
  <si>
    <t>what is the advantages of double tail latch type comparatorr ?</t>
  </si>
  <si>
    <t>what is the advantages of dynamic comparatorr ?</t>
  </si>
  <si>
    <t>what is the disadvantages of pre amp based comparator ?</t>
  </si>
  <si>
    <t>what is the disadvantages of double tail latch type comparator ?</t>
  </si>
  <si>
    <t>what is the disadvantages of dynamic comparatorr ?</t>
  </si>
  <si>
    <t>what is power consumtion ?</t>
  </si>
  <si>
    <t>how many input, ouput does comparator have ?</t>
  </si>
  <si>
    <t>What is the role of current mirrors in the input stage?</t>
  </si>
  <si>
    <t>How does the gain of the second stage compare to the first stage?</t>
  </si>
  <si>
    <t>How does the input transistor's transconductance (gm) affect the overall gain of the first stage?</t>
  </si>
  <si>
    <t>what is a comparator ?</t>
  </si>
  <si>
    <t>what are the different types of comparator?</t>
  </si>
  <si>
    <t>how does a comparator IC work ?</t>
  </si>
  <si>
    <t>what are the inputs and outputs of comparator ?</t>
  </si>
  <si>
    <t>what is the purpose of a comparator in a circuit ?</t>
  </si>
  <si>
    <t>how does a window comparator work ?</t>
  </si>
  <si>
    <t>what is a hysteresis comparator ?</t>
  </si>
  <si>
    <t>what are the common uses of comparator in the circuits ?</t>
  </si>
  <si>
    <t>how is a comparator used in a zero-crossing detector ?</t>
  </si>
  <si>
    <t>what role does a comparator play in an ADC ?</t>
  </si>
  <si>
    <t>how does a voltage level detector work using a comparator?</t>
  </si>
  <si>
    <t>what is gain bandwidth product ?</t>
  </si>
  <si>
    <t>what is phase margin ?</t>
  </si>
  <si>
    <t>what is slew rate of comparator ?</t>
  </si>
  <si>
    <t>what is output voltage swing ?</t>
  </si>
  <si>
    <t>what is input offset ?</t>
  </si>
  <si>
    <t>what are the key parameters to consider when designing a comparator ?</t>
  </si>
  <si>
    <t>what are the specifications of the LM339 comparator IC ?</t>
  </si>
  <si>
    <t>how does the LM393 comparator differ from the LM339?</t>
  </si>
  <si>
    <t>what are the advantages of using LM339 comparator IC?</t>
  </si>
  <si>
    <t>what is IC LM339 PIN configuration?</t>
  </si>
  <si>
    <t>When is a comparator circuit used?</t>
  </si>
  <si>
    <t>which field comparator circuit is applied in?</t>
  </si>
  <si>
    <t>In the field of automatic control, what is the comparator circuit used for?</t>
  </si>
  <si>
    <t>What are the static parameters of the comparator circuit?</t>
  </si>
  <si>
    <t>What are the dynamic parameters of the comparator circuit?</t>
  </si>
  <si>
    <t>Does the static comparator operate on a clock pulse?</t>
  </si>
  <si>
    <t>what is rise time ?</t>
  </si>
  <si>
    <t>what is fall time ?</t>
  </si>
  <si>
    <t>What is the bandwidth of the comparator circuit?</t>
  </si>
  <si>
    <t>How does noise affect the output of a comparator circuit?</t>
  </si>
  <si>
    <t>Where does noise come from?</t>
  </si>
  <si>
    <t>What is the power consumption of the comparator circuit?</t>
  </si>
  <si>
    <t>What is the speed of the comparator circuit?</t>
  </si>
  <si>
    <t>When does kick-back noise occur?</t>
  </si>
  <si>
    <t>Which of the two types of comparator circuits, static or dynamic, optimizes power consumption better?</t>
  </si>
  <si>
    <t>Of the two types of circuits, static and dynamic, which one requires more complex design techniques?</t>
  </si>
  <si>
    <t>What are the basic structures of a comparator circuit?</t>
  </si>
  <si>
    <t>how do we choose the W and L sizes of the mosfet to reduce linear resistance?</t>
  </si>
  <si>
    <t>what will the output result be If the voltage to be compared is less than the reference voltage?</t>
  </si>
  <si>
    <t>what will the output result be If the voltage to be compared is more than the reference voltage?</t>
  </si>
  <si>
    <t>How to choose the size of the differential MOSFET pair?</t>
  </si>
  <si>
    <t>How to determine the gain of an open loop comparator circuit ?</t>
  </si>
  <si>
    <t>How to determine the bandwidth of a comparator circuit?</t>
  </si>
  <si>
    <t>How to determine the rise time of a comparator circuit ?</t>
  </si>
  <si>
    <t>How to determine the fall time of a comparator circuit ?</t>
  </si>
  <si>
    <t>What is the difference between comparator and op amp?</t>
  </si>
  <si>
    <t>How is Comparator used in analog to digital conversion?</t>
  </si>
  <si>
    <t>what is the different between open-loop comparator and regenerative feedback comparator?</t>
  </si>
  <si>
    <t>Why is there no need to compensate for a comparator?</t>
  </si>
  <si>
    <t>How does the gain of a comparator affect its resolution?</t>
  </si>
  <si>
    <t>What is the meaning of the comparator's output voltage limits VOH?</t>
  </si>
  <si>
    <t>What is the meaning of the comparator's output voltage limits VOL?</t>
  </si>
  <si>
    <t>Can a Comparator be simulated as a one-bit analogGÇôdigital converter?</t>
  </si>
  <si>
    <t>What is the difference between the non-inverting and inverting inputs of a comparator?</t>
  </si>
  <si>
    <t>how are the VOH and VOL values GÇïGÇïtypically chosen in a CMOS comparator ?</t>
  </si>
  <si>
    <t>How does the ideal model of a comparator differ from the actual model?</t>
  </si>
  <si>
    <t>Why are comparators sensitive to noise in the transition region between two binary states?</t>
  </si>
  <si>
    <t>What factors affect comparator resolution?</t>
  </si>
  <si>
    <t>What is the structure of a two-stage comparator?</t>
  </si>
  <si>
    <t>Can the comparator circuit work with a DC power supply?</t>
  </si>
  <si>
    <t>Is it necessary to adjust the sensitivity of the comparator circuit?</t>
  </si>
  <si>
    <t>Can Comparator use multiple inputs?</t>
  </si>
  <si>
    <t>Can the Comparator operate at high frequencies?</t>
  </si>
  <si>
    <t>Can the Comparator work with negative voltage?</t>
  </si>
  <si>
    <t>Can Comparator be used to detect over-threshold signals?</t>
  </si>
  <si>
    <t>How can you improve the stability of a comparator circuit?</t>
  </si>
  <si>
    <t>What role does the reference voltage play in a comparator circuit?</t>
  </si>
  <si>
    <t>How do temperature variations impact the performance of comparators?</t>
  </si>
  <si>
    <t>What factors influence the response time of a comparator?</t>
  </si>
  <si>
    <t>Where can you find datasheets for specific comparator ICs?</t>
  </si>
  <si>
    <t>How does the layout of a comparator circuit affect its performance?</t>
  </si>
  <si>
    <t>How does the slew rate affect a comparator's operation?</t>
  </si>
  <si>
    <t>What design techniques can help reduce power consumption in comparator circuits?</t>
  </si>
  <si>
    <t>What are the key specifications to consider when choosing a comparator IC?</t>
  </si>
  <si>
    <t>What happens if the inputs to a comparator are shorted together?</t>
  </si>
  <si>
    <t>What factors contribute to the rise and fall times of a comparator output?</t>
  </si>
  <si>
    <t>What are the potential applications of comparators in automotive systems?</t>
  </si>
  <si>
    <t>How can you simulate a comparator circuit using software tools?</t>
  </si>
  <si>
    <t>How does a comparator respond to rapid changes in input voltage?</t>
  </si>
  <si>
    <t>What is the typical symbol used to represent a comparator in circuit diagrams?</t>
  </si>
  <si>
    <t>How can you identify a comparator in a circuit?</t>
  </si>
  <si>
    <t>What happens to the output of a comparator when the inputs are equal?</t>
  </si>
  <si>
    <t>What is the typical input impedance of a comparator?</t>
  </si>
  <si>
    <t>What effect does load impedance have on a comparator's output?</t>
  </si>
  <si>
    <t>How can a comparator be used in temperature sensing applications?</t>
  </si>
  <si>
    <t>What happens to the output of a comparator if the power supply is interrupted?</t>
  </si>
  <si>
    <t>What are some common challenges when designing comparator circuits?</t>
  </si>
  <si>
    <t>How does the output of a comparator behave in a noisy environment?</t>
  </si>
  <si>
    <t>How do you measure the output voltage of a comparator?</t>
  </si>
  <si>
    <t>How does a comparator respond to a slowly changing input signal?</t>
  </si>
  <si>
    <t>What is the significance of the output logic levels in a comparator?</t>
  </si>
  <si>
    <t>How does input noise affect the performance of a comparator?</t>
  </si>
  <si>
    <t>what is strong-arm comparator?</t>
  </si>
  <si>
    <t>what is the different between 2 stage comparator and strong arm comparator?</t>
  </si>
  <si>
    <t>what is hysteresis comparator ?</t>
  </si>
  <si>
    <t>what is the advantage of hysteresis comparator ?</t>
  </si>
  <si>
    <t>Under what conditions will the output of a comparator be high (VOH) and when will it be low (VOL)?</t>
  </si>
  <si>
    <t>How is the output of a comparator determined based on two analog inputs?</t>
  </si>
  <si>
    <t>How does the output transition between VOL and VOH in the ideal model?</t>
  </si>
  <si>
    <t>Why is gain considered an important characteristic for a comparator?</t>
  </si>
  <si>
    <t>What are the typical values for VOH and VOL in CMOS technology?</t>
  </si>
  <si>
    <t>How does the presence of offset voltage affect the output of a comparator?</t>
  </si>
  <si>
    <t>What is input-offset voltage (VOS) ?</t>
  </si>
  <si>
    <t>What is the input common-mode range (ICMR) ?</t>
  </si>
  <si>
    <t>What is formula small signal gain of two stage comparator ?</t>
  </si>
  <si>
    <t>why hysteresis is needed in comparator ?</t>
  </si>
  <si>
    <t>what is high speed comparator ?</t>
  </si>
  <si>
    <t>what is basic principle behind high speed comparator ?</t>
  </si>
  <si>
    <t>What is VIH ?</t>
  </si>
  <si>
    <t>What is VIL ?</t>
  </si>
  <si>
    <t>what is resolution in comparator ?</t>
  </si>
  <si>
    <t>stt</t>
  </si>
  <si>
    <t>Bảng tần suất xuất hiện nhãn</t>
  </si>
  <si>
    <t>what</t>
  </si>
  <si>
    <t>why</t>
  </si>
  <si>
    <t>when</t>
  </si>
  <si>
    <t>where</t>
  </si>
  <si>
    <t>how</t>
  </si>
  <si>
    <t>how many/ how much</t>
  </si>
  <si>
    <t>yes/no</t>
  </si>
  <si>
    <t>which</t>
  </si>
  <si>
    <t>understand of Comparator structure</t>
  </si>
  <si>
    <t>Voltage and current characteristics</t>
  </si>
  <si>
    <t>ways to Enhace performance</t>
  </si>
  <si>
    <t>Ask for definition</t>
  </si>
  <si>
    <t>pole adjustment</t>
  </si>
  <si>
    <t>ask for application</t>
  </si>
  <si>
    <t>ask for learning resource, testing tool</t>
  </si>
  <si>
    <t>Circuit design and techniques</t>
  </si>
  <si>
    <t>Environmental impact</t>
  </si>
  <si>
    <t>Performance analysis</t>
  </si>
  <si>
    <t>Comparator function</t>
  </si>
  <si>
    <t>ask for information of Specific market model comparator</t>
  </si>
  <si>
    <t>different between two concepts</t>
  </si>
  <si>
    <t>explain concept</t>
  </si>
  <si>
    <t>How the circuit operates</t>
  </si>
  <si>
    <t>formula</t>
  </si>
  <si>
    <t>static comparator</t>
  </si>
  <si>
    <t>dynamic comparator</t>
  </si>
  <si>
    <t>Hysteresis Comparator</t>
  </si>
  <si>
    <t>2 stage comparator</t>
  </si>
  <si>
    <t>regenerative feedback comparator</t>
  </si>
  <si>
    <t>strong-ARM comparator</t>
  </si>
  <si>
    <t>double tail latch type comparator</t>
  </si>
  <si>
    <t>comparator</t>
  </si>
  <si>
    <t>high speed comparator</t>
  </si>
  <si>
    <t>Less than reference voltage</t>
  </si>
  <si>
    <t>higher than reference voltage</t>
  </si>
  <si>
    <t>OP amp</t>
  </si>
  <si>
    <t>CMOS Comparator</t>
  </si>
  <si>
    <t>bipolar comparator</t>
  </si>
  <si>
    <t>Pre amp based comparator</t>
  </si>
  <si>
    <t>Ideal comparator</t>
  </si>
  <si>
    <t>LM339</t>
  </si>
  <si>
    <t>LM393</t>
  </si>
  <si>
    <t>NULL</t>
  </si>
  <si>
    <t>Input stage</t>
  </si>
  <si>
    <t>output stage</t>
  </si>
  <si>
    <t xml:space="preserve">first stage </t>
  </si>
  <si>
    <t>second stage</t>
  </si>
  <si>
    <t>input and ouput</t>
  </si>
  <si>
    <t>2 satge</t>
  </si>
  <si>
    <t>basic structure</t>
  </si>
  <si>
    <t>Input resistance</t>
  </si>
  <si>
    <t>Output resistance</t>
  </si>
  <si>
    <t>Open-loop gain</t>
  </si>
  <si>
    <t>Gain-bandwidth product (GBW)</t>
  </si>
  <si>
    <t>Phase margin</t>
  </si>
  <si>
    <t>Slew rate (positive and negative)</t>
  </si>
  <si>
    <t>Input offset voltage</t>
  </si>
  <si>
    <t>Common-mode rejection ratio (CMRR)</t>
  </si>
  <si>
    <t>Power supply rejection ratio (PSRR)</t>
  </si>
  <si>
    <t>Output voltage swing</t>
  </si>
  <si>
    <t>Rise time</t>
  </si>
  <si>
    <t>Fall time</t>
  </si>
  <si>
    <t>Propagation delay</t>
  </si>
  <si>
    <t>Bandwidth</t>
  </si>
  <si>
    <t>Input-referred noise</t>
  </si>
  <si>
    <t>Kick-back noise</t>
  </si>
  <si>
    <t xml:space="preserve">Noise sources </t>
  </si>
  <si>
    <t>Response time</t>
  </si>
  <si>
    <t>Temperature impact</t>
  </si>
  <si>
    <t>Power consumption</t>
  </si>
  <si>
    <t>Hysteresis</t>
  </si>
  <si>
    <t>Logic levels (VOH, VOL)</t>
  </si>
  <si>
    <t>Load impedance impact</t>
  </si>
  <si>
    <t>Transition region noise sensitivity</t>
  </si>
  <si>
    <t>gain</t>
  </si>
  <si>
    <t>resolution</t>
  </si>
  <si>
    <t>VIL and VIH</t>
  </si>
  <si>
    <t>Input common mode rate (ICMR)</t>
  </si>
  <si>
    <t>linear resistance</t>
  </si>
  <si>
    <t>dynamic</t>
  </si>
  <si>
    <t>key characteristic</t>
  </si>
  <si>
    <t>static</t>
  </si>
  <si>
    <t>compensate</t>
  </si>
  <si>
    <t>feedback</t>
  </si>
  <si>
    <t>Complex design</t>
  </si>
  <si>
    <t>Choose W/L</t>
  </si>
  <si>
    <t>Match device</t>
  </si>
  <si>
    <t>Layout</t>
  </si>
  <si>
    <t>Use of comparator in circuits</t>
  </si>
  <si>
    <t>Comparator in analog-to-digital converters (ADCs)</t>
  </si>
  <si>
    <t>Comparator in zero-crossing detectors</t>
  </si>
  <si>
    <t>Window comparator applications</t>
  </si>
  <si>
    <t>Voltage level detector</t>
  </si>
  <si>
    <t>Temperature sensing applications</t>
  </si>
  <si>
    <t>Automotive systems applications</t>
  </si>
  <si>
    <t>Over-threshold signal detection</t>
  </si>
  <si>
    <t>Comparator as a one-bit analog–digital converter</t>
  </si>
  <si>
    <t>Use of comparator in automatic control</t>
  </si>
  <si>
    <t>Key components of an analog comparator circuit</t>
  </si>
  <si>
    <t>Input stage components</t>
  </si>
  <si>
    <t>Two-stage op-amp components</t>
  </si>
  <si>
    <t>MOSFET</t>
  </si>
  <si>
    <t>Comparator circuit components</t>
  </si>
  <si>
    <t>Load components</t>
  </si>
  <si>
    <t>Capacitor</t>
  </si>
  <si>
    <t>Resistor</t>
  </si>
  <si>
    <t>current bias</t>
  </si>
  <si>
    <t>test the performance</t>
  </si>
  <si>
    <t>software tools</t>
  </si>
  <si>
    <t>learning resource</t>
  </si>
  <si>
    <t>datasheet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</si>
  <si>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</si>
  <si>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</si>
  <si>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</si>
  <si>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</si>
  <si>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</si>
  <si>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</si>
  <si>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</si>
  <si>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</si>
  <si>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</si>
  <si>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</si>
  <si>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</si>
  <si>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Why do we use operational amplifiers (op-amps) in comparator circuits?</t>
  </si>
  <si>
    <t>Why is it important to choose the right reference voltage in a comparator circuit?</t>
  </si>
  <si>
    <t>Why are hysteresis and positive feedback necessary in some comparator circuits?</t>
  </si>
  <si>
    <t>Why do some comparators have open-collector outputs?</t>
  </si>
  <si>
    <t>Why is it crucial to understand the input offset voltage in comparators?</t>
  </si>
  <si>
    <t>Why do comparator circuits need a clean power supply to function properly?</t>
  </si>
  <si>
    <t>Why is the response time important in high-speed comparator applications?</t>
  </si>
  <si>
    <t>Why is the choice of supply voltage important when designing a comparator circuit?</t>
  </si>
  <si>
    <t>Why are Schmitt triggers used in combination with comparators in noisy environments?</t>
  </si>
  <si>
    <t>Why do some comparators have built-in voltage reference sources?</t>
  </si>
  <si>
    <t>Why is the gain of the comparator usually very high?</t>
  </si>
  <si>
    <t>Why is it essential to consider input common-mode voltage range when selecting comparators?</t>
  </si>
  <si>
    <t>Why is it important to use comparators instead of operational amplifiers in some applications?</t>
  </si>
  <si>
    <t>Why do certain comparators feature low power consumption modes?</t>
  </si>
  <si>
    <t>Why is it necessary to have a well-defined switching threshold in comparator circuits?</t>
  </si>
  <si>
    <t>Why do some comparators include output polarity options?</t>
  </si>
  <si>
    <t>Why are comparator circuits used for signal conditioning in digital systems?</t>
  </si>
  <si>
    <t>Why is it necessary to account for temperature variations when designing comparator circuits?</t>
  </si>
  <si>
    <t>Why do comparators need to have fast switching characteristics in some applications?</t>
  </si>
  <si>
    <t>Why is the choice of packaging important in comparator circuit designs?</t>
  </si>
  <si>
    <t>When should you use a comparator instead of a voltage comparator?</t>
  </si>
  <si>
    <t>When is it necessary to include hysteresis in a comparator circuit?</t>
  </si>
  <si>
    <t>When is it appropriate to use a Schmitt trigger with a comparator?</t>
  </si>
  <si>
    <t>When should you select a high-speed comparator over a standard one?</t>
  </si>
  <si>
    <t>When do you need to consider the input offset voltage of a comparator?</t>
  </si>
  <si>
    <t>When is it crucial to design a comparator circuit with a low power mode?</t>
  </si>
  <si>
    <t>When is the use of a differential comparator preferred over a single-ended comparator?</t>
  </si>
  <si>
    <t>When do you need to apply a reference voltage in a comparator circuit?</t>
  </si>
  <si>
    <t>When should you use open-collector outputs in comparators?</t>
  </si>
  <si>
    <t>When is it important to use a comparator with a wide input common-mode range?</t>
  </si>
  <si>
    <t>When is the best time to switch from using an operational amplifier to a comparator?</t>
  </si>
  <si>
    <t>When should you consider the temperature stability of a comparator circuit?</t>
  </si>
  <si>
    <t>When should a comparator with a built-in voltage reference be used?</t>
  </si>
  <si>
    <t>When do you need to account for the switching speed of a comparator in your design?</t>
  </si>
  <si>
    <t>When is it necessary to have a precise, well-defined threshold for your comparator circuit?</t>
  </si>
  <si>
    <t>When do you use comparators in digital-to-analog or analog-to-digital conversion systems?</t>
  </si>
  <si>
    <t>When should you choose a comparator with a specific output polarity for your design?</t>
  </si>
  <si>
    <t>When should a comparator circuit include a built-in over-voltage protection feature?</t>
  </si>
  <si>
    <t>When is it appropriate to use comparators in pulse-width modulation (PWM) applications?</t>
  </si>
  <si>
    <t>When do you need to design a comparator with a low supply voltage for portable devices?</t>
  </si>
  <si>
    <t>How many inputs does a typical comparator have?</t>
  </si>
  <si>
    <t>How much current does a comparator typically consume in low-power mode?</t>
  </si>
  <si>
    <t>How many types of comparators are commonly used in electronic circuits?</t>
  </si>
  <si>
    <t>How much voltage is required to drive the reference input of a comparator?</t>
  </si>
  <si>
    <t>How many different output configurations can a comparator have?</t>
  </si>
  <si>
    <t>How much hysteresis is typically applied in a comparator circuit for noise immunity?</t>
  </si>
  <si>
    <t>How many comparators are needed to implement a multi-level comparison circuit?</t>
  </si>
  <si>
    <t>How much voltage offset is acceptable in precision comparator applications?</t>
  </si>
  <si>
    <t>How many stages of amplification are usually involved in a comparator circuit?</t>
  </si>
  <si>
    <t>How much bandwidth is necessary for high-speed comparators in digital circuits?</t>
  </si>
  <si>
    <t>How many comparator ICs are available on the market for consumer electronics?</t>
  </si>
  <si>
    <t>How much delay is introduced in a comparator circuit due to feedback?</t>
  </si>
  <si>
    <t>How many different package types are available for comparators?</t>
  </si>
  <si>
    <t>How much power does a comparator consume when operating at its maximum speed?</t>
  </si>
  <si>
    <t>How many reference voltages should be used in a comparator circuit for stability?</t>
  </si>
  <si>
    <t>How much noise filtering is required in a comparator circuit for accurate operation?</t>
  </si>
  <si>
    <t>How many different feedback configurations can be used with comparators?</t>
  </si>
  <si>
    <t>How much gain is needed for an op-amp comparator circuit?</t>
  </si>
  <si>
    <t>How many comparators can be integrated into a single IC for multi-channel applications?</t>
  </si>
  <si>
    <t>How much tolerance is acceptable for the input voltage range of a comparator?</t>
  </si>
  <si>
    <t>Which type of comparator is best for low-power applications?</t>
  </si>
  <si>
    <t>Which comparator is suitable for high-speed switching circuits?</t>
  </si>
  <si>
    <t>Which characteristics of a comparator should you prioritize in a precision measurement system?</t>
  </si>
  <si>
    <t>Which output configuration is most commonly used in comparator circuits?</t>
  </si>
  <si>
    <t>Which components are typically used in combination with comparators to improve noise immunity?</t>
  </si>
  <si>
    <t>Which type of feedback is best for creating hysteresis in a comparator circuit?</t>
  </si>
  <si>
    <t>Which factors should be considered when selecting a comparator for automotive applications?</t>
  </si>
  <si>
    <t>Which comparator IC offers the highest input voltage range?</t>
  </si>
  <si>
    <t>Which comparator is best for detecting small voltage differences in signal processing?</t>
  </si>
  <si>
    <t>Which types of comparators are used in analog-to-digital conversion systems?</t>
  </si>
  <si>
    <t>Which voltage reference is typically used in a comparator circuit for stability?</t>
  </si>
  <si>
    <t>Which comparator is ideal for applications requiring fast response times?</t>
  </si>
  <si>
    <t>Which packaging type is most suitable for comparators in high-density circuits?</t>
  </si>
  <si>
    <t>Which comparators are designed specifically for use in low-voltage environments?</t>
  </si>
  <si>
    <t>Which characteristics of a comparator affect its switching speed the most?</t>
  </si>
  <si>
    <t>Which type of hysteresis is used to reduce the effect of noise in a comparator circuit?</t>
  </si>
  <si>
    <t>Which operational amplifier is commonly used as a comparator in signal conditioning circuits?</t>
  </si>
  <si>
    <t>Which is more important when selecting a comparator: input offset voltage or supply voltage?</t>
  </si>
  <si>
    <t>Which comparator is recommended for use in precision switching applications?</t>
  </si>
  <si>
    <t>Which parameters should you check to ensure the reliability of a comparator circuit over temperature variations?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</si>
</sst>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40FEB-4CE0-4BC0-9A9A-44D5FBE9F435}" name="Table1" displayName="Table1" ref="A1:L268" totalsRowShown="0" headerRowDxfId="2" headerRowBorderDxfId="0" tableBorderDxfId="1">
  <autoFilter ref="A1:L268" xr:uid="{81C40FEB-4CE0-4BC0-9A9A-44D5FBE9F435}"/>
  <tableColumns count="12">
    <tableColumn id="1" xr3:uid="{EF557A40-0560-44E6-9238-8DA12C2BA77A}" name="id"/>
    <tableColumn id="2" xr3:uid="{23325963-B6B8-439C-A6B8-CA4480213A59}" name="content"/>
    <tableColumn id="3" xr3:uid="{5C65CE23-4F1D-4C5A-88CD-62F41D461285}" name="question_type_id"/>
    <tableColumn id="4" xr3:uid="{F2A116E0-3A3D-41B9-B80F-031362A0A16E}" name="question_intent_id"/>
    <tableColumn id="5" xr3:uid="{DB590B9A-7A54-4FEF-9279-B215CC8C5DDE}" name="concept1_id"/>
    <tableColumn id="6" xr3:uid="{CB82799A-42BC-4623-B9C4-F159B4B768B3}" name="concept2_id"/>
    <tableColumn id="7" xr3:uid="{BEED19E5-DC24-4656-9DDB-5A83DE2955C1}" name="structure_id"/>
    <tableColumn id="8" xr3:uid="{CE76C6CF-3E5E-4695-8D1F-FEFE871CA998}" name="performance_metric_id"/>
    <tableColumn id="9" xr3:uid="{47AB16BF-3DC8-43D0-8261-1B72DE6199CC}" name="design_techniques_id"/>
    <tableColumn id="10" xr3:uid="{4763A34D-0E67-4F62-B51E-EDEA1EB7199C}" name="applications_id"/>
    <tableColumn id="11" xr3:uid="{FFD0F166-201F-4D9F-B8B9-6E7798254D9F}" name="components_id"/>
    <tableColumn id="12" xr3:uid="{682F9B3E-21AC-4B84-8DC6-22D39E1BD21A}" name="testing_simulations_tools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BD74B-F011-4E02-82F4-BEF3B2F2011E}" name="Table2" displayName="Table2" ref="N1:X35" totalsRowShown="0" headerRowDxfId="3" headerRowBorderDxfId="4" tableBorderDxfId="5">
  <autoFilter ref="N1:X35" xr:uid="{BA6BD74B-F011-4E02-82F4-BEF3B2F2011E}"/>
  <tableColumns count="11">
    <tableColumn id="1" xr3:uid="{C058C913-252A-4B98-94AB-E71AD809A4A0}" name="stt"/>
    <tableColumn id="2" xr3:uid="{1147B1E5-F176-4199-9823-F5332032B83C}" name="question_type_id"/>
    <tableColumn id="3" xr3:uid="{5E224558-9709-4CD2-8F43-3510EE7BE43E}" name="question_intent_id"/>
    <tableColumn id="4" xr3:uid="{99134B9C-3F71-436F-BAF8-55A16A9834FD}" name="concept1_id"/>
    <tableColumn id="5" xr3:uid="{9800CC4D-328F-46AC-8AB6-42C414EF284A}" name="concept2_id"/>
    <tableColumn id="6" xr3:uid="{F626AA06-3369-448C-A526-3979E7CBDF1A}" name="structure_id"/>
    <tableColumn id="7" xr3:uid="{06BF5148-2B41-4D75-BAEC-CA7891058BF0}" name="performance_metric_id"/>
    <tableColumn id="8" xr3:uid="{F3611707-9BB7-411F-A29F-E0084FFA6A36}" name="design_techniques_id"/>
    <tableColumn id="9" xr3:uid="{AB1DE372-CB12-44A2-A823-888392D560DD}" name="applications_id"/>
    <tableColumn id="10" xr3:uid="{A48C7132-068B-496D-876D-CDCF41A31318}" name="components_id"/>
    <tableColumn id="11" xr3:uid="{16FE38EF-F7C0-4997-8CAC-0A7F89F4A1BA}" name="testing_simulations_tools_i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7202D-CE5B-4869-9D7C-D8CC44D3440C}" name="Table3" displayName="Table3" ref="Z1:AJ33" totalsRowShown="0">
  <autoFilter ref="Z1:AJ33" xr:uid="{E237202D-CE5B-4869-9D7C-D8CC44D3440C}"/>
  <tableColumns count="11">
    <tableColumn id="1" xr3:uid="{6B0E07D0-C267-49F5-AD4F-DC5992E25A71}" name="Column1"/>
    <tableColumn id="2" xr3:uid="{2FED9076-6323-405B-B161-2793A37295F6}" name="Column2"/>
    <tableColumn id="3" xr3:uid="{CCA3D61C-4B07-4F86-8BB6-D68A1247FAE1}" name="Column3"/>
    <tableColumn id="4" xr3:uid="{19B9111A-410B-4DF7-A33D-CEF2100B3852}" name="Column4"/>
    <tableColumn id="5" xr3:uid="{E597D2E7-162B-43E9-8035-ECD8B1F2F872}" name="Column5"/>
    <tableColumn id="6" xr3:uid="{71C80AB2-ECE4-4F59-A2DE-8D6B95D3439C}" name="Column6"/>
    <tableColumn id="7" xr3:uid="{26A5DA41-0DBF-4C2B-930A-8FFA5C65DCCC}" name="Column7"/>
    <tableColumn id="8" xr3:uid="{8F951094-824D-4EB2-B009-3C02FB95975E}" name="Column8"/>
    <tableColumn id="9" xr3:uid="{2C5CB066-64BB-41B1-8C59-42621E1EB84A}" name="Column9"/>
    <tableColumn id="10" xr3:uid="{A77B62A7-7389-4A8E-9FA6-0CCAC687705C}" name="Column10"/>
    <tableColumn id="11" xr3:uid="{599BB6D3-F171-412F-8C25-D293C3A1A09C}" name="Column1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8"/>
  <sheetViews>
    <sheetView tabSelected="1" topLeftCell="B172" zoomScale="70" zoomScaleNormal="70" workbookViewId="0">
      <selection activeCell="C181" sqref="C181"/>
    </sheetView>
  </sheetViews>
  <sheetFormatPr defaultRowHeight="14.4" x14ac:dyDescent="0.3"/>
  <cols>
    <col min="1" max="1" width="5.21875" customWidth="1"/>
    <col min="2" max="2" width="86.88671875" bestFit="1" customWidth="1"/>
    <col min="3" max="3" width="22.6640625" customWidth="1"/>
    <col min="4" max="4" width="24.21875" customWidth="1"/>
    <col min="5" max="5" width="17" customWidth="1"/>
    <col min="6" max="6" width="17.33203125" customWidth="1"/>
    <col min="7" max="7" width="16.77734375" customWidth="1"/>
    <col min="8" max="8" width="29.109375" customWidth="1"/>
    <col min="9" max="9" width="28.109375" customWidth="1"/>
    <col min="10" max="11" width="20.44140625" customWidth="1"/>
    <col min="12" max="12" width="35.109375" customWidth="1"/>
    <col min="14" max="14" width="10.88671875" customWidth="1"/>
    <col min="15" max="15" width="22.6640625" customWidth="1"/>
    <col min="16" max="16" width="24.21875" customWidth="1"/>
    <col min="17" max="17" width="17" customWidth="1"/>
    <col min="18" max="18" width="17.33203125" customWidth="1"/>
    <col min="19" max="19" width="16.77734375" customWidth="1"/>
    <col min="20" max="20" width="29.109375" customWidth="1"/>
    <col min="21" max="21" width="28.109375" customWidth="1"/>
    <col min="22" max="23" width="20.44140625" customWidth="1"/>
    <col min="24" max="24" width="35.109375" customWidth="1"/>
    <col min="26" max="26" width="15.109375" bestFit="1" customWidth="1"/>
    <col min="27" max="27" width="21.5546875" bestFit="1" customWidth="1"/>
    <col min="28" max="28" width="53.88671875" bestFit="1" customWidth="1"/>
    <col min="29" max="30" width="34.21875" bestFit="1" customWidth="1"/>
    <col min="31" max="31" width="16.109375" bestFit="1" customWidth="1"/>
    <col min="32" max="32" width="37.33203125" bestFit="1" customWidth="1"/>
    <col min="33" max="33" width="16.21875" bestFit="1" customWidth="1"/>
    <col min="34" max="34" width="49" bestFit="1" customWidth="1"/>
    <col min="35" max="35" width="47.5546875" bestFit="1" customWidth="1"/>
    <col min="36" max="36" width="20.66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t="s">
        <v>308</v>
      </c>
      <c r="AA1" t="s">
        <v>309</v>
      </c>
      <c r="AB1" t="s">
        <v>310</v>
      </c>
      <c r="AC1" t="s">
        <v>311</v>
      </c>
      <c r="AD1" t="s">
        <v>312</v>
      </c>
      <c r="AE1" t="s">
        <v>313</v>
      </c>
      <c r="AF1" t="s">
        <v>314</v>
      </c>
      <c r="AG1" t="s">
        <v>315</v>
      </c>
      <c r="AH1" t="s">
        <v>316</v>
      </c>
      <c r="AI1" t="s">
        <v>317</v>
      </c>
      <c r="AJ1" t="s">
        <v>318</v>
      </c>
    </row>
    <row r="2" spans="1:36" x14ac:dyDescent="0.3">
      <c r="A2">
        <v>1</v>
      </c>
      <c r="B2" t="s">
        <v>12</v>
      </c>
      <c r="C2">
        <v>2</v>
      </c>
      <c r="D2">
        <v>14</v>
      </c>
      <c r="E2">
        <v>4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N2">
        <v>1</v>
      </c>
      <c r="O2">
        <f>COUNTIF(C2:C268,1)</f>
        <v>108</v>
      </c>
      <c r="P2">
        <f>COUNTIF(D2:D268,1)</f>
        <v>32</v>
      </c>
      <c r="Q2">
        <f>COUNTIF(E2:E268,1)</f>
        <v>2</v>
      </c>
      <c r="R2">
        <f>COUNTIF(F2:F268,1)</f>
        <v>0</v>
      </c>
      <c r="S2">
        <f>COUNTIF(G2:G268,1)</f>
        <v>2</v>
      </c>
      <c r="T2">
        <f>COUNTIF(H2:H268,1)</f>
        <v>2</v>
      </c>
      <c r="U2">
        <f>COUNTIF(I2:I268,1)</f>
        <v>1</v>
      </c>
      <c r="V2">
        <f>COUNTIF(J2:J268,1)</f>
        <v>8</v>
      </c>
      <c r="W2">
        <f>COUNTIF(K2:K268,1)</f>
        <v>2</v>
      </c>
      <c r="X2">
        <f>COUNTIF(L2:L268,1)</f>
        <v>1</v>
      </c>
      <c r="Z2">
        <v>1</v>
      </c>
      <c r="AA2" t="s">
        <v>197</v>
      </c>
      <c r="AB2" t="s">
        <v>205</v>
      </c>
      <c r="AC2" t="s">
        <v>221</v>
      </c>
      <c r="AD2" t="s">
        <v>221</v>
      </c>
      <c r="AE2" t="s">
        <v>240</v>
      </c>
      <c r="AF2" t="s">
        <v>247</v>
      </c>
      <c r="AG2" t="s">
        <v>279</v>
      </c>
      <c r="AH2" t="s">
        <v>285</v>
      </c>
      <c r="AI2" t="s">
        <v>295</v>
      </c>
      <c r="AJ2" t="s">
        <v>304</v>
      </c>
    </row>
    <row r="3" spans="1:36" x14ac:dyDescent="0.3">
      <c r="A3">
        <v>2</v>
      </c>
      <c r="B3" t="s">
        <v>13</v>
      </c>
      <c r="C3">
        <v>1</v>
      </c>
      <c r="D3">
        <v>4</v>
      </c>
      <c r="E3">
        <v>4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2</v>
      </c>
      <c r="O3">
        <f>COUNTIF(C2:C268,2)</f>
        <v>26</v>
      </c>
      <c r="P3">
        <f>COUNTIF(D2:D268,2)</f>
        <v>8</v>
      </c>
      <c r="Q3">
        <f>COUNTIF(E2:E268,2)</f>
        <v>3</v>
      </c>
      <c r="R3">
        <f>COUNTIF(F2:F268,2)</f>
        <v>2</v>
      </c>
      <c r="S3">
        <f>COUNTIF(G2:G268,2)</f>
        <v>0</v>
      </c>
      <c r="T3">
        <f>COUNTIF(H2:H268,2)</f>
        <v>1</v>
      </c>
      <c r="U3">
        <f>COUNTIF(I2:I268,2)</f>
        <v>1</v>
      </c>
      <c r="V3">
        <f>COUNTIF(J2:J268,2)</f>
        <v>3</v>
      </c>
      <c r="W3">
        <f>COUNTIF(K2:K268,2)</f>
        <v>2</v>
      </c>
      <c r="X3">
        <f>COUNTIF(L2:L268,2)</f>
        <v>2</v>
      </c>
      <c r="Z3">
        <v>2</v>
      </c>
      <c r="AA3" t="s">
        <v>198</v>
      </c>
      <c r="AB3" t="s">
        <v>206</v>
      </c>
      <c r="AC3" t="s">
        <v>222</v>
      </c>
      <c r="AD3" t="s">
        <v>222</v>
      </c>
      <c r="AE3" t="s">
        <v>241</v>
      </c>
      <c r="AF3" t="s">
        <v>248</v>
      </c>
      <c r="AG3" t="s">
        <v>280</v>
      </c>
      <c r="AH3" t="s">
        <v>286</v>
      </c>
      <c r="AI3" t="s">
        <v>296</v>
      </c>
      <c r="AJ3" t="s">
        <v>305</v>
      </c>
    </row>
    <row r="4" spans="1:36" x14ac:dyDescent="0.3">
      <c r="A4">
        <v>3</v>
      </c>
      <c r="B4" t="s">
        <v>14</v>
      </c>
      <c r="C4">
        <v>1</v>
      </c>
      <c r="D4">
        <v>4</v>
      </c>
      <c r="E4">
        <v>4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N4">
        <v>3</v>
      </c>
      <c r="O4">
        <f>COUNTIF(C2:C268,3)</f>
        <v>24</v>
      </c>
      <c r="P4">
        <f>COUNTIF(D2:D268,3)</f>
        <v>6</v>
      </c>
      <c r="Q4">
        <f>COUNTIF(E2:E268,3)</f>
        <v>5</v>
      </c>
      <c r="R4">
        <f>COUNTIF(F2:F268,3)</f>
        <v>0</v>
      </c>
      <c r="S4">
        <f>COUNTIF(G2:G268,3)</f>
        <v>5</v>
      </c>
      <c r="T4">
        <f>COUNTIF(H2:H268,3)</f>
        <v>2</v>
      </c>
      <c r="U4">
        <f>COUNTIF(I2:I268,3)</f>
        <v>1</v>
      </c>
      <c r="V4">
        <f>COUNTIF(J2:J268,3)</f>
        <v>1</v>
      </c>
      <c r="W4">
        <f>COUNTIF(K2:K268,3)</f>
        <v>1</v>
      </c>
      <c r="X4">
        <f>COUNTIF(L2:L268,3)</f>
        <v>1</v>
      </c>
      <c r="Z4">
        <v>3</v>
      </c>
      <c r="AA4" t="s">
        <v>199</v>
      </c>
      <c r="AB4" t="s">
        <v>207</v>
      </c>
      <c r="AC4" t="s">
        <v>223</v>
      </c>
      <c r="AD4" t="s">
        <v>223</v>
      </c>
      <c r="AE4" t="s">
        <v>242</v>
      </c>
      <c r="AF4" t="s">
        <v>249</v>
      </c>
      <c r="AG4" t="s">
        <v>281</v>
      </c>
      <c r="AH4" t="s">
        <v>287</v>
      </c>
      <c r="AI4" t="s">
        <v>297</v>
      </c>
      <c r="AJ4" t="s">
        <v>306</v>
      </c>
    </row>
    <row r="5" spans="1:36" x14ac:dyDescent="0.3">
      <c r="A5">
        <v>4</v>
      </c>
      <c r="B5" t="s">
        <v>15</v>
      </c>
      <c r="C5">
        <v>1</v>
      </c>
      <c r="D5">
        <v>15</v>
      </c>
      <c r="E5">
        <v>4</v>
      </c>
      <c r="F5">
        <v>0</v>
      </c>
      <c r="G5">
        <v>0</v>
      </c>
      <c r="H5">
        <v>10</v>
      </c>
      <c r="I5">
        <v>0</v>
      </c>
      <c r="J5">
        <v>0</v>
      </c>
      <c r="K5">
        <v>0</v>
      </c>
      <c r="L5">
        <v>0</v>
      </c>
      <c r="N5">
        <v>4</v>
      </c>
      <c r="O5">
        <f>COUNTIF(C2:C268,4)</f>
        <v>3</v>
      </c>
      <c r="P5">
        <f>COUNTIF(D2:D268,4)</f>
        <v>46</v>
      </c>
      <c r="Q5">
        <f>COUNTIF(E2:E268,4)</f>
        <v>27</v>
      </c>
      <c r="R5">
        <f>COUNTIF(F2:F268,4)</f>
        <v>0</v>
      </c>
      <c r="S5">
        <f>COUNTIF(G2:G268,4)</f>
        <v>1</v>
      </c>
      <c r="T5">
        <f>COUNTIF(H2:H268,4)</f>
        <v>3</v>
      </c>
      <c r="U5">
        <f>COUNTIF(I2:I268,4)</f>
        <v>2</v>
      </c>
      <c r="V5">
        <f>COUNTIF(J2:J268,4)</f>
        <v>0</v>
      </c>
      <c r="W5">
        <f>COUNTIF(K2:K268,4)</f>
        <v>1</v>
      </c>
      <c r="X5">
        <f>COUNTIF(L2:L268,4)</f>
        <v>1</v>
      </c>
      <c r="Z5">
        <v>4</v>
      </c>
      <c r="AA5" t="s">
        <v>200</v>
      </c>
      <c r="AB5" t="s">
        <v>208</v>
      </c>
      <c r="AC5" t="s">
        <v>224</v>
      </c>
      <c r="AD5" t="s">
        <v>224</v>
      </c>
      <c r="AE5" t="s">
        <v>243</v>
      </c>
      <c r="AF5" t="s">
        <v>250</v>
      </c>
      <c r="AG5" t="s">
        <v>282</v>
      </c>
      <c r="AH5" t="s">
        <v>288</v>
      </c>
      <c r="AI5" t="s">
        <v>298</v>
      </c>
      <c r="AJ5" t="s">
        <v>307</v>
      </c>
    </row>
    <row r="6" spans="1:36" x14ac:dyDescent="0.3">
      <c r="A6">
        <v>5</v>
      </c>
      <c r="B6" t="s">
        <v>16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N6">
        <v>5</v>
      </c>
      <c r="O6">
        <f>COUNTIF(C2:C268,5)</f>
        <v>46</v>
      </c>
      <c r="P6">
        <f>COUNTIF(D2:D268,5)</f>
        <v>2</v>
      </c>
      <c r="Q6">
        <f>COUNTIF(E2:E268,5)</f>
        <v>0</v>
      </c>
      <c r="R6">
        <f>COUNTIF(F2:F268,5)</f>
        <v>1</v>
      </c>
      <c r="S6">
        <f>COUNTIF(G2:G268,5)</f>
        <v>0</v>
      </c>
      <c r="T6">
        <f>COUNTIF(H2:H268,5)</f>
        <v>4</v>
      </c>
      <c r="U6">
        <f>COUNTIF(I2:I268,5)</f>
        <v>2</v>
      </c>
      <c r="V6">
        <f>COUNTIF(J2:J268,5)</f>
        <v>1</v>
      </c>
      <c r="W6">
        <f>COUNTIF(K2:K268,5)</f>
        <v>0</v>
      </c>
      <c r="X6">
        <f>COUNTIF(L2:L268,5)</f>
        <v>0</v>
      </c>
      <c r="Z6">
        <v>5</v>
      </c>
      <c r="AA6" t="s">
        <v>201</v>
      </c>
      <c r="AB6" t="s">
        <v>209</v>
      </c>
      <c r="AC6" t="s">
        <v>225</v>
      </c>
      <c r="AD6" t="s">
        <v>225</v>
      </c>
      <c r="AE6" t="s">
        <v>244</v>
      </c>
      <c r="AF6" t="s">
        <v>251</v>
      </c>
      <c r="AG6" t="s">
        <v>283</v>
      </c>
      <c r="AH6" t="s">
        <v>289</v>
      </c>
      <c r="AI6" t="s">
        <v>299</v>
      </c>
    </row>
    <row r="7" spans="1:36" x14ac:dyDescent="0.3">
      <c r="A7">
        <v>6</v>
      </c>
      <c r="B7" t="s">
        <v>17</v>
      </c>
      <c r="C7">
        <v>5</v>
      </c>
      <c r="D7">
        <v>3</v>
      </c>
      <c r="E7">
        <v>0</v>
      </c>
      <c r="F7">
        <v>0</v>
      </c>
      <c r="G7">
        <v>0</v>
      </c>
      <c r="H7">
        <v>25</v>
      </c>
      <c r="I7">
        <v>0</v>
      </c>
      <c r="J7">
        <v>0</v>
      </c>
      <c r="K7">
        <v>0</v>
      </c>
      <c r="L7">
        <v>0</v>
      </c>
      <c r="N7">
        <v>6</v>
      </c>
      <c r="O7">
        <f>COUNTIF(C2:C268,6)</f>
        <v>22</v>
      </c>
      <c r="P7">
        <f>COUNTIF(D2:D268,6)</f>
        <v>19</v>
      </c>
      <c r="Q7">
        <f>COUNTIF(E2:E268,6)</f>
        <v>1</v>
      </c>
      <c r="R7">
        <f>COUNTIF(F2:F268,6)</f>
        <v>1</v>
      </c>
      <c r="S7">
        <f>COUNTIF(G2:G268,6)</f>
        <v>1</v>
      </c>
      <c r="T7">
        <f>COUNTIF(H2:H268,6)</f>
        <v>8</v>
      </c>
      <c r="U7">
        <f>COUNTIF(I2:I268,6)</f>
        <v>1</v>
      </c>
      <c r="V7">
        <f>COUNTIF(J2:J268,6)</f>
        <v>1</v>
      </c>
      <c r="W7">
        <f>COUNTIF(K2:K268,6)</f>
        <v>1</v>
      </c>
      <c r="X7">
        <f>COUNTIF(L2:L268,6)</f>
        <v>0</v>
      </c>
      <c r="Z7">
        <v>6</v>
      </c>
      <c r="AA7" t="s">
        <v>202</v>
      </c>
      <c r="AB7" t="s">
        <v>210</v>
      </c>
      <c r="AC7" t="s">
        <v>226</v>
      </c>
      <c r="AD7" t="s">
        <v>226</v>
      </c>
      <c r="AE7" t="s">
        <v>245</v>
      </c>
      <c r="AF7" t="s">
        <v>252</v>
      </c>
      <c r="AG7" t="s">
        <v>284</v>
      </c>
      <c r="AH7" t="s">
        <v>290</v>
      </c>
      <c r="AI7" t="s">
        <v>300</v>
      </c>
    </row>
    <row r="8" spans="1:36" x14ac:dyDescent="0.3">
      <c r="A8">
        <v>7</v>
      </c>
      <c r="B8" t="s">
        <v>18</v>
      </c>
      <c r="C8">
        <v>7</v>
      </c>
      <c r="D8">
        <v>8</v>
      </c>
      <c r="E8">
        <v>4</v>
      </c>
      <c r="F8">
        <v>0</v>
      </c>
      <c r="G8">
        <v>3</v>
      </c>
      <c r="H8">
        <v>25</v>
      </c>
      <c r="I8">
        <v>0</v>
      </c>
      <c r="J8">
        <v>0</v>
      </c>
      <c r="K8">
        <v>0</v>
      </c>
      <c r="L8">
        <v>0</v>
      </c>
      <c r="N8">
        <v>7</v>
      </c>
      <c r="O8">
        <f>COUNTIF(C2:C268,7)</f>
        <v>12</v>
      </c>
      <c r="P8">
        <f>COUNTIF(D2:D268,7)</f>
        <v>4</v>
      </c>
      <c r="Q8">
        <f>COUNTIF(E2:E268,7)</f>
        <v>3</v>
      </c>
      <c r="R8">
        <f>COUNTIF(F2:F268,7)</f>
        <v>0</v>
      </c>
      <c r="S8">
        <f>COUNTIF(G2:G268,7)</f>
        <v>2</v>
      </c>
      <c r="T8">
        <f>COUNTIF(H2:H268,7)</f>
        <v>4</v>
      </c>
      <c r="U8">
        <f>COUNTIF(I2:I268,7)</f>
        <v>0</v>
      </c>
      <c r="V8">
        <f>COUNTIF(J2:J268,7)</f>
        <v>1</v>
      </c>
      <c r="W8">
        <f>COUNTIF(K2:K268,7)</f>
        <v>1</v>
      </c>
      <c r="X8">
        <f>COUNTIF(L2:L268,7)</f>
        <v>0</v>
      </c>
      <c r="Z8">
        <v>7</v>
      </c>
      <c r="AA8" t="s">
        <v>203</v>
      </c>
      <c r="AB8" t="s">
        <v>211</v>
      </c>
      <c r="AC8" t="s">
        <v>227</v>
      </c>
      <c r="AD8" t="s">
        <v>227</v>
      </c>
      <c r="AE8" t="s">
        <v>246</v>
      </c>
      <c r="AF8" t="s">
        <v>253</v>
      </c>
      <c r="AH8" t="s">
        <v>291</v>
      </c>
      <c r="AI8" t="s">
        <v>301</v>
      </c>
    </row>
    <row r="9" spans="1:36" x14ac:dyDescent="0.3">
      <c r="A9">
        <v>8</v>
      </c>
      <c r="B9" t="s">
        <v>19</v>
      </c>
      <c r="C9">
        <v>7</v>
      </c>
      <c r="D9">
        <v>1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N9">
        <v>8</v>
      </c>
      <c r="O9">
        <f>COUNTIF(C2:C268,8)</f>
        <v>24</v>
      </c>
      <c r="P9">
        <f>COUNTIF(D2:D268,8)</f>
        <v>19</v>
      </c>
      <c r="Q9">
        <f>COUNTIF(E2:E268,8)</f>
        <v>96</v>
      </c>
      <c r="R9">
        <f>COUNTIF(F2:F268,8)</f>
        <v>0</v>
      </c>
      <c r="S9">
        <f>COUNTIF(G2:G268,8)</f>
        <v>0</v>
      </c>
      <c r="T9">
        <f>COUNTIF(H2:H268,8)</f>
        <v>2</v>
      </c>
      <c r="U9">
        <f>COUNTIF(I2:I268,8)</f>
        <v>0</v>
      </c>
      <c r="V9">
        <f>COUNTIF(J2:J268,8)</f>
        <v>1</v>
      </c>
      <c r="W9">
        <f>COUNTIF(K2:K268,8)</f>
        <v>1</v>
      </c>
      <c r="X9">
        <f>COUNTIF(L2:L268,8)</f>
        <v>0</v>
      </c>
      <c r="Z9">
        <v>8</v>
      </c>
      <c r="AA9" t="s">
        <v>204</v>
      </c>
      <c r="AB9" t="s">
        <v>212</v>
      </c>
      <c r="AC9" t="s">
        <v>228</v>
      </c>
      <c r="AD9" t="s">
        <v>228</v>
      </c>
      <c r="AF9" t="s">
        <v>254</v>
      </c>
      <c r="AH9" t="s">
        <v>292</v>
      </c>
      <c r="AI9" t="s">
        <v>302</v>
      </c>
    </row>
    <row r="10" spans="1:36" x14ac:dyDescent="0.3">
      <c r="A10">
        <v>9</v>
      </c>
      <c r="B10" t="s">
        <v>20</v>
      </c>
      <c r="C10">
        <v>7</v>
      </c>
      <c r="D10">
        <v>1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>
        <v>9</v>
      </c>
      <c r="O10">
        <f>COUNTIF(C2:C268,9)</f>
        <v>2</v>
      </c>
      <c r="P10">
        <f>COUNTIF(D2:D268,9)</f>
        <v>8</v>
      </c>
      <c r="Q10">
        <f>COUNTIF(E2:E268,9)</f>
        <v>2</v>
      </c>
      <c r="R10">
        <f>COUNTIF(F2:F268,9)</f>
        <v>0</v>
      </c>
      <c r="S10">
        <f>COUNTIF(G2:G268,9)</f>
        <v>0</v>
      </c>
      <c r="T10">
        <f>COUNTIF(H2:H268,9)</f>
        <v>2</v>
      </c>
      <c r="U10">
        <f>COUNTIF(I2:I268,9)</f>
        <v>0</v>
      </c>
      <c r="V10">
        <f>COUNTIF(J2:J268,9)</f>
        <v>1</v>
      </c>
      <c r="W10">
        <f>COUNTIF(K2:K268,9)</f>
        <v>1</v>
      </c>
      <c r="X10">
        <f>COUNTIF(L2:L268,9)</f>
        <v>0</v>
      </c>
      <c r="Z10">
        <v>9</v>
      </c>
      <c r="AB10" t="s">
        <v>213</v>
      </c>
      <c r="AC10" t="s">
        <v>229</v>
      </c>
      <c r="AD10" t="s">
        <v>229</v>
      </c>
      <c r="AF10" t="s">
        <v>255</v>
      </c>
      <c r="AH10" t="s">
        <v>293</v>
      </c>
      <c r="AI10" t="s">
        <v>303</v>
      </c>
    </row>
    <row r="11" spans="1:36" x14ac:dyDescent="0.3">
      <c r="A11">
        <v>10</v>
      </c>
      <c r="B11" t="s">
        <v>21</v>
      </c>
      <c r="C11">
        <v>1</v>
      </c>
      <c r="D11">
        <v>5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N11">
        <v>10</v>
      </c>
      <c r="O11">
        <f>COUNTIF(C2:C268,10)</f>
        <v>0</v>
      </c>
      <c r="P11">
        <f>COUNTIF(D2:D268,10)</f>
        <v>13</v>
      </c>
      <c r="Q11">
        <f>COUNTIF(E2:E268,10)</f>
        <v>1</v>
      </c>
      <c r="R11">
        <f>COUNTIF(F2:F268,10)</f>
        <v>0</v>
      </c>
      <c r="S11">
        <f>COUNTIF(G2:G268,10)</f>
        <v>0</v>
      </c>
      <c r="T11">
        <f>COUNTIF(H2:H268,10)</f>
        <v>2</v>
      </c>
      <c r="U11">
        <f>COUNTIF(I2:I268,10)</f>
        <v>0</v>
      </c>
      <c r="V11">
        <f>COUNTIF(J2:J268,10)</f>
        <v>1</v>
      </c>
      <c r="W11">
        <f>COUNTIF(K2:K268,10)</f>
        <v>0</v>
      </c>
      <c r="X11">
        <f>COUNTIF(L2:L268,10)</f>
        <v>0</v>
      </c>
      <c r="Z11">
        <v>10</v>
      </c>
      <c r="AB11" t="s">
        <v>214</v>
      </c>
      <c r="AC11" t="s">
        <v>230</v>
      </c>
      <c r="AD11" t="s">
        <v>230</v>
      </c>
      <c r="AF11" t="s">
        <v>256</v>
      </c>
      <c r="AH11" t="s">
        <v>294</v>
      </c>
    </row>
    <row r="12" spans="1:36" x14ac:dyDescent="0.3">
      <c r="A12">
        <v>11</v>
      </c>
      <c r="B12" t="s">
        <v>22</v>
      </c>
      <c r="C12">
        <v>5</v>
      </c>
      <c r="D12">
        <v>5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0</v>
      </c>
      <c r="N12">
        <v>11</v>
      </c>
      <c r="O12">
        <f>COUNTIF(C2:C268,11)</f>
        <v>0</v>
      </c>
      <c r="P12">
        <f>COUNTIF(D2:D268,11)</f>
        <v>3</v>
      </c>
      <c r="Q12">
        <f>COUNTIF(E2:E268,11)</f>
        <v>1</v>
      </c>
      <c r="R12">
        <f>COUNTIF(F2:F268,11)</f>
        <v>0</v>
      </c>
      <c r="S12">
        <f>COUNTIF(G2:G268,11)</f>
        <v>0</v>
      </c>
      <c r="T12">
        <f>COUNTIF(H2:H268,11)</f>
        <v>2</v>
      </c>
      <c r="U12">
        <f>COUNTIF(I2:I268,11)</f>
        <v>0</v>
      </c>
      <c r="V12">
        <f>COUNTIF(J2:J268,11)</f>
        <v>0</v>
      </c>
      <c r="W12">
        <f>COUNTIF(K2:K268,11)</f>
        <v>0</v>
      </c>
      <c r="X12">
        <f>COUNTIF(L2:L268,11)</f>
        <v>0</v>
      </c>
      <c r="Z12">
        <v>11</v>
      </c>
      <c r="AB12" t="s">
        <v>215</v>
      </c>
      <c r="AC12" t="s">
        <v>231</v>
      </c>
      <c r="AD12" t="s">
        <v>231</v>
      </c>
      <c r="AF12" t="s">
        <v>257</v>
      </c>
    </row>
    <row r="13" spans="1:36" x14ac:dyDescent="0.3">
      <c r="A13">
        <v>12</v>
      </c>
      <c r="B13" t="s">
        <v>23</v>
      </c>
      <c r="C13">
        <v>1</v>
      </c>
      <c r="D13">
        <v>4</v>
      </c>
      <c r="E13">
        <v>4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L13">
        <v>0</v>
      </c>
      <c r="N13">
        <v>12</v>
      </c>
      <c r="O13">
        <f>COUNTIF(C2:C268,12)</f>
        <v>0</v>
      </c>
      <c r="P13">
        <f>COUNTIF(D2:D268,12)</f>
        <v>4</v>
      </c>
      <c r="Q13">
        <f>COUNTIF(E2:E268,12)</f>
        <v>0</v>
      </c>
      <c r="R13">
        <f>COUNTIF(F2:F268,12)</f>
        <v>2</v>
      </c>
      <c r="S13">
        <f>COUNTIF(G2:G268,12)</f>
        <v>0</v>
      </c>
      <c r="T13">
        <f>COUNTIF(H2:H268,12)</f>
        <v>2</v>
      </c>
      <c r="U13">
        <f>COUNTIF(I2:I268,12)</f>
        <v>0</v>
      </c>
      <c r="V13">
        <f>COUNTIF(J2:J268,12)</f>
        <v>0</v>
      </c>
      <c r="W13">
        <f>COUNTIF(K2:K268,12)</f>
        <v>0</v>
      </c>
      <c r="X13">
        <f>COUNTIF(L2:L268,12)</f>
        <v>0</v>
      </c>
      <c r="Z13">
        <v>12</v>
      </c>
      <c r="AB13" t="s">
        <v>216</v>
      </c>
      <c r="AC13" t="s">
        <v>232</v>
      </c>
      <c r="AD13" t="s">
        <v>232</v>
      </c>
      <c r="AF13" t="s">
        <v>258</v>
      </c>
    </row>
    <row r="14" spans="1:36" x14ac:dyDescent="0.3">
      <c r="A14">
        <v>13</v>
      </c>
      <c r="B14" t="s">
        <v>24</v>
      </c>
      <c r="C14">
        <v>1</v>
      </c>
      <c r="D14">
        <v>4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K14">
        <v>0</v>
      </c>
      <c r="L14">
        <v>0</v>
      </c>
      <c r="N14">
        <v>13</v>
      </c>
      <c r="O14">
        <f>COUNTIF(C2:C268,13)</f>
        <v>0</v>
      </c>
      <c r="P14">
        <f>COUNTIF(D2:D268,13)</f>
        <v>7</v>
      </c>
      <c r="Q14">
        <f>COUNTIF(E2:E268,13)</f>
        <v>1</v>
      </c>
      <c r="R14">
        <f>COUNTIF(F2:F268,13)</f>
        <v>0</v>
      </c>
      <c r="S14">
        <f>COUNTIF(G2:G268,13)</f>
        <v>0</v>
      </c>
      <c r="T14">
        <f>COUNTIF(H2:H268,13)</f>
        <v>2</v>
      </c>
      <c r="U14">
        <f>COUNTIF(I2:I268,13)</f>
        <v>0</v>
      </c>
      <c r="V14">
        <f>COUNTIF(J2:J268,13)</f>
        <v>0</v>
      </c>
      <c r="W14">
        <f>COUNTIF(K2:K268,13)</f>
        <v>0</v>
      </c>
      <c r="X14">
        <f>COUNTIF(L2:L268,13)</f>
        <v>0</v>
      </c>
      <c r="Z14">
        <v>13</v>
      </c>
      <c r="AB14" t="s">
        <v>217</v>
      </c>
      <c r="AC14" t="s">
        <v>233</v>
      </c>
      <c r="AD14" t="s">
        <v>233</v>
      </c>
      <c r="AF14" t="s">
        <v>259</v>
      </c>
    </row>
    <row r="15" spans="1:36" x14ac:dyDescent="0.3">
      <c r="A15">
        <v>14</v>
      </c>
      <c r="B15" t="s">
        <v>25</v>
      </c>
      <c r="C15">
        <v>5</v>
      </c>
      <c r="D15">
        <v>3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N15">
        <v>14</v>
      </c>
      <c r="O15">
        <f>COUNTIF(C2:C268,14)</f>
        <v>0</v>
      </c>
      <c r="P15">
        <f>COUNTIF(D2:D268,14)</f>
        <v>7</v>
      </c>
      <c r="Q15">
        <f>COUNTIF(E2:E268,14)</f>
        <v>0</v>
      </c>
      <c r="R15">
        <f>COUNTIF(F2:F268,14)</f>
        <v>1</v>
      </c>
      <c r="S15">
        <f>COUNTIF(G2:G268,14)</f>
        <v>0</v>
      </c>
      <c r="T15">
        <f>COUNTIF(H2:H268,14)</f>
        <v>3</v>
      </c>
      <c r="U15">
        <f>COUNTIF(I2:I268,14)</f>
        <v>0</v>
      </c>
      <c r="V15">
        <f>COUNTIF(J2:J268,14)</f>
        <v>0</v>
      </c>
      <c r="W15">
        <f>COUNTIF(K2:K268,14)</f>
        <v>0</v>
      </c>
      <c r="X15">
        <f>COUNTIF(L2:L268,14)</f>
        <v>0</v>
      </c>
      <c r="Z15">
        <v>14</v>
      </c>
      <c r="AB15" t="s">
        <v>218</v>
      </c>
      <c r="AC15" t="s">
        <v>234</v>
      </c>
      <c r="AD15" t="s">
        <v>234</v>
      </c>
      <c r="AF15" t="s">
        <v>260</v>
      </c>
    </row>
    <row r="16" spans="1:36" x14ac:dyDescent="0.3">
      <c r="A16">
        <v>15</v>
      </c>
      <c r="B16" t="s">
        <v>26</v>
      </c>
      <c r="C16">
        <v>1</v>
      </c>
      <c r="D16">
        <v>4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N16">
        <v>15</v>
      </c>
      <c r="O16">
        <f>COUNTIF(C2:C268,15)</f>
        <v>0</v>
      </c>
      <c r="P16">
        <f>COUNTIF(D2:D268,15)</f>
        <v>27</v>
      </c>
      <c r="Q16">
        <f>COUNTIF(E2:E268,15)</f>
        <v>3</v>
      </c>
      <c r="R16">
        <f>COUNTIF(F2:F268,15)</f>
        <v>0</v>
      </c>
      <c r="S16">
        <f>COUNTIF(G2:G268,15)</f>
        <v>0</v>
      </c>
      <c r="T16">
        <f>COUNTIF(H2:H268,15)</f>
        <v>3</v>
      </c>
      <c r="U16">
        <f>COUNTIF(I2:I268,15)</f>
        <v>0</v>
      </c>
      <c r="V16">
        <f>COUNTIF(J2:J268,15)</f>
        <v>0</v>
      </c>
      <c r="W16">
        <f>COUNTIF(K2:K268,15)</f>
        <v>0</v>
      </c>
      <c r="X16">
        <f>COUNTIF(L2:L268,15)</f>
        <v>0</v>
      </c>
      <c r="Z16">
        <v>15</v>
      </c>
      <c r="AB16" t="s">
        <v>219</v>
      </c>
      <c r="AC16" t="s">
        <v>235</v>
      </c>
      <c r="AD16" t="s">
        <v>235</v>
      </c>
      <c r="AF16" t="s">
        <v>261</v>
      </c>
    </row>
    <row r="17" spans="1:32" x14ac:dyDescent="0.3">
      <c r="A17">
        <v>16</v>
      </c>
      <c r="B17" t="s">
        <v>27</v>
      </c>
      <c r="C17">
        <v>1</v>
      </c>
      <c r="D17">
        <v>4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N17">
        <v>16</v>
      </c>
      <c r="O17">
        <f>COUNTIF(C2:C268,16)</f>
        <v>0</v>
      </c>
      <c r="P17">
        <f>COUNTIF(D2:D268,16)</f>
        <v>3</v>
      </c>
      <c r="Q17">
        <f>COUNTIF(E2:E268,16)</f>
        <v>3</v>
      </c>
      <c r="R17">
        <f>COUNTIF(F2:F268,16)</f>
        <v>2</v>
      </c>
      <c r="S17">
        <f>COUNTIF(G2:G268,16)</f>
        <v>0</v>
      </c>
      <c r="T17">
        <f>COUNTIF(H2:H268,16)</f>
        <v>1</v>
      </c>
      <c r="U17">
        <f>COUNTIF(I2:I268,16)</f>
        <v>0</v>
      </c>
      <c r="V17">
        <f>COUNTIF(J2:J268,16)</f>
        <v>0</v>
      </c>
      <c r="W17">
        <f>COUNTIF(K2:K268,16)</f>
        <v>0</v>
      </c>
      <c r="X17">
        <f>COUNTIF(L2:L268,16)</f>
        <v>0</v>
      </c>
      <c r="Z17">
        <v>16</v>
      </c>
      <c r="AB17" t="s">
        <v>220</v>
      </c>
      <c r="AC17" t="s">
        <v>236</v>
      </c>
      <c r="AD17" t="s">
        <v>236</v>
      </c>
      <c r="AF17" t="s">
        <v>262</v>
      </c>
    </row>
    <row r="18" spans="1:32" x14ac:dyDescent="0.3">
      <c r="A18">
        <v>17</v>
      </c>
      <c r="B18" t="s">
        <v>28</v>
      </c>
      <c r="C18">
        <v>7</v>
      </c>
      <c r="D18">
        <v>15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N18">
        <v>17</v>
      </c>
      <c r="O18">
        <f>COUNTIF(C2:C268,17)</f>
        <v>0</v>
      </c>
      <c r="P18">
        <f>COUNTIF(D2:D268,17)</f>
        <v>0</v>
      </c>
      <c r="Q18">
        <f>COUNTIF(E2:E268,17)</f>
        <v>1</v>
      </c>
      <c r="R18">
        <f>COUNTIF(F2:F268,17)</f>
        <v>0</v>
      </c>
      <c r="S18">
        <f>COUNTIF(G2:G268,17)</f>
        <v>0</v>
      </c>
      <c r="T18">
        <f>COUNTIF(H2:H268,17)</f>
        <v>3</v>
      </c>
      <c r="U18">
        <f>COUNTIF(I2:I268,17)</f>
        <v>0</v>
      </c>
      <c r="V18">
        <f>COUNTIF(J2:J268,17)</f>
        <v>0</v>
      </c>
      <c r="W18">
        <f>COUNTIF(K2:K268,17)</f>
        <v>0</v>
      </c>
      <c r="X18">
        <f>COUNTIF(L2:L268,17)</f>
        <v>0</v>
      </c>
      <c r="Z18">
        <v>17</v>
      </c>
      <c r="AC18" t="s">
        <v>237</v>
      </c>
      <c r="AD18" t="s">
        <v>237</v>
      </c>
      <c r="AF18" t="s">
        <v>263</v>
      </c>
    </row>
    <row r="19" spans="1:32" x14ac:dyDescent="0.3">
      <c r="A19">
        <v>18</v>
      </c>
      <c r="B19" t="s">
        <v>29</v>
      </c>
      <c r="C19">
        <v>1</v>
      </c>
      <c r="D19">
        <v>4</v>
      </c>
      <c r="E19">
        <v>0</v>
      </c>
      <c r="F19">
        <v>0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N19">
        <v>18</v>
      </c>
      <c r="O19">
        <f>COUNTIF(C2:C268,18)</f>
        <v>0</v>
      </c>
      <c r="P19">
        <f>COUNTIF(D2:D268,18)</f>
        <v>0</v>
      </c>
      <c r="Q19">
        <f>COUNTIF(E2:E268,18)</f>
        <v>0</v>
      </c>
      <c r="R19">
        <f>COUNTIF(F2:F268,18)</f>
        <v>0</v>
      </c>
      <c r="S19">
        <f>COUNTIF(G2:G268,18)</f>
        <v>0</v>
      </c>
      <c r="T19">
        <f>COUNTIF(H2:H268,18)</f>
        <v>3</v>
      </c>
      <c r="U19">
        <f>COUNTIF(I2:I268,18)</f>
        <v>0</v>
      </c>
      <c r="V19">
        <f>COUNTIF(J2:J268,18)</f>
        <v>0</v>
      </c>
      <c r="W19">
        <f>COUNTIF(K2:K268,18)</f>
        <v>0</v>
      </c>
      <c r="X19">
        <f>COUNTIF(L2:L268,18)</f>
        <v>0</v>
      </c>
      <c r="Z19">
        <v>18</v>
      </c>
      <c r="AC19" t="s">
        <v>238</v>
      </c>
      <c r="AD19" t="s">
        <v>238</v>
      </c>
      <c r="AF19" t="s">
        <v>264</v>
      </c>
    </row>
    <row r="20" spans="1:32" x14ac:dyDescent="0.3">
      <c r="A20">
        <v>19</v>
      </c>
      <c r="B20" t="s">
        <v>30</v>
      </c>
      <c r="C20">
        <v>9</v>
      </c>
      <c r="D20">
        <v>16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N20">
        <v>19</v>
      </c>
      <c r="O20">
        <f>COUNTIF(C2:C268,19)</f>
        <v>0</v>
      </c>
      <c r="P20">
        <f>COUNTIF(D2:D268,19)</f>
        <v>0</v>
      </c>
      <c r="Q20">
        <f>COUNTIF(E2:E268,19)</f>
        <v>0</v>
      </c>
      <c r="R20">
        <f>COUNTIF(F2:F268,19)</f>
        <v>0</v>
      </c>
      <c r="S20">
        <f>COUNTIF(G2:G268,19)</f>
        <v>0</v>
      </c>
      <c r="T20">
        <f>COUNTIF(H2:H268,19)</f>
        <v>1</v>
      </c>
      <c r="U20">
        <f>COUNTIF(I2:I268,19)</f>
        <v>0</v>
      </c>
      <c r="V20">
        <f>COUNTIF(J2:J268,19)</f>
        <v>0</v>
      </c>
      <c r="W20">
        <f>COUNTIF(K2:K268,19)</f>
        <v>0</v>
      </c>
      <c r="X20">
        <f>COUNTIF(L2:L268,19)</f>
        <v>0</v>
      </c>
      <c r="Z20">
        <v>19</v>
      </c>
      <c r="AC20" t="s">
        <v>239</v>
      </c>
      <c r="AD20" t="s">
        <v>239</v>
      </c>
      <c r="AF20" t="s">
        <v>265</v>
      </c>
    </row>
    <row r="21" spans="1:32" x14ac:dyDescent="0.3">
      <c r="A21">
        <v>20</v>
      </c>
      <c r="B21" t="s">
        <v>31</v>
      </c>
      <c r="C21">
        <v>1</v>
      </c>
      <c r="D21">
        <v>4</v>
      </c>
      <c r="E21">
        <v>0</v>
      </c>
      <c r="F21">
        <v>0</v>
      </c>
      <c r="G21">
        <v>0</v>
      </c>
      <c r="H21">
        <v>7</v>
      </c>
      <c r="I21">
        <v>0</v>
      </c>
      <c r="J21">
        <v>0</v>
      </c>
      <c r="K21">
        <v>0</v>
      </c>
      <c r="L21">
        <v>0</v>
      </c>
      <c r="N21">
        <v>20</v>
      </c>
      <c r="O21">
        <f>COUNTIF(C2:C268,20)</f>
        <v>0</v>
      </c>
      <c r="P21">
        <f>COUNTIF(D2:D268,20)</f>
        <v>0</v>
      </c>
      <c r="Q21">
        <f>COUNTIF(E2:E268,20)</f>
        <v>0</v>
      </c>
      <c r="R21">
        <f>COUNTIF(F2:F268,20)</f>
        <v>0</v>
      </c>
      <c r="S21">
        <f>COUNTIF(G2:G268,20)</f>
        <v>0</v>
      </c>
      <c r="T21">
        <f>COUNTIF(H2:H268,20)</f>
        <v>3</v>
      </c>
      <c r="U21">
        <f>COUNTIF(I2:I268,20)</f>
        <v>0</v>
      </c>
      <c r="V21">
        <f>COUNTIF(J2:J268,20)</f>
        <v>0</v>
      </c>
      <c r="W21">
        <f>COUNTIF(K2:K268,20)</f>
        <v>0</v>
      </c>
      <c r="X21">
        <f>COUNTIF(L2:L268,20)</f>
        <v>0</v>
      </c>
      <c r="Z21">
        <v>20</v>
      </c>
      <c r="AF21" t="s">
        <v>266</v>
      </c>
    </row>
    <row r="22" spans="1:32" x14ac:dyDescent="0.3">
      <c r="A22">
        <v>21</v>
      </c>
      <c r="B22" t="s">
        <v>32</v>
      </c>
      <c r="C22">
        <v>5</v>
      </c>
      <c r="D22">
        <v>15</v>
      </c>
      <c r="E22">
        <v>4</v>
      </c>
      <c r="F22">
        <v>0</v>
      </c>
      <c r="G22">
        <v>3</v>
      </c>
      <c r="H22">
        <v>15</v>
      </c>
      <c r="I22">
        <v>0</v>
      </c>
      <c r="J22">
        <v>0</v>
      </c>
      <c r="K22">
        <v>0</v>
      </c>
      <c r="L22">
        <v>0</v>
      </c>
      <c r="N22">
        <v>21</v>
      </c>
      <c r="O22">
        <f>COUNTIF(C2:C268,21)</f>
        <v>0</v>
      </c>
      <c r="P22">
        <f>COUNTIF(D2:D268,21)</f>
        <v>0</v>
      </c>
      <c r="Q22">
        <f>COUNTIF(E2:E268,21)</f>
        <v>0</v>
      </c>
      <c r="R22">
        <f>COUNTIF(F2:F268,21)</f>
        <v>0</v>
      </c>
      <c r="S22">
        <f>COUNTIF(G2:G268,21)</f>
        <v>0</v>
      </c>
      <c r="T22">
        <f>COUNTIF(H2:H268,21)</f>
        <v>5</v>
      </c>
      <c r="U22">
        <f>COUNTIF(I2:I268,21)</f>
        <v>0</v>
      </c>
      <c r="V22">
        <f>COUNTIF(J2:J268,21)</f>
        <v>0</v>
      </c>
      <c r="W22">
        <f>COUNTIF(K2:K268,21)</f>
        <v>0</v>
      </c>
      <c r="X22">
        <f>COUNTIF(L2:L268,21)</f>
        <v>0</v>
      </c>
      <c r="Z22">
        <v>21</v>
      </c>
      <c r="AF22" t="s">
        <v>267</v>
      </c>
    </row>
    <row r="23" spans="1:32" x14ac:dyDescent="0.3">
      <c r="A23">
        <v>22</v>
      </c>
      <c r="B23" t="s">
        <v>33</v>
      </c>
      <c r="C23">
        <v>8</v>
      </c>
      <c r="D23">
        <v>8</v>
      </c>
      <c r="E23">
        <v>4</v>
      </c>
      <c r="F23">
        <v>0</v>
      </c>
      <c r="G23">
        <v>0</v>
      </c>
      <c r="H23">
        <v>0</v>
      </c>
      <c r="I23">
        <v>5</v>
      </c>
      <c r="J23">
        <v>0</v>
      </c>
      <c r="K23">
        <v>3</v>
      </c>
      <c r="L23">
        <v>0</v>
      </c>
      <c r="N23">
        <v>22</v>
      </c>
      <c r="O23">
        <f>COUNTIF(C2:C268,22)</f>
        <v>0</v>
      </c>
      <c r="P23">
        <f>COUNTIF(D2:D268,22)</f>
        <v>0</v>
      </c>
      <c r="Q23">
        <f>COUNTIF(E2:E268,22)</f>
        <v>0</v>
      </c>
      <c r="R23">
        <f>COUNTIF(F2:F268,22)</f>
        <v>0</v>
      </c>
      <c r="S23">
        <f>COUNTIF(G2:G268,22)</f>
        <v>0</v>
      </c>
      <c r="T23">
        <f>COUNTIF(H2:H268,22)</f>
        <v>7</v>
      </c>
      <c r="U23">
        <f>COUNTIF(I2:I268,22)</f>
        <v>0</v>
      </c>
      <c r="V23">
        <f>COUNTIF(J2:J268,22)</f>
        <v>0</v>
      </c>
      <c r="W23">
        <f>COUNTIF(K2:K268,22)</f>
        <v>0</v>
      </c>
      <c r="X23">
        <f>COUNTIF(L2:L268,22)</f>
        <v>0</v>
      </c>
      <c r="Z23">
        <v>22</v>
      </c>
      <c r="AF23" t="s">
        <v>268</v>
      </c>
    </row>
    <row r="24" spans="1:32" x14ac:dyDescent="0.3">
      <c r="A24">
        <v>23</v>
      </c>
      <c r="B24" t="s">
        <v>34</v>
      </c>
      <c r="C24">
        <v>4</v>
      </c>
      <c r="D24">
        <v>6</v>
      </c>
      <c r="E24">
        <v>8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N24">
        <v>23</v>
      </c>
      <c r="O24">
        <f>COUNTIF(C2:C268,23)</f>
        <v>0</v>
      </c>
      <c r="P24">
        <f>COUNTIF(D2:D268,23)</f>
        <v>0</v>
      </c>
      <c r="Q24">
        <f>COUNTIF(E2:E268,23)</f>
        <v>0</v>
      </c>
      <c r="R24">
        <f>COUNTIF(F2:F268,23)</f>
        <v>0</v>
      </c>
      <c r="S24">
        <f>COUNTIF(G2:G268,23)</f>
        <v>0</v>
      </c>
      <c r="T24">
        <f>COUNTIF(H2:H268,23)</f>
        <v>1</v>
      </c>
      <c r="U24">
        <f>COUNTIF(I2:I268,23)</f>
        <v>0</v>
      </c>
      <c r="V24">
        <f>COUNTIF(J2:J268,23)</f>
        <v>0</v>
      </c>
      <c r="W24">
        <f>COUNTIF(K2:K268,23)</f>
        <v>0</v>
      </c>
      <c r="X24">
        <f>COUNTIF(L2:L268,23)</f>
        <v>0</v>
      </c>
      <c r="Z24">
        <v>23</v>
      </c>
      <c r="AF24" t="s">
        <v>269</v>
      </c>
    </row>
    <row r="25" spans="1:32" x14ac:dyDescent="0.3">
      <c r="A25">
        <v>24</v>
      </c>
      <c r="B25" t="s">
        <v>35</v>
      </c>
      <c r="C25">
        <v>1</v>
      </c>
      <c r="D25">
        <v>6</v>
      </c>
      <c r="E25">
        <v>8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N25">
        <v>24</v>
      </c>
      <c r="O25">
        <f>COUNTIF(C2:C268,24)</f>
        <v>0</v>
      </c>
      <c r="P25">
        <f>COUNTIF(D2:D268,24)</f>
        <v>0</v>
      </c>
      <c r="Q25">
        <f>COUNTIF(E2:E268,24)</f>
        <v>0</v>
      </c>
      <c r="R25">
        <f>COUNTIF(F2:F268,24)</f>
        <v>0</v>
      </c>
      <c r="S25">
        <f>COUNTIF(G2:G268,24)</f>
        <v>0</v>
      </c>
      <c r="T25">
        <f>COUNTIF(H2:H268,24)</f>
        <v>1</v>
      </c>
      <c r="U25">
        <f>COUNTIF(I2:I268,24)</f>
        <v>0</v>
      </c>
      <c r="V25">
        <f>COUNTIF(J2:J268,24)</f>
        <v>0</v>
      </c>
      <c r="W25">
        <f>COUNTIF(K2:K268,24)</f>
        <v>0</v>
      </c>
      <c r="X25">
        <f>COUNTIF(L2:L268,24)</f>
        <v>0</v>
      </c>
      <c r="Z25">
        <v>24</v>
      </c>
      <c r="AF25" t="s">
        <v>270</v>
      </c>
    </row>
    <row r="26" spans="1:32" x14ac:dyDescent="0.3">
      <c r="A26">
        <v>25</v>
      </c>
      <c r="B26" t="s">
        <v>36</v>
      </c>
      <c r="C26">
        <v>1</v>
      </c>
      <c r="D26">
        <v>10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25</v>
      </c>
      <c r="O26">
        <f>COUNTIF(C2:C268,25)</f>
        <v>0</v>
      </c>
      <c r="P26">
        <f>COUNTIF(D2:D268,25)</f>
        <v>0</v>
      </c>
      <c r="Q26">
        <f>COUNTIF(E2:E268,25)</f>
        <v>0</v>
      </c>
      <c r="R26">
        <f>COUNTIF(F2:F268,25)</f>
        <v>0</v>
      </c>
      <c r="S26">
        <f>COUNTIF(G2:G268,25)</f>
        <v>0</v>
      </c>
      <c r="T26">
        <f>COUNTIF(H2:H268,25)</f>
        <v>8</v>
      </c>
      <c r="U26">
        <f>COUNTIF(I2:I268,25)</f>
        <v>0</v>
      </c>
      <c r="V26">
        <f>COUNTIF(J2:J268,25)</f>
        <v>0</v>
      </c>
      <c r="W26">
        <f>COUNTIF(K2:K268,25)</f>
        <v>0</v>
      </c>
      <c r="X26">
        <f>COUNTIF(L2:L268,25)</f>
        <v>0</v>
      </c>
      <c r="Z26">
        <v>25</v>
      </c>
      <c r="AF26" t="s">
        <v>271</v>
      </c>
    </row>
    <row r="27" spans="1:32" x14ac:dyDescent="0.3">
      <c r="A27">
        <v>26</v>
      </c>
      <c r="B27" t="s">
        <v>37</v>
      </c>
      <c r="C27">
        <v>2</v>
      </c>
      <c r="D27">
        <v>6</v>
      </c>
      <c r="E27">
        <v>8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N27">
        <v>26</v>
      </c>
      <c r="O27">
        <f>COUNTIF(C2:C268,26)</f>
        <v>0</v>
      </c>
      <c r="P27">
        <f>COUNTIF(D2:D268,26)</f>
        <v>0</v>
      </c>
      <c r="Q27">
        <f>COUNTIF(E2:E268,26)</f>
        <v>0</v>
      </c>
      <c r="R27">
        <f>COUNTIF(F2:F268,26)</f>
        <v>0</v>
      </c>
      <c r="S27">
        <f>COUNTIF(G2:G268,26)</f>
        <v>0</v>
      </c>
      <c r="T27">
        <f>COUNTIF(H2:H268,26)</f>
        <v>3</v>
      </c>
      <c r="U27">
        <f>COUNTIF(I2:I268,26)</f>
        <v>0</v>
      </c>
      <c r="V27">
        <f>COUNTIF(J2:J268,26)</f>
        <v>0</v>
      </c>
      <c r="W27">
        <f>COUNTIF(K2:K268,26)</f>
        <v>0</v>
      </c>
      <c r="X27">
        <f>COUNTIF(L2:L268,26)</f>
        <v>0</v>
      </c>
      <c r="Z27">
        <v>26</v>
      </c>
      <c r="AF27" t="s">
        <v>272</v>
      </c>
    </row>
    <row r="28" spans="1:32" x14ac:dyDescent="0.3">
      <c r="A28">
        <v>27</v>
      </c>
      <c r="B28" t="s">
        <v>35</v>
      </c>
      <c r="C28">
        <v>1</v>
      </c>
      <c r="D28">
        <v>6</v>
      </c>
      <c r="E28">
        <v>8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N28">
        <v>27</v>
      </c>
      <c r="O28">
        <f>COUNTIF(C2:C268,27)</f>
        <v>0</v>
      </c>
      <c r="P28">
        <f>COUNTIF(D2:D268,27)</f>
        <v>0</v>
      </c>
      <c r="Q28">
        <f>COUNTIF(E2:E268,27)</f>
        <v>0</v>
      </c>
      <c r="R28">
        <f>COUNTIF(F2:F268,27)</f>
        <v>0</v>
      </c>
      <c r="S28">
        <f>COUNTIF(G2:G268,27)</f>
        <v>0</v>
      </c>
      <c r="T28">
        <f>COUNTIF(H2:H268,27)</f>
        <v>2</v>
      </c>
      <c r="U28">
        <f>COUNTIF(I2:I268,27)</f>
        <v>0</v>
      </c>
      <c r="V28">
        <f>COUNTIF(J2:J268,27)</f>
        <v>0</v>
      </c>
      <c r="W28">
        <f>COUNTIF(K2:K268,27)</f>
        <v>0</v>
      </c>
      <c r="X28">
        <f>COUNTIF(L2:L268,27)</f>
        <v>0</v>
      </c>
      <c r="Z28">
        <v>27</v>
      </c>
      <c r="AF28" t="s">
        <v>273</v>
      </c>
    </row>
    <row r="29" spans="1:32" x14ac:dyDescent="0.3">
      <c r="A29">
        <v>28</v>
      </c>
      <c r="B29" t="s">
        <v>38</v>
      </c>
      <c r="C29">
        <v>1</v>
      </c>
      <c r="D29">
        <v>8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28</v>
      </c>
      <c r="O29">
        <f>COUNTIF(C2:C268,28)</f>
        <v>0</v>
      </c>
      <c r="P29">
        <f>COUNTIF(D2:D268,28)</f>
        <v>0</v>
      </c>
      <c r="Q29">
        <f>COUNTIF(E2:E268,28)</f>
        <v>0</v>
      </c>
      <c r="R29">
        <f>COUNTIF(F2:F268,28)</f>
        <v>0</v>
      </c>
      <c r="S29">
        <f>COUNTIF(G2:G268,28)</f>
        <v>0</v>
      </c>
      <c r="T29">
        <f>COUNTIF(H2:H268,28)</f>
        <v>1</v>
      </c>
      <c r="U29">
        <f>COUNTIF(I2:I268,28)</f>
        <v>0</v>
      </c>
      <c r="V29">
        <f>COUNTIF(J2:J268,28)</f>
        <v>0</v>
      </c>
      <c r="W29">
        <f>COUNTIF(K2:K268,28)</f>
        <v>0</v>
      </c>
      <c r="X29">
        <f>COUNTIF(L2:L268,28)</f>
        <v>0</v>
      </c>
      <c r="Z29">
        <v>28</v>
      </c>
      <c r="AF29" t="s">
        <v>274</v>
      </c>
    </row>
    <row r="30" spans="1:32" x14ac:dyDescent="0.3">
      <c r="A30">
        <v>29</v>
      </c>
      <c r="B30" t="s">
        <v>39</v>
      </c>
      <c r="C30">
        <v>5</v>
      </c>
      <c r="D30">
        <v>15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29</v>
      </c>
      <c r="O30">
        <f>COUNTIF(C2:C268,29)</f>
        <v>0</v>
      </c>
      <c r="P30">
        <f>COUNTIF(D2:D268,29)</f>
        <v>0</v>
      </c>
      <c r="Q30">
        <f>COUNTIF(E2:E268,29)</f>
        <v>0</v>
      </c>
      <c r="R30">
        <f>COUNTIF(F2:F268,29)</f>
        <v>0</v>
      </c>
      <c r="S30">
        <f>COUNTIF(G2:G268,29)</f>
        <v>0</v>
      </c>
      <c r="T30">
        <f>COUNTIF(H2:H268,29)</f>
        <v>1</v>
      </c>
      <c r="U30">
        <f>COUNTIF(I2:I268,29)</f>
        <v>0</v>
      </c>
      <c r="V30">
        <f>COUNTIF(J2:J268,29)</f>
        <v>0</v>
      </c>
      <c r="W30">
        <f>COUNTIF(K2:K268,29)</f>
        <v>0</v>
      </c>
      <c r="X30">
        <f>COUNTIF(L2:L268,29)</f>
        <v>0</v>
      </c>
      <c r="Z30">
        <v>29</v>
      </c>
      <c r="AF30" t="s">
        <v>275</v>
      </c>
    </row>
    <row r="31" spans="1:32" x14ac:dyDescent="0.3">
      <c r="A31">
        <v>30</v>
      </c>
      <c r="B31" t="s">
        <v>40</v>
      </c>
      <c r="C31">
        <v>1</v>
      </c>
      <c r="D31">
        <v>1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>
        <v>30</v>
      </c>
      <c r="O31">
        <f>COUNTIF(C2:C268,30)</f>
        <v>0</v>
      </c>
      <c r="P31">
        <f>COUNTIF(D2:D268,30)</f>
        <v>0</v>
      </c>
      <c r="Q31">
        <f>COUNTIF(E2:E268,30)</f>
        <v>0</v>
      </c>
      <c r="R31">
        <f>COUNTIF(F2:F268,30)</f>
        <v>0</v>
      </c>
      <c r="S31">
        <f>COUNTIF(G2:G268,30)</f>
        <v>0</v>
      </c>
      <c r="T31">
        <f>COUNTIF(H2:H268,30)</f>
        <v>2</v>
      </c>
      <c r="U31">
        <f>COUNTIF(I2:I268,30)</f>
        <v>0</v>
      </c>
      <c r="V31">
        <f>COUNTIF(J2:J268,30)</f>
        <v>0</v>
      </c>
      <c r="W31">
        <f>COUNTIF(K2:K268,30)</f>
        <v>0</v>
      </c>
      <c r="X31">
        <f>COUNTIF(L2:L268,30)</f>
        <v>0</v>
      </c>
      <c r="Z31">
        <v>30</v>
      </c>
      <c r="AF31" t="s">
        <v>276</v>
      </c>
    </row>
    <row r="32" spans="1:32" x14ac:dyDescent="0.3">
      <c r="A32">
        <v>31</v>
      </c>
      <c r="B32" t="s">
        <v>41</v>
      </c>
      <c r="C32">
        <v>1</v>
      </c>
      <c r="D32">
        <v>13</v>
      </c>
      <c r="E32">
        <v>8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31</v>
      </c>
      <c r="O32">
        <f>COUNTIF(C2:C268,31)</f>
        <v>0</v>
      </c>
      <c r="P32">
        <f>COUNTIF(D2:D268,31)</f>
        <v>0</v>
      </c>
      <c r="Q32">
        <f>COUNTIF(E2:E268,31)</f>
        <v>0</v>
      </c>
      <c r="R32">
        <f>COUNTIF(F2:F268,31)</f>
        <v>0</v>
      </c>
      <c r="S32">
        <f>COUNTIF(G2:G268,31)</f>
        <v>0</v>
      </c>
      <c r="T32">
        <f>COUNTIF(H2:H268,31)</f>
        <v>1</v>
      </c>
      <c r="U32">
        <f>COUNTIF(I2:I268,31)</f>
        <v>0</v>
      </c>
      <c r="V32">
        <f>COUNTIF(J2:J268,31)</f>
        <v>0</v>
      </c>
      <c r="W32">
        <f>COUNTIF(K2:K268,31)</f>
        <v>0</v>
      </c>
      <c r="X32">
        <f>COUNTIF(L2:L268,31)</f>
        <v>0</v>
      </c>
      <c r="Z32">
        <v>31</v>
      </c>
      <c r="AF32" t="s">
        <v>277</v>
      </c>
    </row>
    <row r="33" spans="1:32" x14ac:dyDescent="0.3">
      <c r="A33">
        <v>32</v>
      </c>
      <c r="B33" t="s">
        <v>42</v>
      </c>
      <c r="C33">
        <v>5</v>
      </c>
      <c r="D33">
        <v>15</v>
      </c>
      <c r="E33">
        <v>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32</v>
      </c>
      <c r="O33">
        <f>COUNTIF(C2:C268,32)</f>
        <v>0</v>
      </c>
      <c r="P33">
        <f>COUNTIF(D2:D268,32)</f>
        <v>0</v>
      </c>
      <c r="Q33">
        <f>COUNTIF(E2:E268,32)</f>
        <v>0</v>
      </c>
      <c r="R33">
        <f>COUNTIF(F2:F268,32)</f>
        <v>0</v>
      </c>
      <c r="S33">
        <f>COUNTIF(G2:G268,32)</f>
        <v>0</v>
      </c>
      <c r="T33">
        <f>COUNTIF(H2:H268,32)</f>
        <v>1</v>
      </c>
      <c r="U33">
        <f>COUNTIF(I2:I268,32)</f>
        <v>0</v>
      </c>
      <c r="V33">
        <f>COUNTIF(J2:J268,32)</f>
        <v>0</v>
      </c>
      <c r="W33">
        <f>COUNTIF(K2:K268,32)</f>
        <v>0</v>
      </c>
      <c r="X33">
        <f>COUNTIF(L2:L268,32)</f>
        <v>0</v>
      </c>
      <c r="Z33">
        <v>32</v>
      </c>
      <c r="AF33" t="s">
        <v>278</v>
      </c>
    </row>
    <row r="34" spans="1:32" x14ac:dyDescent="0.3">
      <c r="A34">
        <v>33</v>
      </c>
      <c r="B34" t="s">
        <v>43</v>
      </c>
      <c r="C34">
        <v>1</v>
      </c>
      <c r="D34">
        <v>14</v>
      </c>
      <c r="E34">
        <v>8</v>
      </c>
      <c r="F34">
        <v>0</v>
      </c>
      <c r="G34">
        <v>0</v>
      </c>
      <c r="H34">
        <v>21</v>
      </c>
      <c r="I34">
        <v>0</v>
      </c>
      <c r="J34">
        <v>0</v>
      </c>
      <c r="K34">
        <v>0</v>
      </c>
      <c r="L34">
        <v>0</v>
      </c>
      <c r="N34">
        <v>33</v>
      </c>
      <c r="O34">
        <f>COUNTIF(C2:C268,33)</f>
        <v>0</v>
      </c>
      <c r="P34">
        <f>COUNTIF(D2:D268,33)</f>
        <v>0</v>
      </c>
      <c r="Q34">
        <f>COUNTIF(E2:E268,33)</f>
        <v>0</v>
      </c>
      <c r="R34">
        <f>COUNTIF(F2:F268,33)</f>
        <v>0</v>
      </c>
      <c r="S34">
        <f>COUNTIF(G2:G268,33)</f>
        <v>0</v>
      </c>
      <c r="T34">
        <f>COUNTIF(H2:H268,33)</f>
        <v>0</v>
      </c>
      <c r="U34">
        <f>COUNTIF(I2:I268,33)</f>
        <v>0</v>
      </c>
      <c r="V34">
        <f>COUNTIF(J2:J268,33)</f>
        <v>0</v>
      </c>
      <c r="W34">
        <f>COUNTIF(K2:K268,33)</f>
        <v>0</v>
      </c>
      <c r="X34">
        <f>COUNTIF(L2:L268,33)</f>
        <v>0</v>
      </c>
    </row>
    <row r="35" spans="1:32" x14ac:dyDescent="0.3">
      <c r="A35">
        <v>34</v>
      </c>
      <c r="B35" t="s">
        <v>44</v>
      </c>
      <c r="C35">
        <v>1</v>
      </c>
      <c r="D35">
        <v>6</v>
      </c>
      <c r="E35">
        <v>8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</row>
    <row r="36" spans="1:32" x14ac:dyDescent="0.3">
      <c r="A36">
        <v>35</v>
      </c>
      <c r="B36" t="s">
        <v>45</v>
      </c>
      <c r="C36">
        <v>5</v>
      </c>
      <c r="D36">
        <v>10</v>
      </c>
      <c r="E36">
        <v>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N36" s="2" t="s">
        <v>196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32" x14ac:dyDescent="0.3">
      <c r="A37">
        <v>36</v>
      </c>
      <c r="B37" t="s">
        <v>46</v>
      </c>
      <c r="C37">
        <v>1</v>
      </c>
      <c r="D37">
        <v>13</v>
      </c>
      <c r="E37">
        <v>13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32" x14ac:dyDescent="0.3">
      <c r="A38">
        <v>37</v>
      </c>
      <c r="B38" t="s">
        <v>47</v>
      </c>
      <c r="C38">
        <v>1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32" x14ac:dyDescent="0.3">
      <c r="A39">
        <v>38</v>
      </c>
      <c r="B39" t="s">
        <v>48</v>
      </c>
      <c r="C39">
        <v>1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32" x14ac:dyDescent="0.3">
      <c r="A40">
        <v>39</v>
      </c>
      <c r="B40" t="s">
        <v>49</v>
      </c>
      <c r="C40">
        <v>1</v>
      </c>
      <c r="D40">
        <v>7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</row>
    <row r="41" spans="1:32" x14ac:dyDescent="0.3">
      <c r="A41">
        <v>40</v>
      </c>
      <c r="B41" t="s">
        <v>50</v>
      </c>
      <c r="C41">
        <v>1</v>
      </c>
      <c r="D41">
        <v>1</v>
      </c>
      <c r="E41">
        <v>8</v>
      </c>
      <c r="F41">
        <v>0</v>
      </c>
      <c r="G41">
        <v>1</v>
      </c>
      <c r="H41">
        <v>0</v>
      </c>
      <c r="I41">
        <v>0</v>
      </c>
      <c r="J41">
        <v>0</v>
      </c>
      <c r="K41">
        <v>2</v>
      </c>
      <c r="L41">
        <v>0</v>
      </c>
    </row>
    <row r="42" spans="1:32" x14ac:dyDescent="0.3">
      <c r="A42">
        <v>41</v>
      </c>
      <c r="B42" t="s">
        <v>51</v>
      </c>
      <c r="C42">
        <v>1</v>
      </c>
      <c r="D42">
        <v>1</v>
      </c>
      <c r="E42">
        <v>4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32" x14ac:dyDescent="0.3">
      <c r="A43">
        <v>42</v>
      </c>
      <c r="B43" t="s">
        <v>52</v>
      </c>
      <c r="C43">
        <v>1</v>
      </c>
      <c r="D43">
        <v>1</v>
      </c>
      <c r="E43">
        <v>4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32" x14ac:dyDescent="0.3">
      <c r="A44">
        <v>43</v>
      </c>
      <c r="B44" t="s">
        <v>53</v>
      </c>
      <c r="C44">
        <v>1</v>
      </c>
      <c r="D44">
        <v>4</v>
      </c>
      <c r="E44">
        <v>8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</row>
    <row r="45" spans="1:32" x14ac:dyDescent="0.3">
      <c r="A45">
        <v>44</v>
      </c>
      <c r="B45" t="s">
        <v>54</v>
      </c>
      <c r="C45">
        <v>1</v>
      </c>
      <c r="D45">
        <v>9</v>
      </c>
      <c r="E45">
        <v>8</v>
      </c>
      <c r="F45">
        <v>0</v>
      </c>
      <c r="G45">
        <v>0</v>
      </c>
      <c r="H45">
        <v>17</v>
      </c>
      <c r="I45">
        <v>0</v>
      </c>
      <c r="J45">
        <v>0</v>
      </c>
      <c r="K45">
        <v>0</v>
      </c>
      <c r="L45">
        <v>0</v>
      </c>
    </row>
    <row r="46" spans="1:32" x14ac:dyDescent="0.3">
      <c r="A46">
        <v>45</v>
      </c>
      <c r="B46" t="s">
        <v>55</v>
      </c>
      <c r="C46">
        <v>1</v>
      </c>
      <c r="D46">
        <v>1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32" x14ac:dyDescent="0.3">
      <c r="A47">
        <v>46</v>
      </c>
      <c r="B47" t="s">
        <v>56</v>
      </c>
      <c r="C47">
        <v>1</v>
      </c>
      <c r="D47">
        <v>4</v>
      </c>
      <c r="E47">
        <v>0</v>
      </c>
      <c r="F47">
        <v>0</v>
      </c>
      <c r="G47">
        <v>0</v>
      </c>
      <c r="H47">
        <v>13</v>
      </c>
      <c r="I47">
        <v>0</v>
      </c>
      <c r="J47">
        <v>0</v>
      </c>
      <c r="K47">
        <v>0</v>
      </c>
      <c r="L47">
        <v>0</v>
      </c>
    </row>
    <row r="48" spans="1:32" x14ac:dyDescent="0.3">
      <c r="A48">
        <v>47</v>
      </c>
      <c r="B48" t="s">
        <v>57</v>
      </c>
      <c r="C48">
        <v>1</v>
      </c>
      <c r="D48">
        <v>1</v>
      </c>
      <c r="E48">
        <v>8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 t="s">
        <v>58</v>
      </c>
      <c r="C49">
        <v>5</v>
      </c>
      <c r="D49">
        <v>15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 t="s">
        <v>59</v>
      </c>
      <c r="C50">
        <v>3</v>
      </c>
      <c r="D50">
        <v>6</v>
      </c>
      <c r="E50">
        <v>3</v>
      </c>
      <c r="F50">
        <v>0</v>
      </c>
      <c r="G50">
        <v>0</v>
      </c>
      <c r="H50">
        <v>21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50</v>
      </c>
      <c r="B51" t="s">
        <v>60</v>
      </c>
      <c r="C51">
        <v>5</v>
      </c>
      <c r="D51">
        <v>3</v>
      </c>
      <c r="E51">
        <v>4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 t="s">
        <v>61</v>
      </c>
      <c r="C52">
        <v>5</v>
      </c>
      <c r="D52">
        <v>3</v>
      </c>
      <c r="E52">
        <v>4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52</v>
      </c>
      <c r="B53" t="s">
        <v>62</v>
      </c>
      <c r="C53">
        <v>5</v>
      </c>
      <c r="D53">
        <v>8</v>
      </c>
      <c r="E53">
        <v>4</v>
      </c>
      <c r="F53">
        <v>0</v>
      </c>
      <c r="G53">
        <v>0</v>
      </c>
      <c r="H53">
        <v>0</v>
      </c>
      <c r="J53">
        <v>0</v>
      </c>
      <c r="K53">
        <v>9</v>
      </c>
      <c r="L53">
        <v>0</v>
      </c>
    </row>
    <row r="54" spans="1:12" x14ac:dyDescent="0.3">
      <c r="A54">
        <v>53</v>
      </c>
      <c r="B54" t="s">
        <v>63</v>
      </c>
      <c r="C54">
        <v>2</v>
      </c>
      <c r="D54">
        <v>10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 t="s">
        <v>64</v>
      </c>
      <c r="C55">
        <v>5</v>
      </c>
      <c r="D55">
        <v>4</v>
      </c>
      <c r="E55">
        <v>4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55</v>
      </c>
      <c r="B56" t="s">
        <v>65</v>
      </c>
      <c r="C56">
        <v>9</v>
      </c>
      <c r="D56">
        <v>1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 t="s">
        <v>66</v>
      </c>
      <c r="C57">
        <v>1</v>
      </c>
      <c r="D57">
        <v>4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t="s">
        <v>67</v>
      </c>
      <c r="C58">
        <v>1</v>
      </c>
      <c r="D58">
        <v>4</v>
      </c>
      <c r="E58">
        <v>8</v>
      </c>
      <c r="F58">
        <v>0</v>
      </c>
      <c r="G58">
        <v>0</v>
      </c>
      <c r="H58">
        <v>30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 t="s">
        <v>68</v>
      </c>
      <c r="C59">
        <v>1</v>
      </c>
      <c r="D59">
        <v>4</v>
      </c>
      <c r="E59">
        <v>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59</v>
      </c>
      <c r="B60" t="s">
        <v>69</v>
      </c>
      <c r="C60">
        <v>1</v>
      </c>
      <c r="D60">
        <v>4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60</v>
      </c>
      <c r="B61" t="s">
        <v>70</v>
      </c>
      <c r="C61">
        <v>1</v>
      </c>
      <c r="D61">
        <v>4</v>
      </c>
      <c r="E61">
        <v>15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t="s">
        <v>71</v>
      </c>
      <c r="C62">
        <v>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62</v>
      </c>
      <c r="B63" t="s">
        <v>72</v>
      </c>
      <c r="C63">
        <v>1</v>
      </c>
      <c r="D63">
        <v>1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 t="s">
        <v>73</v>
      </c>
      <c r="C64">
        <v>1</v>
      </c>
      <c r="D64">
        <v>1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64</v>
      </c>
      <c r="B65" t="s">
        <v>74</v>
      </c>
      <c r="C65">
        <v>1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65</v>
      </c>
      <c r="B66" t="s">
        <v>75</v>
      </c>
      <c r="C66">
        <v>1</v>
      </c>
      <c r="D66">
        <v>1</v>
      </c>
      <c r="E66">
        <v>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66</v>
      </c>
      <c r="B67" t="s">
        <v>76</v>
      </c>
      <c r="C67">
        <v>1</v>
      </c>
      <c r="D67">
        <v>1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 t="s">
        <v>77</v>
      </c>
      <c r="C68">
        <v>1</v>
      </c>
      <c r="D68">
        <v>1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 t="s">
        <v>78</v>
      </c>
      <c r="C69">
        <v>1</v>
      </c>
      <c r="D69">
        <v>4</v>
      </c>
      <c r="E69">
        <v>0</v>
      </c>
      <c r="F69">
        <v>0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69</v>
      </c>
      <c r="B70" t="s">
        <v>79</v>
      </c>
      <c r="C70">
        <v>6</v>
      </c>
      <c r="D70">
        <v>1</v>
      </c>
      <c r="E70">
        <v>8</v>
      </c>
      <c r="F70">
        <v>0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</row>
    <row r="71" spans="1:12" x14ac:dyDescent="0.3">
      <c r="A71">
        <v>70</v>
      </c>
      <c r="B71" t="s">
        <v>80</v>
      </c>
      <c r="C71">
        <v>6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3">
      <c r="A72">
        <v>71</v>
      </c>
      <c r="B72" t="s">
        <v>81</v>
      </c>
      <c r="C72">
        <v>5</v>
      </c>
      <c r="D72">
        <v>1</v>
      </c>
      <c r="E72">
        <v>4</v>
      </c>
      <c r="F72">
        <v>0</v>
      </c>
      <c r="G72">
        <v>3</v>
      </c>
      <c r="H72">
        <v>3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72</v>
      </c>
      <c r="B73" t="s">
        <v>82</v>
      </c>
      <c r="C73">
        <v>5</v>
      </c>
      <c r="D73">
        <v>8</v>
      </c>
      <c r="E73">
        <v>4</v>
      </c>
      <c r="F73">
        <v>0</v>
      </c>
      <c r="G73">
        <v>3</v>
      </c>
      <c r="H73">
        <v>25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73</v>
      </c>
      <c r="B74" t="s">
        <v>83</v>
      </c>
      <c r="C74">
        <v>1</v>
      </c>
      <c r="D74">
        <v>4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74</v>
      </c>
      <c r="B75" t="s">
        <v>84</v>
      </c>
      <c r="C75">
        <v>1</v>
      </c>
      <c r="D75">
        <v>1</v>
      </c>
      <c r="E75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 t="s">
        <v>85</v>
      </c>
      <c r="C76">
        <v>5</v>
      </c>
      <c r="D76">
        <v>15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 t="s">
        <v>86</v>
      </c>
      <c r="C77">
        <v>1</v>
      </c>
      <c r="D77">
        <v>1</v>
      </c>
      <c r="E77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77</v>
      </c>
      <c r="B78" t="s">
        <v>87</v>
      </c>
      <c r="C78">
        <v>1</v>
      </c>
      <c r="D78">
        <v>6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78</v>
      </c>
      <c r="B79" t="s">
        <v>88</v>
      </c>
      <c r="C79">
        <v>5</v>
      </c>
      <c r="D79">
        <v>15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79</v>
      </c>
      <c r="B80" t="s">
        <v>89</v>
      </c>
      <c r="C80">
        <v>1</v>
      </c>
      <c r="D80">
        <v>4</v>
      </c>
      <c r="E80">
        <v>3</v>
      </c>
      <c r="F80">
        <v>0</v>
      </c>
      <c r="G80">
        <v>0</v>
      </c>
      <c r="H80">
        <v>21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80</v>
      </c>
      <c r="B81" t="s">
        <v>90</v>
      </c>
      <c r="C81">
        <v>1</v>
      </c>
      <c r="D81">
        <v>6</v>
      </c>
      <c r="E81">
        <v>8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">
      <c r="A82">
        <v>81</v>
      </c>
      <c r="B82" t="s">
        <v>91</v>
      </c>
      <c r="C82">
        <v>5</v>
      </c>
      <c r="D82">
        <v>6</v>
      </c>
      <c r="E82">
        <v>8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</row>
    <row r="83" spans="1:12" x14ac:dyDescent="0.3">
      <c r="A83">
        <v>82</v>
      </c>
      <c r="B83" t="s">
        <v>92</v>
      </c>
      <c r="C83">
        <v>1</v>
      </c>
      <c r="D83">
        <v>6</v>
      </c>
      <c r="E83">
        <v>8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</row>
    <row r="84" spans="1:12" x14ac:dyDescent="0.3">
      <c r="A84">
        <v>83</v>
      </c>
      <c r="B84" t="s">
        <v>93</v>
      </c>
      <c r="C84">
        <v>5</v>
      </c>
      <c r="D84">
        <v>6</v>
      </c>
      <c r="E84">
        <v>8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</row>
    <row r="85" spans="1:12" x14ac:dyDescent="0.3">
      <c r="A85">
        <v>84</v>
      </c>
      <c r="B85" t="s">
        <v>94</v>
      </c>
      <c r="C85">
        <v>1</v>
      </c>
      <c r="D85">
        <v>4</v>
      </c>
      <c r="E85">
        <v>0</v>
      </c>
      <c r="F85">
        <v>0</v>
      </c>
      <c r="G85">
        <v>0</v>
      </c>
      <c r="H85">
        <v>4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85</v>
      </c>
      <c r="B86" t="s">
        <v>95</v>
      </c>
      <c r="C86">
        <v>1</v>
      </c>
      <c r="D86">
        <v>4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86</v>
      </c>
      <c r="B87" t="s">
        <v>96</v>
      </c>
      <c r="C87">
        <v>1</v>
      </c>
      <c r="D87">
        <v>4</v>
      </c>
      <c r="E87">
        <v>8</v>
      </c>
      <c r="F87">
        <v>0</v>
      </c>
      <c r="G87">
        <v>0</v>
      </c>
      <c r="H87">
        <v>6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87</v>
      </c>
      <c r="B88" t="s">
        <v>97</v>
      </c>
      <c r="C88">
        <v>1</v>
      </c>
      <c r="D88">
        <v>4</v>
      </c>
      <c r="E88">
        <v>0</v>
      </c>
      <c r="F88">
        <v>0</v>
      </c>
      <c r="G88">
        <v>0</v>
      </c>
      <c r="H88">
        <v>10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88</v>
      </c>
      <c r="B89" t="s">
        <v>98</v>
      </c>
      <c r="C89">
        <v>1</v>
      </c>
      <c r="D89">
        <v>4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t="s">
        <v>99</v>
      </c>
      <c r="C90">
        <v>1</v>
      </c>
      <c r="D90">
        <v>8</v>
      </c>
      <c r="E90">
        <v>8</v>
      </c>
      <c r="F90">
        <v>0</v>
      </c>
      <c r="G90">
        <v>0</v>
      </c>
      <c r="H90">
        <v>31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90</v>
      </c>
      <c r="B91" t="s">
        <v>100</v>
      </c>
      <c r="C91">
        <v>1</v>
      </c>
      <c r="D91">
        <v>12</v>
      </c>
      <c r="E91">
        <v>16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t="s">
        <v>101</v>
      </c>
      <c r="C92">
        <v>5</v>
      </c>
      <c r="D92">
        <v>12</v>
      </c>
      <c r="E92">
        <v>17</v>
      </c>
      <c r="F92">
        <v>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 t="s">
        <v>102</v>
      </c>
      <c r="C93">
        <v>1</v>
      </c>
      <c r="D93">
        <v>12</v>
      </c>
      <c r="E93">
        <v>16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93</v>
      </c>
      <c r="B94" t="s">
        <v>103</v>
      </c>
      <c r="C94">
        <v>1</v>
      </c>
      <c r="D94">
        <v>12</v>
      </c>
      <c r="E94">
        <v>16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94</v>
      </c>
      <c r="B95" t="s">
        <v>104</v>
      </c>
      <c r="C95">
        <v>3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</row>
    <row r="96" spans="1:12" x14ac:dyDescent="0.3">
      <c r="A96">
        <v>95</v>
      </c>
      <c r="B96" t="s">
        <v>105</v>
      </c>
      <c r="C96">
        <v>8</v>
      </c>
      <c r="D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3">
      <c r="A97">
        <v>96</v>
      </c>
      <c r="B97" t="s">
        <v>106</v>
      </c>
      <c r="C97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</row>
    <row r="98" spans="1:12" x14ac:dyDescent="0.3">
      <c r="A98">
        <v>97</v>
      </c>
      <c r="B98" t="s">
        <v>107</v>
      </c>
      <c r="C98">
        <v>1</v>
      </c>
      <c r="D98">
        <v>2</v>
      </c>
      <c r="E98">
        <v>0</v>
      </c>
      <c r="F98">
        <v>0</v>
      </c>
      <c r="G98">
        <v>0</v>
      </c>
      <c r="H98">
        <v>32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98</v>
      </c>
      <c r="B99" t="s">
        <v>108</v>
      </c>
      <c r="C99">
        <v>1</v>
      </c>
      <c r="D99">
        <v>2</v>
      </c>
      <c r="E99">
        <v>0</v>
      </c>
      <c r="F99">
        <v>0</v>
      </c>
      <c r="G99">
        <v>0</v>
      </c>
      <c r="H99">
        <v>30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99</v>
      </c>
      <c r="B100" t="s">
        <v>109</v>
      </c>
      <c r="C100">
        <v>7</v>
      </c>
      <c r="D100">
        <v>15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100</v>
      </c>
      <c r="B101" t="s">
        <v>110</v>
      </c>
      <c r="C101">
        <v>1</v>
      </c>
      <c r="D101">
        <v>4</v>
      </c>
      <c r="E101">
        <v>0</v>
      </c>
      <c r="F101">
        <v>0</v>
      </c>
      <c r="G101">
        <v>0</v>
      </c>
      <c r="H101">
        <v>11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101</v>
      </c>
      <c r="B102" t="s">
        <v>111</v>
      </c>
      <c r="C102">
        <v>1</v>
      </c>
      <c r="D102">
        <v>4</v>
      </c>
      <c r="E102">
        <v>0</v>
      </c>
      <c r="F102">
        <v>0</v>
      </c>
      <c r="G102">
        <v>0</v>
      </c>
      <c r="H102">
        <v>12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102</v>
      </c>
      <c r="B103" t="s">
        <v>56</v>
      </c>
      <c r="C103">
        <v>1</v>
      </c>
      <c r="D103">
        <v>4</v>
      </c>
      <c r="E103">
        <v>0</v>
      </c>
      <c r="F103">
        <v>0</v>
      </c>
      <c r="G103">
        <v>0</v>
      </c>
      <c r="H103">
        <v>13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103</v>
      </c>
      <c r="B104" t="s">
        <v>112</v>
      </c>
      <c r="C104">
        <v>1</v>
      </c>
      <c r="D104">
        <v>4</v>
      </c>
      <c r="E104">
        <v>8</v>
      </c>
      <c r="F104">
        <v>0</v>
      </c>
      <c r="G104">
        <v>0</v>
      </c>
      <c r="H104">
        <v>14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104</v>
      </c>
      <c r="B105" t="s">
        <v>113</v>
      </c>
      <c r="C105">
        <v>5</v>
      </c>
      <c r="D105">
        <v>9</v>
      </c>
      <c r="E105">
        <v>8</v>
      </c>
      <c r="F105">
        <v>0</v>
      </c>
      <c r="G105">
        <v>0</v>
      </c>
      <c r="H105">
        <v>17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105</v>
      </c>
      <c r="B106" t="s">
        <v>114</v>
      </c>
      <c r="C106">
        <v>4</v>
      </c>
      <c r="D106">
        <v>14</v>
      </c>
      <c r="E106">
        <v>0</v>
      </c>
      <c r="F106">
        <v>0</v>
      </c>
      <c r="G106">
        <v>0</v>
      </c>
      <c r="H106">
        <v>17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106</v>
      </c>
      <c r="B107" t="s">
        <v>115</v>
      </c>
      <c r="C107">
        <v>1</v>
      </c>
      <c r="D107">
        <v>4</v>
      </c>
      <c r="E107">
        <v>8</v>
      </c>
      <c r="F107">
        <v>0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107</v>
      </c>
      <c r="B108" t="s">
        <v>116</v>
      </c>
      <c r="C108">
        <v>1</v>
      </c>
      <c r="D108">
        <v>4</v>
      </c>
      <c r="E108">
        <v>8</v>
      </c>
      <c r="F108">
        <v>0</v>
      </c>
      <c r="G108">
        <v>0</v>
      </c>
      <c r="H108">
        <v>18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 t="s">
        <v>117</v>
      </c>
      <c r="C109">
        <v>3</v>
      </c>
      <c r="D109">
        <v>9</v>
      </c>
      <c r="E109">
        <v>0</v>
      </c>
      <c r="F109">
        <v>0</v>
      </c>
      <c r="G109">
        <v>0</v>
      </c>
      <c r="H109">
        <v>16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109</v>
      </c>
      <c r="B110" t="s">
        <v>118</v>
      </c>
      <c r="C110">
        <v>8</v>
      </c>
      <c r="D110">
        <v>13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110</v>
      </c>
      <c r="B111" t="s">
        <v>119</v>
      </c>
      <c r="C111">
        <v>8</v>
      </c>
      <c r="D111">
        <v>13</v>
      </c>
      <c r="E111">
        <v>1</v>
      </c>
      <c r="F111">
        <v>2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</row>
    <row r="112" spans="1:12" x14ac:dyDescent="0.3">
      <c r="A112">
        <v>111</v>
      </c>
      <c r="B112" t="s">
        <v>120</v>
      </c>
      <c r="C112">
        <v>1</v>
      </c>
      <c r="D112">
        <v>1</v>
      </c>
      <c r="E112">
        <v>8</v>
      </c>
      <c r="F112">
        <v>0</v>
      </c>
      <c r="G112">
        <v>7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 t="s">
        <v>121</v>
      </c>
      <c r="C113">
        <v>5</v>
      </c>
      <c r="D113">
        <v>8</v>
      </c>
      <c r="E113">
        <v>0</v>
      </c>
      <c r="F113">
        <v>0</v>
      </c>
      <c r="G113">
        <v>0</v>
      </c>
      <c r="H113">
        <v>29</v>
      </c>
      <c r="I113">
        <v>4</v>
      </c>
      <c r="J113">
        <v>0</v>
      </c>
      <c r="K113">
        <v>4</v>
      </c>
      <c r="L113">
        <v>0</v>
      </c>
    </row>
    <row r="114" spans="1:12" x14ac:dyDescent="0.3">
      <c r="A114">
        <v>113</v>
      </c>
      <c r="B114" t="s">
        <v>122</v>
      </c>
      <c r="C114">
        <v>1</v>
      </c>
      <c r="D114">
        <v>2</v>
      </c>
      <c r="E114">
        <v>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114</v>
      </c>
      <c r="B115" t="s">
        <v>123</v>
      </c>
      <c r="C115">
        <v>1</v>
      </c>
      <c r="D115">
        <v>2</v>
      </c>
      <c r="E115">
        <v>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115</v>
      </c>
      <c r="B116" t="s">
        <v>124</v>
      </c>
      <c r="C116">
        <v>5</v>
      </c>
      <c r="D116">
        <v>8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</row>
    <row r="117" spans="1:12" x14ac:dyDescent="0.3">
      <c r="A117">
        <v>116</v>
      </c>
      <c r="B117" t="s">
        <v>125</v>
      </c>
      <c r="C117">
        <v>5</v>
      </c>
      <c r="D117">
        <v>10</v>
      </c>
      <c r="E117">
        <v>4</v>
      </c>
      <c r="F117">
        <v>0</v>
      </c>
      <c r="G117">
        <v>0</v>
      </c>
      <c r="H117">
        <v>25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117</v>
      </c>
      <c r="B118" t="s">
        <v>126</v>
      </c>
      <c r="C118">
        <v>5</v>
      </c>
      <c r="D118">
        <v>10</v>
      </c>
      <c r="E118">
        <v>8</v>
      </c>
      <c r="F118">
        <v>0</v>
      </c>
      <c r="G118">
        <v>0</v>
      </c>
      <c r="H118">
        <v>14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 t="s">
        <v>127</v>
      </c>
      <c r="C119">
        <v>5</v>
      </c>
      <c r="D119">
        <v>10</v>
      </c>
      <c r="E119">
        <v>8</v>
      </c>
      <c r="F119">
        <v>0</v>
      </c>
      <c r="G119">
        <v>0</v>
      </c>
      <c r="H119">
        <v>11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119</v>
      </c>
      <c r="B120" t="s">
        <v>128</v>
      </c>
      <c r="C120">
        <v>5</v>
      </c>
      <c r="D120">
        <v>10</v>
      </c>
      <c r="E120">
        <v>8</v>
      </c>
      <c r="F120">
        <v>0</v>
      </c>
      <c r="G120">
        <v>0</v>
      </c>
      <c r="H120">
        <v>12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120</v>
      </c>
      <c r="B121" t="s">
        <v>129</v>
      </c>
      <c r="C121">
        <v>1</v>
      </c>
      <c r="D121">
        <v>13</v>
      </c>
      <c r="E121">
        <v>8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121</v>
      </c>
      <c r="B122" t="s">
        <v>130</v>
      </c>
      <c r="C122">
        <v>5</v>
      </c>
      <c r="D122">
        <v>6</v>
      </c>
      <c r="E122">
        <v>8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</row>
    <row r="123" spans="1:12" x14ac:dyDescent="0.3">
      <c r="A123">
        <v>122</v>
      </c>
      <c r="B123" t="s">
        <v>131</v>
      </c>
      <c r="C123">
        <v>1</v>
      </c>
      <c r="D123">
        <v>13</v>
      </c>
      <c r="E123">
        <v>4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123</v>
      </c>
      <c r="B124" t="s">
        <v>132</v>
      </c>
      <c r="C124">
        <v>2</v>
      </c>
      <c r="D124">
        <v>1</v>
      </c>
      <c r="E124">
        <v>8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</row>
    <row r="125" spans="1:12" x14ac:dyDescent="0.3">
      <c r="A125">
        <v>124</v>
      </c>
      <c r="B125" t="s">
        <v>133</v>
      </c>
      <c r="C125">
        <v>5</v>
      </c>
      <c r="D125">
        <v>10</v>
      </c>
      <c r="E125">
        <v>8</v>
      </c>
      <c r="F125">
        <v>0</v>
      </c>
      <c r="G125">
        <v>0</v>
      </c>
      <c r="H125">
        <v>25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125</v>
      </c>
      <c r="B126" t="s">
        <v>134</v>
      </c>
      <c r="C126">
        <v>1</v>
      </c>
      <c r="D126">
        <v>4</v>
      </c>
      <c r="E126">
        <v>8</v>
      </c>
      <c r="F126">
        <v>0</v>
      </c>
      <c r="G126">
        <v>0</v>
      </c>
      <c r="H126">
        <v>22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 t="s">
        <v>135</v>
      </c>
      <c r="C127">
        <v>1</v>
      </c>
      <c r="D127">
        <v>4</v>
      </c>
      <c r="E127">
        <v>8</v>
      </c>
      <c r="F127">
        <v>0</v>
      </c>
      <c r="G127">
        <v>0</v>
      </c>
      <c r="H127">
        <v>22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 t="s">
        <v>136</v>
      </c>
      <c r="C128">
        <v>7</v>
      </c>
      <c r="D128">
        <v>4</v>
      </c>
      <c r="E128">
        <v>8</v>
      </c>
      <c r="F128">
        <v>0</v>
      </c>
      <c r="G128">
        <v>0</v>
      </c>
      <c r="H128">
        <v>0</v>
      </c>
      <c r="I128">
        <v>0</v>
      </c>
      <c r="J128">
        <v>9</v>
      </c>
      <c r="K128">
        <v>0</v>
      </c>
      <c r="L128">
        <v>0</v>
      </c>
    </row>
    <row r="129" spans="1:12" x14ac:dyDescent="0.3">
      <c r="A129">
        <v>128</v>
      </c>
      <c r="B129" t="s">
        <v>137</v>
      </c>
      <c r="C129">
        <v>1</v>
      </c>
      <c r="D129">
        <v>4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 t="s">
        <v>138</v>
      </c>
      <c r="C130">
        <v>1</v>
      </c>
      <c r="D130">
        <v>2</v>
      </c>
      <c r="E130">
        <v>8</v>
      </c>
      <c r="F130">
        <v>0</v>
      </c>
      <c r="G130">
        <v>0</v>
      </c>
      <c r="H130">
        <v>22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t="s">
        <v>139</v>
      </c>
      <c r="C131">
        <v>5</v>
      </c>
      <c r="D131">
        <v>1</v>
      </c>
      <c r="E131">
        <v>8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131</v>
      </c>
      <c r="B132" t="s">
        <v>140</v>
      </c>
      <c r="C132">
        <v>2</v>
      </c>
      <c r="D132">
        <v>10</v>
      </c>
      <c r="E132">
        <v>8</v>
      </c>
      <c r="F132">
        <v>0</v>
      </c>
      <c r="G132">
        <v>0</v>
      </c>
      <c r="H132">
        <v>24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 t="s">
        <v>141</v>
      </c>
      <c r="C133">
        <v>1</v>
      </c>
      <c r="D133">
        <v>9</v>
      </c>
      <c r="E133">
        <v>8</v>
      </c>
      <c r="F133">
        <v>0</v>
      </c>
      <c r="G133">
        <v>0</v>
      </c>
      <c r="H133">
        <v>26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133</v>
      </c>
      <c r="B134" t="s">
        <v>142</v>
      </c>
      <c r="C134">
        <v>1</v>
      </c>
      <c r="D134">
        <v>1</v>
      </c>
      <c r="E134">
        <v>4</v>
      </c>
      <c r="F134">
        <v>0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 t="s">
        <v>143</v>
      </c>
      <c r="C135">
        <v>7</v>
      </c>
      <c r="D135">
        <v>15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t="s">
        <v>144</v>
      </c>
      <c r="C136">
        <v>7</v>
      </c>
      <c r="D136">
        <v>3</v>
      </c>
      <c r="E136">
        <v>8</v>
      </c>
      <c r="F136">
        <v>0</v>
      </c>
      <c r="G136">
        <v>0</v>
      </c>
      <c r="H136">
        <v>26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 t="s">
        <v>145</v>
      </c>
      <c r="C137">
        <v>7</v>
      </c>
      <c r="D137">
        <v>1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137</v>
      </c>
      <c r="B138" t="s">
        <v>146</v>
      </c>
      <c r="C138">
        <v>7</v>
      </c>
      <c r="D138">
        <v>1</v>
      </c>
      <c r="E138">
        <v>8</v>
      </c>
      <c r="F138">
        <v>0</v>
      </c>
      <c r="G138">
        <v>0</v>
      </c>
      <c r="H138">
        <v>14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138</v>
      </c>
      <c r="B139" t="s">
        <v>147</v>
      </c>
      <c r="C139">
        <v>7</v>
      </c>
      <c r="D139">
        <v>2</v>
      </c>
      <c r="E139">
        <v>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139</v>
      </c>
      <c r="B140" t="s">
        <v>148</v>
      </c>
      <c r="C140">
        <v>7</v>
      </c>
      <c r="D140">
        <v>6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0</v>
      </c>
      <c r="L140">
        <v>0</v>
      </c>
    </row>
    <row r="141" spans="1:12" x14ac:dyDescent="0.3">
      <c r="A141">
        <v>140</v>
      </c>
      <c r="B141" t="s">
        <v>149</v>
      </c>
      <c r="C141">
        <v>5</v>
      </c>
      <c r="D141">
        <v>3</v>
      </c>
      <c r="E141">
        <v>8</v>
      </c>
      <c r="F141">
        <v>0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141</v>
      </c>
      <c r="B142" t="s">
        <v>150</v>
      </c>
      <c r="C142">
        <v>1</v>
      </c>
      <c r="D142">
        <v>1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142</v>
      </c>
      <c r="B143" t="s">
        <v>151</v>
      </c>
      <c r="C143">
        <v>5</v>
      </c>
      <c r="D143">
        <v>9</v>
      </c>
      <c r="E143">
        <v>8</v>
      </c>
      <c r="F143">
        <v>0</v>
      </c>
      <c r="G143">
        <v>0</v>
      </c>
      <c r="H143">
        <v>19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 t="s">
        <v>152</v>
      </c>
      <c r="C144">
        <v>1</v>
      </c>
      <c r="D144">
        <v>10</v>
      </c>
      <c r="E144">
        <v>8</v>
      </c>
      <c r="F144">
        <v>0</v>
      </c>
      <c r="G144">
        <v>0</v>
      </c>
      <c r="H144">
        <v>18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t="s">
        <v>153</v>
      </c>
      <c r="C145">
        <v>4</v>
      </c>
      <c r="D145">
        <v>7</v>
      </c>
      <c r="E145">
        <v>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</row>
    <row r="146" spans="1:12" x14ac:dyDescent="0.3">
      <c r="A146">
        <v>145</v>
      </c>
      <c r="B146" t="s">
        <v>154</v>
      </c>
      <c r="C146">
        <v>5</v>
      </c>
      <c r="D146">
        <v>15</v>
      </c>
      <c r="E146">
        <v>8</v>
      </c>
      <c r="F146">
        <v>0</v>
      </c>
      <c r="G146">
        <v>0</v>
      </c>
      <c r="H146">
        <v>0</v>
      </c>
      <c r="I146">
        <v>6</v>
      </c>
      <c r="J146">
        <v>0</v>
      </c>
      <c r="K146">
        <v>0</v>
      </c>
      <c r="L146">
        <v>0</v>
      </c>
    </row>
    <row r="147" spans="1:12" x14ac:dyDescent="0.3">
      <c r="A147">
        <v>146</v>
      </c>
      <c r="B147" t="s">
        <v>155</v>
      </c>
      <c r="C147">
        <v>5</v>
      </c>
      <c r="D147">
        <v>15</v>
      </c>
      <c r="E147">
        <v>8</v>
      </c>
      <c r="F147">
        <v>0</v>
      </c>
      <c r="G147">
        <v>0</v>
      </c>
      <c r="H147">
        <v>6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147</v>
      </c>
      <c r="B148" t="s">
        <v>156</v>
      </c>
      <c r="C148">
        <v>1</v>
      </c>
      <c r="D148">
        <v>8</v>
      </c>
      <c r="E148">
        <v>8</v>
      </c>
      <c r="F148">
        <v>0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148</v>
      </c>
      <c r="B149" t="s">
        <v>157</v>
      </c>
      <c r="C149">
        <v>1</v>
      </c>
      <c r="D149">
        <v>10</v>
      </c>
      <c r="E149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149</v>
      </c>
      <c r="B150" t="s">
        <v>158</v>
      </c>
      <c r="C150">
        <v>1</v>
      </c>
      <c r="D150">
        <v>15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150</v>
      </c>
      <c r="B151" t="s">
        <v>159</v>
      </c>
      <c r="C151">
        <v>1</v>
      </c>
      <c r="D151">
        <v>10</v>
      </c>
      <c r="E151">
        <v>8</v>
      </c>
      <c r="F151">
        <v>0</v>
      </c>
      <c r="G151">
        <v>0</v>
      </c>
      <c r="H151">
        <v>18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151</v>
      </c>
      <c r="B152" t="s">
        <v>160</v>
      </c>
      <c r="C152">
        <v>1</v>
      </c>
      <c r="D152">
        <v>6</v>
      </c>
      <c r="E152">
        <v>8</v>
      </c>
      <c r="F152">
        <v>0</v>
      </c>
      <c r="G152">
        <v>0</v>
      </c>
      <c r="H152">
        <v>0</v>
      </c>
      <c r="I152">
        <v>0</v>
      </c>
      <c r="J152">
        <v>7</v>
      </c>
      <c r="K152">
        <v>0</v>
      </c>
      <c r="L152">
        <v>0</v>
      </c>
    </row>
    <row r="153" spans="1:12" x14ac:dyDescent="0.3">
      <c r="A153">
        <v>152</v>
      </c>
      <c r="B153" t="s">
        <v>161</v>
      </c>
      <c r="C153">
        <v>5</v>
      </c>
      <c r="D153">
        <v>7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3">
      <c r="A154">
        <v>153</v>
      </c>
      <c r="B154" t="s">
        <v>162</v>
      </c>
      <c r="C154">
        <v>5</v>
      </c>
      <c r="D154">
        <v>15</v>
      </c>
      <c r="E154">
        <v>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154</v>
      </c>
      <c r="B155" t="s">
        <v>163</v>
      </c>
      <c r="C155">
        <v>1</v>
      </c>
      <c r="D155">
        <v>1</v>
      </c>
      <c r="E155">
        <v>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t="s">
        <v>164</v>
      </c>
      <c r="C156">
        <v>5</v>
      </c>
      <c r="D156">
        <v>1</v>
      </c>
      <c r="E156">
        <v>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156</v>
      </c>
      <c r="B157" t="s">
        <v>165</v>
      </c>
      <c r="C157">
        <v>1</v>
      </c>
      <c r="D157">
        <v>15</v>
      </c>
      <c r="E157">
        <v>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157</v>
      </c>
      <c r="B158" t="s">
        <v>166</v>
      </c>
      <c r="C158">
        <v>1</v>
      </c>
      <c r="D158">
        <v>10</v>
      </c>
      <c r="E158">
        <v>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158</v>
      </c>
      <c r="B159" t="s">
        <v>167</v>
      </c>
      <c r="C159">
        <v>1</v>
      </c>
      <c r="D159">
        <v>15</v>
      </c>
      <c r="E159">
        <v>8</v>
      </c>
      <c r="F159">
        <v>0</v>
      </c>
      <c r="G159">
        <v>0</v>
      </c>
      <c r="H159">
        <v>23</v>
      </c>
      <c r="I159">
        <v>0</v>
      </c>
      <c r="J159">
        <v>0</v>
      </c>
      <c r="K159">
        <v>6</v>
      </c>
      <c r="L159">
        <v>0</v>
      </c>
    </row>
    <row r="160" spans="1:12" x14ac:dyDescent="0.3">
      <c r="A160">
        <v>159</v>
      </c>
      <c r="B160" t="s">
        <v>168</v>
      </c>
      <c r="C160">
        <v>5</v>
      </c>
      <c r="D160">
        <v>6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6</v>
      </c>
      <c r="K160">
        <v>0</v>
      </c>
      <c r="L160">
        <v>0</v>
      </c>
    </row>
    <row r="161" spans="1:12" x14ac:dyDescent="0.3">
      <c r="A161">
        <v>160</v>
      </c>
      <c r="B161" t="s">
        <v>169</v>
      </c>
      <c r="C161">
        <v>1</v>
      </c>
      <c r="D161">
        <v>15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161</v>
      </c>
      <c r="B162" t="s">
        <v>170</v>
      </c>
      <c r="C162">
        <v>1</v>
      </c>
      <c r="D162">
        <v>8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 t="s">
        <v>171</v>
      </c>
      <c r="C163">
        <v>5</v>
      </c>
      <c r="D163">
        <v>9</v>
      </c>
      <c r="E163">
        <v>8</v>
      </c>
      <c r="F163">
        <v>0</v>
      </c>
      <c r="G163">
        <v>0</v>
      </c>
      <c r="H163">
        <v>15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163</v>
      </c>
      <c r="B164" t="s">
        <v>172</v>
      </c>
      <c r="C164">
        <v>5</v>
      </c>
      <c r="D164">
        <v>2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164</v>
      </c>
      <c r="B165" t="s">
        <v>173</v>
      </c>
      <c r="C165">
        <v>5</v>
      </c>
      <c r="D165">
        <v>15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165</v>
      </c>
      <c r="B166" t="s">
        <v>174</v>
      </c>
      <c r="C166">
        <v>1</v>
      </c>
      <c r="D166">
        <v>1</v>
      </c>
      <c r="E166">
        <v>8</v>
      </c>
      <c r="F166">
        <v>0</v>
      </c>
      <c r="G166">
        <v>0</v>
      </c>
      <c r="H166">
        <v>22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 t="s">
        <v>175</v>
      </c>
      <c r="C167">
        <v>5</v>
      </c>
      <c r="D167">
        <v>9</v>
      </c>
      <c r="E167">
        <v>4</v>
      </c>
      <c r="F167">
        <v>0</v>
      </c>
      <c r="G167">
        <v>0</v>
      </c>
      <c r="H167">
        <v>15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167</v>
      </c>
      <c r="B168" t="s">
        <v>176</v>
      </c>
      <c r="C168">
        <v>1</v>
      </c>
      <c r="D168">
        <v>1</v>
      </c>
      <c r="E168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 t="s">
        <v>177</v>
      </c>
      <c r="C169">
        <v>1</v>
      </c>
      <c r="D169">
        <v>13</v>
      </c>
      <c r="E169">
        <v>4</v>
      </c>
      <c r="F169">
        <v>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169</v>
      </c>
      <c r="B170" t="s">
        <v>178</v>
      </c>
      <c r="C170">
        <v>1</v>
      </c>
      <c r="D170">
        <v>4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t="s">
        <v>179</v>
      </c>
      <c r="C171">
        <v>1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171</v>
      </c>
      <c r="B172" t="s">
        <v>59</v>
      </c>
      <c r="C172">
        <v>3</v>
      </c>
      <c r="D172">
        <v>6</v>
      </c>
      <c r="E172">
        <v>3</v>
      </c>
      <c r="F172">
        <v>0</v>
      </c>
      <c r="G172">
        <v>0</v>
      </c>
      <c r="H172">
        <v>21</v>
      </c>
      <c r="I172">
        <v>0</v>
      </c>
      <c r="J172">
        <v>1</v>
      </c>
      <c r="K172">
        <v>0</v>
      </c>
      <c r="L172">
        <v>0</v>
      </c>
    </row>
    <row r="173" spans="1:12" x14ac:dyDescent="0.3">
      <c r="A173">
        <v>172</v>
      </c>
      <c r="B173" t="s">
        <v>180</v>
      </c>
      <c r="C173">
        <v>1</v>
      </c>
      <c r="D173">
        <v>15</v>
      </c>
      <c r="E173">
        <v>8</v>
      </c>
      <c r="F173">
        <v>0</v>
      </c>
      <c r="G173">
        <v>0</v>
      </c>
      <c r="H173">
        <v>22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t="s">
        <v>181</v>
      </c>
      <c r="C174">
        <v>5</v>
      </c>
      <c r="D174">
        <v>15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174</v>
      </c>
      <c r="B175" t="s">
        <v>182</v>
      </c>
      <c r="C175">
        <v>5</v>
      </c>
      <c r="D175">
        <v>15</v>
      </c>
      <c r="E175">
        <v>0</v>
      </c>
      <c r="F175">
        <v>0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175</v>
      </c>
      <c r="B176" t="s">
        <v>183</v>
      </c>
      <c r="C176">
        <v>2</v>
      </c>
      <c r="D176">
        <v>14</v>
      </c>
      <c r="E176">
        <v>8</v>
      </c>
      <c r="F176">
        <v>0</v>
      </c>
      <c r="G176">
        <v>0</v>
      </c>
      <c r="H176">
        <v>25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176</v>
      </c>
      <c r="B177" t="s">
        <v>184</v>
      </c>
      <c r="C177">
        <v>1</v>
      </c>
      <c r="D177">
        <v>2</v>
      </c>
      <c r="E177">
        <v>8</v>
      </c>
      <c r="F177">
        <v>0</v>
      </c>
      <c r="G177">
        <v>0</v>
      </c>
      <c r="H177">
        <v>22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 t="s">
        <v>185</v>
      </c>
      <c r="C178">
        <v>5</v>
      </c>
      <c r="D178">
        <v>15</v>
      </c>
      <c r="E178">
        <v>8</v>
      </c>
      <c r="F178">
        <v>0</v>
      </c>
      <c r="G178">
        <v>0</v>
      </c>
      <c r="H178">
        <v>7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178</v>
      </c>
      <c r="B179" t="s">
        <v>186</v>
      </c>
      <c r="C179">
        <v>1</v>
      </c>
      <c r="D179">
        <v>4</v>
      </c>
      <c r="E179">
        <v>0</v>
      </c>
      <c r="F179">
        <v>0</v>
      </c>
      <c r="G179">
        <v>0</v>
      </c>
      <c r="H179">
        <v>7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179</v>
      </c>
      <c r="B180" t="s">
        <v>187</v>
      </c>
      <c r="C180">
        <v>1</v>
      </c>
      <c r="D180">
        <v>4</v>
      </c>
      <c r="E180">
        <v>0</v>
      </c>
      <c r="F180">
        <v>0</v>
      </c>
      <c r="G180">
        <v>0</v>
      </c>
      <c r="H180">
        <v>28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180</v>
      </c>
      <c r="B181" t="s">
        <v>188</v>
      </c>
      <c r="C181">
        <v>1</v>
      </c>
      <c r="D181">
        <v>16</v>
      </c>
      <c r="E181">
        <v>4</v>
      </c>
      <c r="F181">
        <v>0</v>
      </c>
      <c r="G181">
        <v>0</v>
      </c>
      <c r="H181">
        <v>25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181</v>
      </c>
      <c r="B182" t="s">
        <v>189</v>
      </c>
      <c r="C182">
        <v>5</v>
      </c>
      <c r="D182">
        <v>14</v>
      </c>
      <c r="E182">
        <v>8</v>
      </c>
      <c r="F182">
        <v>0</v>
      </c>
      <c r="G182">
        <v>0</v>
      </c>
      <c r="H182">
        <v>21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182</v>
      </c>
      <c r="B183" t="s">
        <v>190</v>
      </c>
      <c r="C183">
        <v>1</v>
      </c>
      <c r="D183">
        <v>4</v>
      </c>
      <c r="E183"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183</v>
      </c>
      <c r="B184" t="s">
        <v>191</v>
      </c>
      <c r="C184">
        <v>1</v>
      </c>
      <c r="D184">
        <v>4</v>
      </c>
      <c r="E184">
        <v>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 t="s">
        <v>192</v>
      </c>
      <c r="C185">
        <v>1</v>
      </c>
      <c r="D185">
        <v>4</v>
      </c>
      <c r="E185">
        <v>0</v>
      </c>
      <c r="F185">
        <v>0</v>
      </c>
      <c r="G185">
        <v>0</v>
      </c>
      <c r="H185">
        <v>27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 t="s">
        <v>193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27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186</v>
      </c>
      <c r="B187" t="s">
        <v>194</v>
      </c>
      <c r="C187">
        <v>1</v>
      </c>
      <c r="D187">
        <v>4</v>
      </c>
      <c r="E187">
        <v>0</v>
      </c>
      <c r="F187">
        <v>0</v>
      </c>
      <c r="G187">
        <v>0</v>
      </c>
      <c r="H187">
        <v>26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 t="s">
        <v>96</v>
      </c>
      <c r="C188">
        <v>1</v>
      </c>
      <c r="D188">
        <v>4</v>
      </c>
      <c r="E188">
        <v>0</v>
      </c>
      <c r="F188">
        <v>0</v>
      </c>
      <c r="G188">
        <v>0</v>
      </c>
      <c r="H188">
        <v>6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 t="s">
        <v>319</v>
      </c>
      <c r="C189">
        <v>2</v>
      </c>
      <c r="D189">
        <v>8</v>
      </c>
    </row>
    <row r="190" spans="1:12" x14ac:dyDescent="0.3">
      <c r="A190">
        <v>187</v>
      </c>
      <c r="B190" t="s">
        <v>320</v>
      </c>
      <c r="C190">
        <v>2</v>
      </c>
      <c r="D190">
        <v>8</v>
      </c>
    </row>
    <row r="191" spans="1:12" x14ac:dyDescent="0.3">
      <c r="A191">
        <v>187</v>
      </c>
      <c r="B191" t="s">
        <v>321</v>
      </c>
      <c r="C191">
        <v>2</v>
      </c>
      <c r="D191">
        <v>8</v>
      </c>
    </row>
    <row r="192" spans="1:12" x14ac:dyDescent="0.3">
      <c r="A192">
        <v>187</v>
      </c>
      <c r="B192" t="s">
        <v>322</v>
      </c>
      <c r="C192">
        <v>2</v>
      </c>
      <c r="D192">
        <v>11</v>
      </c>
    </row>
    <row r="193" spans="1:4" x14ac:dyDescent="0.3">
      <c r="A193">
        <v>187</v>
      </c>
      <c r="B193" t="s">
        <v>323</v>
      </c>
      <c r="C193">
        <v>2</v>
      </c>
      <c r="D193">
        <v>8</v>
      </c>
    </row>
    <row r="194" spans="1:4" x14ac:dyDescent="0.3">
      <c r="A194">
        <v>187</v>
      </c>
      <c r="B194" t="s">
        <v>324</v>
      </c>
      <c r="C194">
        <v>2</v>
      </c>
      <c r="D194">
        <v>15</v>
      </c>
    </row>
    <row r="195" spans="1:4" x14ac:dyDescent="0.3">
      <c r="A195">
        <v>187</v>
      </c>
      <c r="B195" t="s">
        <v>325</v>
      </c>
      <c r="C195">
        <v>2</v>
      </c>
      <c r="D195">
        <v>8</v>
      </c>
    </row>
    <row r="196" spans="1:4" x14ac:dyDescent="0.3">
      <c r="A196">
        <v>187</v>
      </c>
      <c r="B196" t="s">
        <v>326</v>
      </c>
      <c r="C196">
        <v>2</v>
      </c>
      <c r="D196">
        <v>15</v>
      </c>
    </row>
    <row r="197" spans="1:4" x14ac:dyDescent="0.3">
      <c r="A197">
        <v>187</v>
      </c>
      <c r="B197" t="s">
        <v>327</v>
      </c>
      <c r="C197">
        <v>2</v>
      </c>
      <c r="D197">
        <v>9</v>
      </c>
    </row>
    <row r="198" spans="1:4" x14ac:dyDescent="0.3">
      <c r="A198">
        <v>187</v>
      </c>
      <c r="B198" t="s">
        <v>328</v>
      </c>
      <c r="C198">
        <v>2</v>
      </c>
      <c r="D198">
        <v>15</v>
      </c>
    </row>
    <row r="199" spans="1:4" x14ac:dyDescent="0.3">
      <c r="A199">
        <v>187</v>
      </c>
      <c r="B199" t="s">
        <v>329</v>
      </c>
      <c r="C199">
        <v>2</v>
      </c>
      <c r="D199">
        <v>11</v>
      </c>
    </row>
    <row r="200" spans="1:4" x14ac:dyDescent="0.3">
      <c r="A200">
        <v>187</v>
      </c>
      <c r="B200" t="s">
        <v>330</v>
      </c>
      <c r="C200">
        <v>2</v>
      </c>
      <c r="D200">
        <v>15</v>
      </c>
    </row>
    <row r="201" spans="1:4" x14ac:dyDescent="0.3">
      <c r="A201">
        <v>187</v>
      </c>
      <c r="B201" t="s">
        <v>331</v>
      </c>
      <c r="C201">
        <v>2</v>
      </c>
      <c r="D201">
        <v>14</v>
      </c>
    </row>
    <row r="202" spans="1:4" x14ac:dyDescent="0.3">
      <c r="A202">
        <v>187</v>
      </c>
      <c r="B202" t="s">
        <v>332</v>
      </c>
      <c r="C202">
        <v>2</v>
      </c>
      <c r="D202">
        <v>11</v>
      </c>
    </row>
    <row r="203" spans="1:4" x14ac:dyDescent="0.3">
      <c r="A203">
        <v>187</v>
      </c>
      <c r="B203" t="s">
        <v>333</v>
      </c>
      <c r="C203">
        <v>2</v>
      </c>
      <c r="D203">
        <v>8</v>
      </c>
    </row>
    <row r="204" spans="1:4" x14ac:dyDescent="0.3">
      <c r="A204">
        <v>187</v>
      </c>
      <c r="B204" t="s">
        <v>334</v>
      </c>
      <c r="C204">
        <v>2</v>
      </c>
      <c r="D204">
        <v>8</v>
      </c>
    </row>
    <row r="205" spans="1:4" x14ac:dyDescent="0.3">
      <c r="A205">
        <v>187</v>
      </c>
      <c r="B205" t="s">
        <v>335</v>
      </c>
      <c r="C205">
        <v>2</v>
      </c>
      <c r="D205">
        <v>8</v>
      </c>
    </row>
    <row r="206" spans="1:4" x14ac:dyDescent="0.3">
      <c r="A206">
        <v>187</v>
      </c>
      <c r="B206" t="s">
        <v>336</v>
      </c>
      <c r="C206">
        <v>2</v>
      </c>
      <c r="D206">
        <v>8</v>
      </c>
    </row>
    <row r="207" spans="1:4" x14ac:dyDescent="0.3">
      <c r="A207">
        <v>187</v>
      </c>
      <c r="B207" t="s">
        <v>337</v>
      </c>
      <c r="C207">
        <v>2</v>
      </c>
      <c r="D207">
        <v>14</v>
      </c>
    </row>
    <row r="208" spans="1:4" x14ac:dyDescent="0.3">
      <c r="A208">
        <v>187</v>
      </c>
      <c r="B208" t="s">
        <v>338</v>
      </c>
      <c r="C208">
        <v>2</v>
      </c>
      <c r="D208">
        <v>15</v>
      </c>
    </row>
    <row r="209" spans="1:4" x14ac:dyDescent="0.3">
      <c r="A209">
        <v>187</v>
      </c>
      <c r="B209" t="s">
        <v>339</v>
      </c>
      <c r="C209">
        <v>3</v>
      </c>
      <c r="D209">
        <v>16</v>
      </c>
    </row>
    <row r="210" spans="1:4" x14ac:dyDescent="0.3">
      <c r="A210">
        <v>187</v>
      </c>
      <c r="B210" t="s">
        <v>340</v>
      </c>
      <c r="C210">
        <v>3</v>
      </c>
    </row>
    <row r="211" spans="1:4" x14ac:dyDescent="0.3">
      <c r="A211">
        <v>187</v>
      </c>
      <c r="B211" t="s">
        <v>341</v>
      </c>
      <c r="C211">
        <v>3</v>
      </c>
    </row>
    <row r="212" spans="1:4" x14ac:dyDescent="0.3">
      <c r="A212">
        <v>187</v>
      </c>
      <c r="B212" t="s">
        <v>342</v>
      </c>
      <c r="C212">
        <v>3</v>
      </c>
    </row>
    <row r="213" spans="1:4" x14ac:dyDescent="0.3">
      <c r="A213">
        <v>187</v>
      </c>
      <c r="B213" t="s">
        <v>343</v>
      </c>
      <c r="C213">
        <v>3</v>
      </c>
    </row>
    <row r="214" spans="1:4" x14ac:dyDescent="0.3">
      <c r="A214">
        <v>187</v>
      </c>
      <c r="B214" t="s">
        <v>344</v>
      </c>
      <c r="C214">
        <v>3</v>
      </c>
    </row>
    <row r="215" spans="1:4" x14ac:dyDescent="0.3">
      <c r="A215">
        <v>187</v>
      </c>
      <c r="B215" t="s">
        <v>345</v>
      </c>
      <c r="C215">
        <v>3</v>
      </c>
    </row>
    <row r="216" spans="1:4" x14ac:dyDescent="0.3">
      <c r="A216">
        <v>187</v>
      </c>
      <c r="B216" t="s">
        <v>346</v>
      </c>
      <c r="C216">
        <v>3</v>
      </c>
    </row>
    <row r="217" spans="1:4" x14ac:dyDescent="0.3">
      <c r="A217">
        <v>187</v>
      </c>
      <c r="B217" t="s">
        <v>347</v>
      </c>
      <c r="C217">
        <v>3</v>
      </c>
    </row>
    <row r="218" spans="1:4" x14ac:dyDescent="0.3">
      <c r="A218">
        <v>187</v>
      </c>
      <c r="B218" t="s">
        <v>348</v>
      </c>
      <c r="C218">
        <v>3</v>
      </c>
    </row>
    <row r="219" spans="1:4" x14ac:dyDescent="0.3">
      <c r="A219">
        <v>187</v>
      </c>
      <c r="B219" t="s">
        <v>349</v>
      </c>
      <c r="C219">
        <v>3</v>
      </c>
    </row>
    <row r="220" spans="1:4" x14ac:dyDescent="0.3">
      <c r="A220">
        <v>187</v>
      </c>
      <c r="B220" t="s">
        <v>350</v>
      </c>
      <c r="C220">
        <v>3</v>
      </c>
    </row>
    <row r="221" spans="1:4" x14ac:dyDescent="0.3">
      <c r="A221">
        <v>187</v>
      </c>
      <c r="B221" t="s">
        <v>351</v>
      </c>
      <c r="C221">
        <v>3</v>
      </c>
    </row>
    <row r="222" spans="1:4" x14ac:dyDescent="0.3">
      <c r="A222">
        <v>187</v>
      </c>
      <c r="B222" t="s">
        <v>352</v>
      </c>
      <c r="C222">
        <v>3</v>
      </c>
    </row>
    <row r="223" spans="1:4" x14ac:dyDescent="0.3">
      <c r="A223">
        <v>187</v>
      </c>
      <c r="B223" t="s">
        <v>353</v>
      </c>
      <c r="C223">
        <v>3</v>
      </c>
    </row>
    <row r="224" spans="1:4" x14ac:dyDescent="0.3">
      <c r="A224">
        <v>187</v>
      </c>
      <c r="B224" t="s">
        <v>354</v>
      </c>
      <c r="C224">
        <v>3</v>
      </c>
    </row>
    <row r="225" spans="1:3" x14ac:dyDescent="0.3">
      <c r="A225">
        <v>187</v>
      </c>
      <c r="B225" t="s">
        <v>355</v>
      </c>
      <c r="C225">
        <v>3</v>
      </c>
    </row>
    <row r="226" spans="1:3" x14ac:dyDescent="0.3">
      <c r="A226">
        <v>187</v>
      </c>
      <c r="B226" t="s">
        <v>356</v>
      </c>
      <c r="C226">
        <v>3</v>
      </c>
    </row>
    <row r="227" spans="1:3" x14ac:dyDescent="0.3">
      <c r="A227">
        <v>187</v>
      </c>
      <c r="B227" t="s">
        <v>357</v>
      </c>
      <c r="C227">
        <v>3</v>
      </c>
    </row>
    <row r="228" spans="1:3" x14ac:dyDescent="0.3">
      <c r="A228">
        <v>187</v>
      </c>
      <c r="B228" t="s">
        <v>358</v>
      </c>
      <c r="C228">
        <v>3</v>
      </c>
    </row>
    <row r="229" spans="1:3" x14ac:dyDescent="0.3">
      <c r="A229">
        <v>187</v>
      </c>
      <c r="B229" t="s">
        <v>359</v>
      </c>
      <c r="C229">
        <v>6</v>
      </c>
    </row>
    <row r="230" spans="1:3" x14ac:dyDescent="0.3">
      <c r="A230">
        <v>187</v>
      </c>
      <c r="B230" t="s">
        <v>360</v>
      </c>
      <c r="C230">
        <v>6</v>
      </c>
    </row>
    <row r="231" spans="1:3" x14ac:dyDescent="0.3">
      <c r="A231">
        <v>187</v>
      </c>
      <c r="B231" t="s">
        <v>361</v>
      </c>
      <c r="C231">
        <v>6</v>
      </c>
    </row>
    <row r="232" spans="1:3" x14ac:dyDescent="0.3">
      <c r="A232">
        <v>187</v>
      </c>
      <c r="B232" t="s">
        <v>362</v>
      </c>
      <c r="C232">
        <v>6</v>
      </c>
    </row>
    <row r="233" spans="1:3" x14ac:dyDescent="0.3">
      <c r="A233">
        <v>187</v>
      </c>
      <c r="B233" t="s">
        <v>363</v>
      </c>
      <c r="C233">
        <v>6</v>
      </c>
    </row>
    <row r="234" spans="1:3" x14ac:dyDescent="0.3">
      <c r="A234">
        <v>187</v>
      </c>
      <c r="B234" t="s">
        <v>364</v>
      </c>
      <c r="C234">
        <v>6</v>
      </c>
    </row>
    <row r="235" spans="1:3" x14ac:dyDescent="0.3">
      <c r="A235">
        <v>187</v>
      </c>
      <c r="B235" t="s">
        <v>365</v>
      </c>
      <c r="C235">
        <v>6</v>
      </c>
    </row>
    <row r="236" spans="1:3" x14ac:dyDescent="0.3">
      <c r="A236">
        <v>187</v>
      </c>
      <c r="B236" t="s">
        <v>366</v>
      </c>
      <c r="C236">
        <v>6</v>
      </c>
    </row>
    <row r="237" spans="1:3" x14ac:dyDescent="0.3">
      <c r="A237">
        <v>187</v>
      </c>
      <c r="B237" t="s">
        <v>367</v>
      </c>
      <c r="C237">
        <v>6</v>
      </c>
    </row>
    <row r="238" spans="1:3" x14ac:dyDescent="0.3">
      <c r="A238">
        <v>187</v>
      </c>
      <c r="B238" t="s">
        <v>368</v>
      </c>
      <c r="C238">
        <v>6</v>
      </c>
    </row>
    <row r="239" spans="1:3" x14ac:dyDescent="0.3">
      <c r="A239">
        <v>187</v>
      </c>
      <c r="B239" t="s">
        <v>369</v>
      </c>
      <c r="C239">
        <v>6</v>
      </c>
    </row>
    <row r="240" spans="1:3" x14ac:dyDescent="0.3">
      <c r="A240">
        <v>187</v>
      </c>
      <c r="B240" t="s">
        <v>370</v>
      </c>
      <c r="C240">
        <v>6</v>
      </c>
    </row>
    <row r="241" spans="1:3" x14ac:dyDescent="0.3">
      <c r="A241">
        <v>187</v>
      </c>
      <c r="B241" t="s">
        <v>371</v>
      </c>
      <c r="C241">
        <v>6</v>
      </c>
    </row>
    <row r="242" spans="1:3" x14ac:dyDescent="0.3">
      <c r="A242">
        <v>187</v>
      </c>
      <c r="B242" t="s">
        <v>372</v>
      </c>
      <c r="C242">
        <v>6</v>
      </c>
    </row>
    <row r="243" spans="1:3" x14ac:dyDescent="0.3">
      <c r="A243">
        <v>187</v>
      </c>
      <c r="B243" t="s">
        <v>373</v>
      </c>
      <c r="C243">
        <v>6</v>
      </c>
    </row>
    <row r="244" spans="1:3" x14ac:dyDescent="0.3">
      <c r="A244">
        <v>187</v>
      </c>
      <c r="B244" t="s">
        <v>374</v>
      </c>
      <c r="C244">
        <v>6</v>
      </c>
    </row>
    <row r="245" spans="1:3" x14ac:dyDescent="0.3">
      <c r="A245">
        <v>187</v>
      </c>
      <c r="B245" t="s">
        <v>375</v>
      </c>
      <c r="C245">
        <v>6</v>
      </c>
    </row>
    <row r="246" spans="1:3" x14ac:dyDescent="0.3">
      <c r="A246">
        <v>187</v>
      </c>
      <c r="B246" t="s">
        <v>376</v>
      </c>
      <c r="C246">
        <v>6</v>
      </c>
    </row>
    <row r="247" spans="1:3" x14ac:dyDescent="0.3">
      <c r="A247">
        <v>187</v>
      </c>
      <c r="B247" t="s">
        <v>377</v>
      </c>
      <c r="C247">
        <v>6</v>
      </c>
    </row>
    <row r="248" spans="1:3" x14ac:dyDescent="0.3">
      <c r="A248">
        <v>187</v>
      </c>
      <c r="B248" t="s">
        <v>378</v>
      </c>
      <c r="C248">
        <v>6</v>
      </c>
    </row>
    <row r="249" spans="1:3" x14ac:dyDescent="0.3">
      <c r="A249">
        <v>187</v>
      </c>
      <c r="B249" t="s">
        <v>379</v>
      </c>
      <c r="C249">
        <v>8</v>
      </c>
    </row>
    <row r="250" spans="1:3" x14ac:dyDescent="0.3">
      <c r="A250">
        <v>187</v>
      </c>
      <c r="B250" t="s">
        <v>380</v>
      </c>
      <c r="C250">
        <v>8</v>
      </c>
    </row>
    <row r="251" spans="1:3" x14ac:dyDescent="0.3">
      <c r="A251">
        <v>187</v>
      </c>
      <c r="B251" t="s">
        <v>381</v>
      </c>
      <c r="C251">
        <v>8</v>
      </c>
    </row>
    <row r="252" spans="1:3" x14ac:dyDescent="0.3">
      <c r="A252">
        <v>187</v>
      </c>
      <c r="B252" t="s">
        <v>382</v>
      </c>
      <c r="C252">
        <v>8</v>
      </c>
    </row>
    <row r="253" spans="1:3" x14ac:dyDescent="0.3">
      <c r="A253">
        <v>187</v>
      </c>
      <c r="B253" t="s">
        <v>383</v>
      </c>
      <c r="C253">
        <v>8</v>
      </c>
    </row>
    <row r="254" spans="1:3" x14ac:dyDescent="0.3">
      <c r="A254">
        <v>187</v>
      </c>
      <c r="B254" t="s">
        <v>384</v>
      </c>
      <c r="C254">
        <v>8</v>
      </c>
    </row>
    <row r="255" spans="1:3" x14ac:dyDescent="0.3">
      <c r="A255">
        <v>187</v>
      </c>
      <c r="B255" t="s">
        <v>385</v>
      </c>
      <c r="C255">
        <v>8</v>
      </c>
    </row>
    <row r="256" spans="1:3" x14ac:dyDescent="0.3">
      <c r="A256">
        <v>187</v>
      </c>
      <c r="B256" t="s">
        <v>386</v>
      </c>
      <c r="C256">
        <v>8</v>
      </c>
    </row>
    <row r="257" spans="1:3" x14ac:dyDescent="0.3">
      <c r="A257">
        <v>187</v>
      </c>
      <c r="B257" t="s">
        <v>387</v>
      </c>
      <c r="C257">
        <v>8</v>
      </c>
    </row>
    <row r="258" spans="1:3" x14ac:dyDescent="0.3">
      <c r="A258">
        <v>187</v>
      </c>
      <c r="B258" t="s">
        <v>388</v>
      </c>
      <c r="C258">
        <v>8</v>
      </c>
    </row>
    <row r="259" spans="1:3" x14ac:dyDescent="0.3">
      <c r="A259">
        <v>187</v>
      </c>
      <c r="B259" t="s">
        <v>389</v>
      </c>
      <c r="C259">
        <v>8</v>
      </c>
    </row>
    <row r="260" spans="1:3" x14ac:dyDescent="0.3">
      <c r="A260">
        <v>187</v>
      </c>
      <c r="B260" t="s">
        <v>390</v>
      </c>
      <c r="C260">
        <v>8</v>
      </c>
    </row>
    <row r="261" spans="1:3" x14ac:dyDescent="0.3">
      <c r="A261">
        <v>187</v>
      </c>
      <c r="B261" t="s">
        <v>391</v>
      </c>
      <c r="C261">
        <v>8</v>
      </c>
    </row>
    <row r="262" spans="1:3" x14ac:dyDescent="0.3">
      <c r="A262">
        <v>187</v>
      </c>
      <c r="B262" t="s">
        <v>392</v>
      </c>
      <c r="C262">
        <v>8</v>
      </c>
    </row>
    <row r="263" spans="1:3" x14ac:dyDescent="0.3">
      <c r="A263">
        <v>187</v>
      </c>
      <c r="B263" t="s">
        <v>393</v>
      </c>
      <c r="C263">
        <v>8</v>
      </c>
    </row>
    <row r="264" spans="1:3" x14ac:dyDescent="0.3">
      <c r="A264">
        <v>187</v>
      </c>
      <c r="B264" t="s">
        <v>394</v>
      </c>
      <c r="C264">
        <v>8</v>
      </c>
    </row>
    <row r="265" spans="1:3" x14ac:dyDescent="0.3">
      <c r="A265">
        <v>187</v>
      </c>
      <c r="B265" t="s">
        <v>395</v>
      </c>
      <c r="C265">
        <v>8</v>
      </c>
    </row>
    <row r="266" spans="1:3" x14ac:dyDescent="0.3">
      <c r="A266">
        <v>187</v>
      </c>
      <c r="B266" t="s">
        <v>396</v>
      </c>
      <c r="C266">
        <v>8</v>
      </c>
    </row>
    <row r="267" spans="1:3" x14ac:dyDescent="0.3">
      <c r="A267">
        <v>187</v>
      </c>
      <c r="B267" t="s">
        <v>397</v>
      </c>
      <c r="C267">
        <v>8</v>
      </c>
    </row>
    <row r="268" spans="1:3" x14ac:dyDescent="0.3">
      <c r="A268">
        <v>187</v>
      </c>
      <c r="B268" t="s">
        <v>398</v>
      </c>
      <c r="C268">
        <v>8</v>
      </c>
    </row>
  </sheetData>
  <mergeCells count="1">
    <mergeCell ref="N36:X36"/>
  </mergeCells>
  <pageMargins left="0.75" right="0.75" top="1" bottom="1" header="0.5" footer="0.5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p</cp:lastModifiedBy>
  <dcterms:created xsi:type="dcterms:W3CDTF">2024-11-12T18:02:55Z</dcterms:created>
  <dcterms:modified xsi:type="dcterms:W3CDTF">2024-11-12T20:46:16Z</dcterms:modified>
</cp:coreProperties>
</file>