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58ED20BC-43CF-49C5-B98B-E99CAAF146CF}" xr6:coauthVersionLast="47" xr6:coauthVersionMax="47" xr10:uidLastSave="{00000000-0000-0000-0000-000000000000}"/>
  <bookViews>
    <workbookView xWindow="-108" yWindow="-108" windowWidth="23256" windowHeight="12456" xr2:uid="{F3BAAF49-94AF-4E55-83B3-EBFD1CB2A76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2" i="1"/>
  <c r="D3" i="1"/>
  <c r="D4" i="1"/>
  <c r="D5" i="1"/>
  <c r="D6" i="1"/>
  <c r="D7" i="1"/>
  <c r="D11" i="1"/>
  <c r="D13" i="1"/>
  <c r="D14" i="1"/>
  <c r="D18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2" i="1"/>
  <c r="D2" i="1"/>
  <c r="A3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8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8" i="1"/>
  <c r="N3" i="1"/>
  <c r="N5" i="1"/>
  <c r="N7" i="1"/>
  <c r="N9" i="1"/>
  <c r="N10" i="1"/>
  <c r="N11" i="1"/>
  <c r="N13" i="1"/>
  <c r="N14" i="1"/>
  <c r="N15" i="1"/>
  <c r="N16" i="1"/>
  <c r="N17" i="1"/>
  <c r="N2" i="1"/>
  <c r="M3" i="1"/>
  <c r="M5" i="1"/>
  <c r="M6" i="1"/>
  <c r="M7" i="1"/>
  <c r="M8" i="1"/>
  <c r="M9" i="1"/>
  <c r="M10" i="1"/>
  <c r="M11" i="1"/>
  <c r="M12" i="1"/>
  <c r="M13" i="1"/>
  <c r="M14" i="1"/>
  <c r="M15" i="1"/>
  <c r="M16" i="1"/>
  <c r="M18" i="1"/>
  <c r="L3" i="1"/>
  <c r="L5" i="1"/>
  <c r="L8" i="1"/>
  <c r="L9" i="1"/>
  <c r="L10" i="1"/>
  <c r="L11" i="1"/>
  <c r="L12" i="1"/>
  <c r="L13" i="1"/>
  <c r="L14" i="1"/>
  <c r="L15" i="1"/>
  <c r="L16" i="1"/>
  <c r="L17" i="1"/>
  <c r="L18" i="1"/>
  <c r="K3" i="1"/>
  <c r="K5" i="1"/>
  <c r="K6" i="1"/>
  <c r="K7" i="1"/>
  <c r="K8" i="1"/>
  <c r="K9" i="1"/>
  <c r="K10" i="1"/>
  <c r="K12" i="1"/>
  <c r="K13" i="1"/>
  <c r="K14" i="1"/>
  <c r="K15" i="1"/>
  <c r="K16" i="1"/>
  <c r="K17" i="1"/>
  <c r="K18" i="1"/>
  <c r="J3" i="1"/>
  <c r="J4" i="1"/>
  <c r="J5" i="1"/>
  <c r="J6" i="1"/>
  <c r="J7" i="1"/>
  <c r="J8" i="1"/>
  <c r="J9" i="1"/>
  <c r="J10" i="1"/>
  <c r="J11" i="1"/>
  <c r="J12" i="1"/>
  <c r="J13" i="1"/>
  <c r="J14" i="1"/>
  <c r="J16" i="1"/>
  <c r="J17" i="1"/>
  <c r="J18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H3" i="1"/>
  <c r="H5" i="1"/>
  <c r="H6" i="1"/>
  <c r="H7" i="1"/>
  <c r="H8" i="1"/>
  <c r="H9" i="1"/>
  <c r="H10" i="1"/>
  <c r="H11" i="1"/>
  <c r="H12" i="1"/>
  <c r="H13" i="1"/>
  <c r="H15" i="1"/>
  <c r="H16" i="1"/>
  <c r="H17" i="1"/>
  <c r="G3" i="1"/>
  <c r="G5" i="1"/>
  <c r="G17" i="1"/>
  <c r="F3" i="1"/>
  <c r="F4" i="1"/>
  <c r="F5" i="1"/>
  <c r="F6" i="1"/>
  <c r="F7" i="1"/>
  <c r="F16" i="1"/>
  <c r="F17" i="1"/>
  <c r="F18" i="1"/>
  <c r="E3" i="1"/>
  <c r="E4" i="1"/>
  <c r="E5" i="1"/>
  <c r="E6" i="1"/>
  <c r="E7" i="1"/>
  <c r="E16" i="1"/>
  <c r="E18" i="1"/>
  <c r="P2" i="1"/>
  <c r="O2" i="1"/>
  <c r="M2" i="1"/>
  <c r="L2" i="1"/>
  <c r="K2" i="1"/>
  <c r="J2" i="1"/>
  <c r="I2" i="1"/>
  <c r="H2" i="1"/>
  <c r="A4" i="1" l="1"/>
  <c r="A5" i="1" l="1"/>
  <c r="A6" i="1" l="1"/>
  <c r="A7" i="1" l="1"/>
  <c r="A8" i="1" l="1"/>
  <c r="A9" i="1" l="1"/>
  <c r="A10" i="1" l="1"/>
  <c r="A11" i="1" l="1"/>
  <c r="A12" i="1" l="1"/>
  <c r="A13" i="1" l="1"/>
  <c r="A14" i="1" l="1"/>
  <c r="A15" i="1" l="1"/>
  <c r="A16" i="1" l="1"/>
  <c r="A17" i="1" l="1"/>
  <c r="A18" i="1" l="1"/>
</calcChain>
</file>

<file path=xl/sharedStrings.xml><?xml version="1.0" encoding="utf-8"?>
<sst xmlns="http://schemas.openxmlformats.org/spreadsheetml/2006/main" count="106" uniqueCount="73">
  <si>
    <t>"00000000000001010000001101",</t>
  </si>
  <si>
    <t>"00100000000000010000010001",</t>
  </si>
  <si>
    <t>"10000000000000000000000001",</t>
  </si>
  <si>
    <t>"00000000000101011000010001",</t>
  </si>
  <si>
    <t>"00000000000000110000000001",</t>
  </si>
  <si>
    <t>"00000000000001110001010001",</t>
  </si>
  <si>
    <t>"00000000000001110001001001",</t>
  </si>
  <si>
    <t>"01000010011011110000010001",</t>
  </si>
  <si>
    <t>"00001100111100010000010001",</t>
  </si>
  <si>
    <t>"00001110000011010000010001",</t>
  </si>
  <si>
    <t>"00000000000001010010010001",</t>
  </si>
  <si>
    <t>"01000100001101010000010001",</t>
  </si>
  <si>
    <t>"00010101000100010000010001",</t>
  </si>
  <si>
    <t>"00100010101101010000010001",</t>
  </si>
  <si>
    <t>"00000010000010110000010001",</t>
  </si>
  <si>
    <t>"00000000000010010000110001",</t>
  </si>
  <si>
    <t>"00000000000010010000000101",</t>
  </si>
  <si>
    <t>alu_op</t>
  </si>
  <si>
    <t>fld_A</t>
  </si>
  <si>
    <t>fld_B</t>
  </si>
  <si>
    <t>fld_C</t>
  </si>
  <si>
    <t>ldRF</t>
  </si>
  <si>
    <t>ldr_in</t>
  </si>
  <si>
    <t>ldr_out</t>
  </si>
  <si>
    <t>ldKp</t>
  </si>
  <si>
    <t>ldKi</t>
  </si>
  <si>
    <t>ldKd</t>
  </si>
  <si>
    <t>selR_in</t>
  </si>
  <si>
    <t>set_done</t>
  </si>
  <si>
    <t>rst_done</t>
  </si>
  <si>
    <t>Gộp</t>
  </si>
  <si>
    <t>Format</t>
  </si>
  <si>
    <t>0001</t>
  </si>
  <si>
    <t>000</t>
  </si>
  <si>
    <t>0</t>
  </si>
  <si>
    <t>0000</t>
  </si>
  <si>
    <t>001</t>
  </si>
  <si>
    <t>0111</t>
  </si>
  <si>
    <t>0110</t>
  </si>
  <si>
    <t>00</t>
  </si>
  <si>
    <t>0101</t>
  </si>
  <si>
    <t>011</t>
  </si>
  <si>
    <t>10</t>
  </si>
  <si>
    <t>1001</t>
  </si>
  <si>
    <t>Load Kp*e(n) into Reg9</t>
  </si>
  <si>
    <t>0010</t>
  </si>
  <si>
    <t>1010</t>
  </si>
  <si>
    <t>Load Ki*e(n-1) into Reg10</t>
  </si>
  <si>
    <t>0100</t>
  </si>
  <si>
    <t>0011</t>
  </si>
  <si>
    <t>Load ui(n)=Ki*e(n-1)+ui(n-1) into Reg3</t>
  </si>
  <si>
    <t>01</t>
  </si>
  <si>
    <t>1011</t>
  </si>
  <si>
    <t>100</t>
  </si>
  <si>
    <t>Load e(n)-e(n-1) into Reg11</t>
  </si>
  <si>
    <t xml:space="preserve"> Load R_in into Reg1, </t>
  </si>
  <si>
    <t xml:space="preserve"> Load Kd into Reg7, </t>
  </si>
  <si>
    <t xml:space="preserve"> Load Ki into Reg6, </t>
  </si>
  <si>
    <t xml:space="preserve"> Load Kp into Reg5, </t>
  </si>
  <si>
    <t>1100</t>
  </si>
  <si>
    <t>Load Kd*(e(n)-e(n-1)) into Reg12</t>
  </si>
  <si>
    <t>Brach: Loop Step 1 until Start=1.</t>
  </si>
  <si>
    <t>Load R_in,Kp,Ki,Kd.</t>
  </si>
  <si>
    <t>Step</t>
  </si>
  <si>
    <t>1</t>
  </si>
  <si>
    <t>1101</t>
  </si>
  <si>
    <t>Load Kp*e(n)+Ki*e(n-1)+ui(n-1) into Reg13</t>
  </si>
  <si>
    <t>1000</t>
  </si>
  <si>
    <t>Load Kp*e(n)+Ki*e(n-1)+ui(n-1)+Kd*(e(n)-e(n-1)) into Reg8. Load Z_out</t>
  </si>
  <si>
    <t>11</t>
  </si>
  <si>
    <t>Load Reg1(e(n)) into Reg2(e(n-1))</t>
  </si>
  <si>
    <t>Load Reg3(ui(n)) into Reg4(ui(n-1))</t>
  </si>
  <si>
    <t xml:space="preserve"> Pick Reg4 -Reg4 = 0 transfer to alu_out into Reg4: Clear Reg4 ui(n-1)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</si>
</sst>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163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0" xfId="0" quotePrefix="1" applyNumberFormat="1" applyAlignment="1">
      <alignment horizontal="center"/>
    </xf>
    <xf numFmtId="49" fontId="0" fillId="2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3F046-32A6-4262-AC80-3BA72D4DDBA5}">
  <dimension ref="A1:R22"/>
  <sheetViews>
    <sheetView tabSelected="1" zoomScale="85" zoomScaleNormal="85" workbookViewId="0">
      <selection activeCell="L4" sqref="L4"/>
    </sheetView>
  </sheetViews>
  <sheetFormatPr defaultRowHeight="14.4" x14ac:dyDescent="0.3"/>
  <cols>
    <col min="2" max="2" width="31" bestFit="1" customWidth="1"/>
    <col min="3" max="3" width="6.77734375" bestFit="1" customWidth="1"/>
    <col min="8" max="8" width="4.77734375" bestFit="1" customWidth="1"/>
    <col min="9" max="9" width="5.5546875" bestFit="1" customWidth="1"/>
    <col min="10" max="10" width="6.77734375" bestFit="1" customWidth="1"/>
    <col min="11" max="11" width="4.77734375" bestFit="1" customWidth="1"/>
    <col min="12" max="12" width="4.109375" bestFit="1" customWidth="1"/>
    <col min="13" max="13" width="4.77734375" bestFit="1" customWidth="1"/>
    <col min="14" max="14" width="6.77734375" bestFit="1" customWidth="1"/>
    <col min="15" max="15" width="8.44140625" bestFit="1" customWidth="1"/>
    <col min="17" max="17" width="60.88671875" bestFit="1" customWidth="1"/>
    <col min="18" max="18" width="34.77734375" bestFit="1" customWidth="1"/>
  </cols>
  <sheetData>
    <row r="1" spans="1:18" s="2" customFormat="1" x14ac:dyDescent="0.3">
      <c r="A1" s="2" t="s">
        <v>63</v>
      </c>
      <c r="C1" s="2" t="s">
        <v>31</v>
      </c>
      <c r="D1" s="2" t="s">
        <v>17</v>
      </c>
      <c r="E1" s="2" t="s">
        <v>18</v>
      </c>
      <c r="F1" s="2" t="s">
        <v>19</v>
      </c>
      <c r="G1" s="2" t="s">
        <v>20</v>
      </c>
      <c r="H1" s="2" t="s">
        <v>21</v>
      </c>
      <c r="I1" s="2" t="s">
        <v>22</v>
      </c>
      <c r="J1" s="2" t="s">
        <v>23</v>
      </c>
      <c r="K1" s="2" t="s">
        <v>24</v>
      </c>
      <c r="L1" s="2" t="s">
        <v>25</v>
      </c>
      <c r="M1" s="2" t="s">
        <v>26</v>
      </c>
      <c r="N1" s="2" t="s">
        <v>27</v>
      </c>
      <c r="O1" s="2" t="s">
        <v>28</v>
      </c>
      <c r="P1" s="2" t="s">
        <v>29</v>
      </c>
      <c r="R1" s="2" t="s">
        <v>30</v>
      </c>
    </row>
    <row r="2" spans="1:18" x14ac:dyDescent="0.3">
      <c r="A2">
        <v>0</v>
      </c>
      <c r="B2" t="s">
        <v>1</v>
      </c>
      <c r="C2" s="3" t="str">
        <f>MID($B2,2,1)</f>
        <v>0</v>
      </c>
      <c r="D2" s="3" t="str">
        <f>MID($B2,3,2)</f>
        <v>01</v>
      </c>
      <c r="E2" s="3" t="s">
        <v>48</v>
      </c>
      <c r="F2" s="3" t="s">
        <v>48</v>
      </c>
      <c r="G2" s="3" t="s">
        <v>48</v>
      </c>
      <c r="H2" s="3" t="str">
        <f>MID($B2,17,1)</f>
        <v>1</v>
      </c>
      <c r="I2" s="3" t="str">
        <f>MID($B2,18,1)</f>
        <v>0</v>
      </c>
      <c r="J2" s="3" t="str">
        <f>MID($B2,19,1)</f>
        <v>0</v>
      </c>
      <c r="K2" s="3" t="str">
        <f>MID($B2,20,1)</f>
        <v>0</v>
      </c>
      <c r="L2" s="3" t="str">
        <f>MID($B2,21,1)</f>
        <v>0</v>
      </c>
      <c r="M2" s="3" t="str">
        <f>MID($B2,22,1)</f>
        <v>0</v>
      </c>
      <c r="N2" s="3" t="str">
        <f>MID($B2,23,3)</f>
        <v>100</v>
      </c>
      <c r="O2" s="3" t="str">
        <f>MID($B2,26,1)</f>
        <v>0</v>
      </c>
      <c r="P2" s="3" t="str">
        <f>MID($B2,27,1)</f>
        <v>1</v>
      </c>
      <c r="Q2" t="s">
        <v>72</v>
      </c>
      <c r="R2" s="2" t="str">
        <f>CONCATENATE(A2,"=&gt; '",C2,D2,E2,F2,G2,H2,I2,J2,K2,L2,M2,N2,O2,P2,"',")</f>
        <v>0=&gt; '00101000100010010000010001',</v>
      </c>
    </row>
    <row r="3" spans="1:18" x14ac:dyDescent="0.3">
      <c r="A3">
        <f>A2+1</f>
        <v>1</v>
      </c>
      <c r="B3" t="s">
        <v>2</v>
      </c>
      <c r="C3" s="3" t="str">
        <f t="shared" ref="C3:C17" si="0">MID($B3,2,1)</f>
        <v>1</v>
      </c>
      <c r="D3" s="3" t="str">
        <f t="shared" ref="D3:D18" si="1">MID($B3,3,2)</f>
        <v>00</v>
      </c>
      <c r="E3" s="3" t="str">
        <f t="shared" ref="E3:E18" si="2">MID($B3,5,4)</f>
        <v>0000</v>
      </c>
      <c r="F3" s="3" t="str">
        <f t="shared" ref="F3:F18" si="3">MID($B3,9,4)</f>
        <v>0000</v>
      </c>
      <c r="G3" s="3" t="str">
        <f t="shared" ref="G3:G17" si="4">MID($B3,13,4)</f>
        <v>0000</v>
      </c>
      <c r="H3" s="3" t="str">
        <f t="shared" ref="H3:H17" si="5">MID($B3,17,1)</f>
        <v>0</v>
      </c>
      <c r="I3" s="3" t="str">
        <f t="shared" ref="I3:I18" si="6">MID($B3,18,1)</f>
        <v>0</v>
      </c>
      <c r="J3" s="3" t="str">
        <f t="shared" ref="J3:J18" si="7">MID($B3,19,1)</f>
        <v>0</v>
      </c>
      <c r="K3" s="3" t="str">
        <f t="shared" ref="K3:K18" si="8">MID($B3,20,1)</f>
        <v>0</v>
      </c>
      <c r="L3" s="3" t="str">
        <f t="shared" ref="L3:L18" si="9">MID($B3,21,1)</f>
        <v>0</v>
      </c>
      <c r="M3" s="3" t="str">
        <f t="shared" ref="M3:M18" si="10">MID($B3,22,1)</f>
        <v>0</v>
      </c>
      <c r="N3" s="3" t="str">
        <f t="shared" ref="N3:N17" si="11">MID($B3,23,3)</f>
        <v>000</v>
      </c>
      <c r="O3" s="3" t="str">
        <f t="shared" ref="O3:O18" si="12">MID($B3,26,1)</f>
        <v>0</v>
      </c>
      <c r="P3" s="3" t="str">
        <f t="shared" ref="P3:P18" si="13">MID($B3,27,1)</f>
        <v>1</v>
      </c>
      <c r="Q3" t="s">
        <v>61</v>
      </c>
      <c r="R3" s="2" t="str">
        <f t="shared" ref="R3:R18" si="14">CONCATENATE(A3,"=&gt; '",C3,D3,E3,F3,G3,H3,I3,J3,K3,L3,M3,N3,O3,P3,"',")</f>
        <v>1=&gt; '10000000000000000000000001',</v>
      </c>
    </row>
    <row r="4" spans="1:18" x14ac:dyDescent="0.3">
      <c r="A4">
        <f t="shared" ref="A4:A18" si="15">A3+1</f>
        <v>2</v>
      </c>
      <c r="B4" t="s">
        <v>3</v>
      </c>
      <c r="C4" s="3" t="str">
        <f t="shared" si="0"/>
        <v>0</v>
      </c>
      <c r="D4" s="3" t="str">
        <f t="shared" si="1"/>
        <v>00</v>
      </c>
      <c r="E4" s="3" t="str">
        <f t="shared" si="2"/>
        <v>0000</v>
      </c>
      <c r="F4" s="3" t="str">
        <f t="shared" si="3"/>
        <v>0000</v>
      </c>
      <c r="G4" s="4" t="s">
        <v>35</v>
      </c>
      <c r="H4" s="3" t="s">
        <v>34</v>
      </c>
      <c r="I4" s="3" t="str">
        <f t="shared" si="6"/>
        <v>1</v>
      </c>
      <c r="J4" s="3" t="str">
        <f t="shared" si="7"/>
        <v>0</v>
      </c>
      <c r="K4" s="5">
        <v>1</v>
      </c>
      <c r="L4" s="5">
        <v>1</v>
      </c>
      <c r="M4" s="5">
        <v>1</v>
      </c>
      <c r="N4" s="3" t="s">
        <v>33</v>
      </c>
      <c r="O4" s="3" t="str">
        <f t="shared" si="12"/>
        <v>0</v>
      </c>
      <c r="P4" s="3" t="str">
        <f t="shared" si="13"/>
        <v>1</v>
      </c>
      <c r="Q4" t="s">
        <v>62</v>
      </c>
      <c r="R4" s="2" t="str">
        <f t="shared" si="14"/>
        <v>2=&gt; '00000000000000001011100001',</v>
      </c>
    </row>
    <row r="5" spans="1:18" x14ac:dyDescent="0.3">
      <c r="A5">
        <f t="shared" si="15"/>
        <v>3</v>
      </c>
      <c r="B5" t="s">
        <v>4</v>
      </c>
      <c r="C5" s="3" t="str">
        <f t="shared" si="0"/>
        <v>0</v>
      </c>
      <c r="D5" s="3" t="str">
        <f t="shared" si="1"/>
        <v>00</v>
      </c>
      <c r="E5" s="3" t="str">
        <f t="shared" si="2"/>
        <v>0000</v>
      </c>
      <c r="F5" s="3" t="str">
        <f t="shared" si="3"/>
        <v>0000</v>
      </c>
      <c r="G5" s="3" t="str">
        <f t="shared" si="4"/>
        <v>0001</v>
      </c>
      <c r="H5" s="3" t="str">
        <f t="shared" si="5"/>
        <v>1</v>
      </c>
      <c r="I5" s="3" t="str">
        <f t="shared" si="6"/>
        <v>0</v>
      </c>
      <c r="J5" s="3" t="str">
        <f t="shared" si="7"/>
        <v>0</v>
      </c>
      <c r="K5" s="3" t="str">
        <f t="shared" si="8"/>
        <v>0</v>
      </c>
      <c r="L5" s="3" t="str">
        <f t="shared" si="9"/>
        <v>0</v>
      </c>
      <c r="M5" s="3" t="str">
        <f t="shared" si="10"/>
        <v>0</v>
      </c>
      <c r="N5" s="3" t="str">
        <f t="shared" si="11"/>
        <v>000</v>
      </c>
      <c r="O5" s="3" t="str">
        <f t="shared" si="12"/>
        <v>0</v>
      </c>
      <c r="P5" s="3" t="str">
        <f t="shared" si="13"/>
        <v>1</v>
      </c>
      <c r="Q5" t="s">
        <v>55</v>
      </c>
      <c r="R5" s="2" t="str">
        <f t="shared" si="14"/>
        <v>3=&gt; '00000000000000110000000001',</v>
      </c>
    </row>
    <row r="6" spans="1:18" x14ac:dyDescent="0.3">
      <c r="A6">
        <f t="shared" si="15"/>
        <v>4</v>
      </c>
      <c r="B6" t="s">
        <v>5</v>
      </c>
      <c r="C6" s="3" t="str">
        <f t="shared" si="0"/>
        <v>0</v>
      </c>
      <c r="D6" s="3" t="str">
        <f t="shared" si="1"/>
        <v>00</v>
      </c>
      <c r="E6" s="3" t="str">
        <f t="shared" si="2"/>
        <v>0000</v>
      </c>
      <c r="F6" s="3" t="str">
        <f t="shared" si="3"/>
        <v>0000</v>
      </c>
      <c r="G6" s="3" t="s">
        <v>37</v>
      </c>
      <c r="H6" s="3" t="str">
        <f t="shared" si="5"/>
        <v>1</v>
      </c>
      <c r="I6" s="3" t="str">
        <f t="shared" si="6"/>
        <v>0</v>
      </c>
      <c r="J6" s="3" t="str">
        <f t="shared" si="7"/>
        <v>0</v>
      </c>
      <c r="K6" s="3" t="str">
        <f t="shared" si="8"/>
        <v>0</v>
      </c>
      <c r="L6" s="3" t="s">
        <v>34</v>
      </c>
      <c r="M6" s="3" t="str">
        <f t="shared" si="10"/>
        <v>0</v>
      </c>
      <c r="N6" s="3" t="s">
        <v>36</v>
      </c>
      <c r="O6" s="3" t="str">
        <f t="shared" si="12"/>
        <v>0</v>
      </c>
      <c r="P6" s="3" t="str">
        <f t="shared" si="13"/>
        <v>1</v>
      </c>
      <c r="Q6" t="s">
        <v>56</v>
      </c>
      <c r="R6" s="2" t="str">
        <f t="shared" si="14"/>
        <v>4=&gt; '00000000000011110000000101',</v>
      </c>
    </row>
    <row r="7" spans="1:18" x14ac:dyDescent="0.3">
      <c r="A7">
        <f t="shared" si="15"/>
        <v>5</v>
      </c>
      <c r="B7" t="s">
        <v>6</v>
      </c>
      <c r="C7" s="3" t="str">
        <f t="shared" si="0"/>
        <v>0</v>
      </c>
      <c r="D7" s="3" t="str">
        <f t="shared" si="1"/>
        <v>00</v>
      </c>
      <c r="E7" s="3" t="str">
        <f t="shared" si="2"/>
        <v>0000</v>
      </c>
      <c r="F7" s="3" t="str">
        <f t="shared" si="3"/>
        <v>0000</v>
      </c>
      <c r="G7" s="3" t="s">
        <v>38</v>
      </c>
      <c r="H7" s="3" t="str">
        <f t="shared" si="5"/>
        <v>1</v>
      </c>
      <c r="I7" s="3" t="str">
        <f t="shared" si="6"/>
        <v>0</v>
      </c>
      <c r="J7" s="3" t="str">
        <f t="shared" si="7"/>
        <v>0</v>
      </c>
      <c r="K7" s="3" t="str">
        <f t="shared" si="8"/>
        <v>0</v>
      </c>
      <c r="L7" s="3" t="s">
        <v>34</v>
      </c>
      <c r="M7" s="3" t="str">
        <f t="shared" si="10"/>
        <v>0</v>
      </c>
      <c r="N7" s="3" t="str">
        <f t="shared" si="11"/>
        <v>010</v>
      </c>
      <c r="O7" s="3" t="str">
        <f t="shared" si="12"/>
        <v>0</v>
      </c>
      <c r="P7" s="3" t="str">
        <f t="shared" si="13"/>
        <v>1</v>
      </c>
      <c r="Q7" t="s">
        <v>57</v>
      </c>
      <c r="R7" s="2" t="str">
        <f t="shared" si="14"/>
        <v>5=&gt; '00000000000011010000001001',</v>
      </c>
    </row>
    <row r="8" spans="1:18" x14ac:dyDescent="0.3">
      <c r="A8">
        <f t="shared" si="15"/>
        <v>6</v>
      </c>
      <c r="B8" t="s">
        <v>7</v>
      </c>
      <c r="C8" s="3" t="str">
        <f t="shared" si="0"/>
        <v>0</v>
      </c>
      <c r="D8" s="3" t="s">
        <v>39</v>
      </c>
      <c r="E8" s="3" t="s">
        <v>35</v>
      </c>
      <c r="F8" s="3" t="s">
        <v>35</v>
      </c>
      <c r="G8" s="3" t="s">
        <v>40</v>
      </c>
      <c r="H8" s="3" t="str">
        <f t="shared" si="5"/>
        <v>1</v>
      </c>
      <c r="I8" s="3" t="str">
        <f t="shared" si="6"/>
        <v>0</v>
      </c>
      <c r="J8" s="3" t="str">
        <f t="shared" si="7"/>
        <v>0</v>
      </c>
      <c r="K8" s="3" t="str">
        <f t="shared" si="8"/>
        <v>0</v>
      </c>
      <c r="L8" s="3" t="str">
        <f t="shared" si="9"/>
        <v>0</v>
      </c>
      <c r="M8" s="3" t="str">
        <f t="shared" si="10"/>
        <v>0</v>
      </c>
      <c r="N8" s="3" t="s">
        <v>41</v>
      </c>
      <c r="O8" s="3" t="str">
        <f t="shared" si="12"/>
        <v>0</v>
      </c>
      <c r="P8" s="3" t="str">
        <f t="shared" si="13"/>
        <v>1</v>
      </c>
      <c r="Q8" t="s">
        <v>58</v>
      </c>
      <c r="R8" s="2" t="str">
        <f t="shared" si="14"/>
        <v>6=&gt; '00000000000010110000001101',</v>
      </c>
    </row>
    <row r="9" spans="1:18" x14ac:dyDescent="0.3">
      <c r="A9">
        <f t="shared" si="15"/>
        <v>7</v>
      </c>
      <c r="B9" s="1" t="s">
        <v>8</v>
      </c>
      <c r="C9" s="3" t="str">
        <f t="shared" si="0"/>
        <v>0</v>
      </c>
      <c r="D9" s="3" t="s">
        <v>42</v>
      </c>
      <c r="E9" s="3" t="s">
        <v>40</v>
      </c>
      <c r="F9" s="3" t="s">
        <v>32</v>
      </c>
      <c r="G9" s="3" t="s">
        <v>43</v>
      </c>
      <c r="H9" s="3" t="str">
        <f t="shared" si="5"/>
        <v>1</v>
      </c>
      <c r="I9" s="3" t="str">
        <f t="shared" si="6"/>
        <v>0</v>
      </c>
      <c r="J9" s="3" t="str">
        <f t="shared" si="7"/>
        <v>0</v>
      </c>
      <c r="K9" s="3" t="str">
        <f t="shared" si="8"/>
        <v>0</v>
      </c>
      <c r="L9" s="3" t="str">
        <f t="shared" si="9"/>
        <v>0</v>
      </c>
      <c r="M9" s="3" t="str">
        <f t="shared" si="10"/>
        <v>0</v>
      </c>
      <c r="N9" s="3" t="str">
        <f t="shared" si="11"/>
        <v>100</v>
      </c>
      <c r="O9" s="3" t="str">
        <f t="shared" si="12"/>
        <v>0</v>
      </c>
      <c r="P9" s="3" t="str">
        <f t="shared" si="13"/>
        <v>1</v>
      </c>
      <c r="Q9" t="s">
        <v>44</v>
      </c>
      <c r="R9" s="2" t="str">
        <f t="shared" si="14"/>
        <v>7=&gt; '01001010001100110000010001',</v>
      </c>
    </row>
    <row r="10" spans="1:18" x14ac:dyDescent="0.3">
      <c r="A10">
        <f t="shared" si="15"/>
        <v>8</v>
      </c>
      <c r="B10" t="s">
        <v>9</v>
      </c>
      <c r="C10" s="3" t="str">
        <f t="shared" si="0"/>
        <v>0</v>
      </c>
      <c r="D10" s="3" t="s">
        <v>42</v>
      </c>
      <c r="E10" s="3" t="s">
        <v>38</v>
      </c>
      <c r="F10" s="3" t="s">
        <v>45</v>
      </c>
      <c r="G10" s="3" t="s">
        <v>46</v>
      </c>
      <c r="H10" s="3" t="str">
        <f t="shared" si="5"/>
        <v>1</v>
      </c>
      <c r="I10" s="3" t="str">
        <f t="shared" si="6"/>
        <v>0</v>
      </c>
      <c r="J10" s="3" t="str">
        <f t="shared" si="7"/>
        <v>0</v>
      </c>
      <c r="K10" s="3" t="str">
        <f t="shared" si="8"/>
        <v>0</v>
      </c>
      <c r="L10" s="3" t="str">
        <f t="shared" si="9"/>
        <v>0</v>
      </c>
      <c r="M10" s="3" t="str">
        <f t="shared" si="10"/>
        <v>0</v>
      </c>
      <c r="N10" s="3" t="str">
        <f t="shared" si="11"/>
        <v>100</v>
      </c>
      <c r="O10" s="3" t="str">
        <f t="shared" si="12"/>
        <v>0</v>
      </c>
      <c r="P10" s="3" t="str">
        <f t="shared" si="13"/>
        <v>1</v>
      </c>
      <c r="Q10" t="s">
        <v>47</v>
      </c>
      <c r="R10" s="2" t="str">
        <f t="shared" si="14"/>
        <v>8=&gt; '01001100010101010000010001',</v>
      </c>
    </row>
    <row r="11" spans="1:18" x14ac:dyDescent="0.3">
      <c r="A11">
        <f t="shared" si="15"/>
        <v>9</v>
      </c>
      <c r="B11" t="s">
        <v>10</v>
      </c>
      <c r="C11" s="3" t="str">
        <f t="shared" si="0"/>
        <v>0</v>
      </c>
      <c r="D11" s="3" t="str">
        <f t="shared" si="1"/>
        <v>00</v>
      </c>
      <c r="E11" s="3" t="s">
        <v>46</v>
      </c>
      <c r="F11" s="3" t="s">
        <v>48</v>
      </c>
      <c r="G11" s="3" t="s">
        <v>49</v>
      </c>
      <c r="H11" s="3" t="str">
        <f t="shared" si="5"/>
        <v>1</v>
      </c>
      <c r="I11" s="3" t="str">
        <f t="shared" si="6"/>
        <v>0</v>
      </c>
      <c r="J11" s="3" t="str">
        <f t="shared" si="7"/>
        <v>0</v>
      </c>
      <c r="K11" s="3" t="s">
        <v>34</v>
      </c>
      <c r="L11" s="3" t="str">
        <f t="shared" si="9"/>
        <v>0</v>
      </c>
      <c r="M11" s="3" t="str">
        <f t="shared" si="10"/>
        <v>0</v>
      </c>
      <c r="N11" s="3" t="str">
        <f t="shared" si="11"/>
        <v>100</v>
      </c>
      <c r="O11" s="3" t="str">
        <f t="shared" si="12"/>
        <v>0</v>
      </c>
      <c r="P11" s="3" t="str">
        <f t="shared" si="13"/>
        <v>1</v>
      </c>
      <c r="Q11" t="s">
        <v>50</v>
      </c>
      <c r="R11" s="2" t="str">
        <f t="shared" si="14"/>
        <v>9=&gt; '00010100100001110000010001',</v>
      </c>
    </row>
    <row r="12" spans="1:18" x14ac:dyDescent="0.3">
      <c r="A12">
        <f t="shared" si="15"/>
        <v>10</v>
      </c>
      <c r="B12" t="s">
        <v>0</v>
      </c>
      <c r="C12" s="3" t="str">
        <f t="shared" si="0"/>
        <v>0</v>
      </c>
      <c r="D12" s="3" t="s">
        <v>51</v>
      </c>
      <c r="E12" s="3" t="s">
        <v>32</v>
      </c>
      <c r="F12" s="3" t="s">
        <v>45</v>
      </c>
      <c r="G12" s="3" t="s">
        <v>52</v>
      </c>
      <c r="H12" s="3" t="str">
        <f t="shared" si="5"/>
        <v>1</v>
      </c>
      <c r="I12" s="3" t="str">
        <f t="shared" si="6"/>
        <v>0</v>
      </c>
      <c r="J12" s="3" t="str">
        <f t="shared" si="7"/>
        <v>0</v>
      </c>
      <c r="K12" s="3" t="str">
        <f t="shared" si="8"/>
        <v>0</v>
      </c>
      <c r="L12" s="3" t="str">
        <f t="shared" si="9"/>
        <v>0</v>
      </c>
      <c r="M12" s="3" t="str">
        <f t="shared" si="10"/>
        <v>0</v>
      </c>
      <c r="N12" s="3" t="s">
        <v>53</v>
      </c>
      <c r="O12" s="3" t="str">
        <f t="shared" si="12"/>
        <v>0</v>
      </c>
      <c r="P12" s="3" t="str">
        <f t="shared" si="13"/>
        <v>1</v>
      </c>
      <c r="Q12" t="s">
        <v>54</v>
      </c>
      <c r="R12" s="2" t="str">
        <f t="shared" si="14"/>
        <v>10=&gt; '00100010010101110000010001',</v>
      </c>
    </row>
    <row r="13" spans="1:18" x14ac:dyDescent="0.3">
      <c r="A13">
        <f t="shared" si="15"/>
        <v>11</v>
      </c>
      <c r="B13" t="s">
        <v>11</v>
      </c>
      <c r="C13" s="3" t="str">
        <f t="shared" si="0"/>
        <v>0</v>
      </c>
      <c r="D13" s="3" t="str">
        <f t="shared" si="1"/>
        <v>10</v>
      </c>
      <c r="E13" s="3" t="s">
        <v>37</v>
      </c>
      <c r="F13" s="3" t="s">
        <v>52</v>
      </c>
      <c r="G13" s="3" t="s">
        <v>59</v>
      </c>
      <c r="H13" s="3" t="str">
        <f t="shared" si="5"/>
        <v>1</v>
      </c>
      <c r="I13" s="3" t="str">
        <f t="shared" si="6"/>
        <v>0</v>
      </c>
      <c r="J13" s="3" t="str">
        <f t="shared" si="7"/>
        <v>0</v>
      </c>
      <c r="K13" s="3" t="str">
        <f t="shared" si="8"/>
        <v>0</v>
      </c>
      <c r="L13" s="3" t="str">
        <f t="shared" si="9"/>
        <v>0</v>
      </c>
      <c r="M13" s="3" t="str">
        <f t="shared" si="10"/>
        <v>0</v>
      </c>
      <c r="N13" s="3" t="str">
        <f t="shared" si="11"/>
        <v>100</v>
      </c>
      <c r="O13" s="3" t="str">
        <f t="shared" si="12"/>
        <v>0</v>
      </c>
      <c r="P13" s="3" t="str">
        <f t="shared" si="13"/>
        <v>1</v>
      </c>
      <c r="Q13" t="s">
        <v>60</v>
      </c>
      <c r="R13" s="2" t="str">
        <f t="shared" si="14"/>
        <v>11=&gt; '01001111011110010000010001',</v>
      </c>
    </row>
    <row r="14" spans="1:18" x14ac:dyDescent="0.3">
      <c r="A14">
        <f t="shared" si="15"/>
        <v>12</v>
      </c>
      <c r="B14" t="s">
        <v>12</v>
      </c>
      <c r="C14" s="3" t="str">
        <f t="shared" si="0"/>
        <v>0</v>
      </c>
      <c r="D14" s="3" t="str">
        <f t="shared" si="1"/>
        <v>00</v>
      </c>
      <c r="E14" s="3" t="s">
        <v>49</v>
      </c>
      <c r="F14" s="3" t="s">
        <v>43</v>
      </c>
      <c r="G14" s="3" t="s">
        <v>65</v>
      </c>
      <c r="H14" s="3" t="s">
        <v>64</v>
      </c>
      <c r="I14" s="3" t="str">
        <f t="shared" si="6"/>
        <v>0</v>
      </c>
      <c r="J14" s="3" t="str">
        <f t="shared" si="7"/>
        <v>0</v>
      </c>
      <c r="K14" s="3" t="str">
        <f t="shared" si="8"/>
        <v>0</v>
      </c>
      <c r="L14" s="3" t="str">
        <f t="shared" si="9"/>
        <v>0</v>
      </c>
      <c r="M14" s="3" t="str">
        <f t="shared" si="10"/>
        <v>0</v>
      </c>
      <c r="N14" s="3" t="str">
        <f t="shared" si="11"/>
        <v>100</v>
      </c>
      <c r="O14" s="3" t="str">
        <f t="shared" si="12"/>
        <v>0</v>
      </c>
      <c r="P14" s="3" t="str">
        <f t="shared" si="13"/>
        <v>1</v>
      </c>
      <c r="Q14" t="s">
        <v>66</v>
      </c>
      <c r="R14" s="2" t="str">
        <f t="shared" si="14"/>
        <v>12=&gt; '00000111001110110000010001',</v>
      </c>
    </row>
    <row r="15" spans="1:18" x14ac:dyDescent="0.3">
      <c r="A15">
        <f t="shared" si="15"/>
        <v>13</v>
      </c>
      <c r="B15" t="s">
        <v>13</v>
      </c>
      <c r="C15" s="3" t="str">
        <f t="shared" si="0"/>
        <v>0</v>
      </c>
      <c r="D15" s="3" t="s">
        <v>39</v>
      </c>
      <c r="E15" s="3" t="s">
        <v>65</v>
      </c>
      <c r="F15" s="3" t="s">
        <v>59</v>
      </c>
      <c r="G15" s="3" t="s">
        <v>67</v>
      </c>
      <c r="H15" s="3" t="str">
        <f t="shared" si="5"/>
        <v>1</v>
      </c>
      <c r="I15" s="3" t="str">
        <f t="shared" si="6"/>
        <v>0</v>
      </c>
      <c r="J15" s="3" t="s">
        <v>64</v>
      </c>
      <c r="K15" s="3" t="str">
        <f t="shared" si="8"/>
        <v>0</v>
      </c>
      <c r="L15" s="3" t="str">
        <f t="shared" si="9"/>
        <v>0</v>
      </c>
      <c r="M15" s="3" t="str">
        <f t="shared" si="10"/>
        <v>0</v>
      </c>
      <c r="N15" s="3" t="str">
        <f t="shared" si="11"/>
        <v>100</v>
      </c>
      <c r="O15" s="3" t="str">
        <f t="shared" si="12"/>
        <v>0</v>
      </c>
      <c r="P15" s="3" t="str">
        <f t="shared" si="13"/>
        <v>1</v>
      </c>
      <c r="Q15" t="s">
        <v>68</v>
      </c>
      <c r="R15" s="2" t="str">
        <f t="shared" si="14"/>
        <v>13=&gt; '00011011100100010100010001',</v>
      </c>
    </row>
    <row r="16" spans="1:18" x14ac:dyDescent="0.3">
      <c r="A16">
        <f t="shared" si="15"/>
        <v>14</v>
      </c>
      <c r="B16" t="s">
        <v>14</v>
      </c>
      <c r="C16" s="3" t="str">
        <f t="shared" si="0"/>
        <v>0</v>
      </c>
      <c r="D16" s="3" t="s">
        <v>69</v>
      </c>
      <c r="E16" s="3" t="str">
        <f t="shared" si="2"/>
        <v>0001</v>
      </c>
      <c r="F16" s="3" t="str">
        <f t="shared" si="3"/>
        <v>0000</v>
      </c>
      <c r="G16" s="3" t="s">
        <v>45</v>
      </c>
      <c r="H16" s="3" t="str">
        <f t="shared" si="5"/>
        <v>1</v>
      </c>
      <c r="I16" s="3" t="str">
        <f t="shared" si="6"/>
        <v>0</v>
      </c>
      <c r="J16" s="3" t="str">
        <f t="shared" si="7"/>
        <v>0</v>
      </c>
      <c r="K16" s="3" t="str">
        <f t="shared" si="8"/>
        <v>0</v>
      </c>
      <c r="L16" s="3" t="str">
        <f t="shared" si="9"/>
        <v>0</v>
      </c>
      <c r="M16" s="3" t="str">
        <f t="shared" si="10"/>
        <v>0</v>
      </c>
      <c r="N16" s="3" t="str">
        <f t="shared" si="11"/>
        <v>100</v>
      </c>
      <c r="O16" s="3" t="str">
        <f t="shared" si="12"/>
        <v>0</v>
      </c>
      <c r="P16" s="3" t="str">
        <f t="shared" si="13"/>
        <v>1</v>
      </c>
      <c r="Q16" t="s">
        <v>70</v>
      </c>
      <c r="R16" s="2" t="str">
        <f t="shared" si="14"/>
        <v>14=&gt; '01100010000001010000010001',</v>
      </c>
    </row>
    <row r="17" spans="1:18" x14ac:dyDescent="0.3">
      <c r="A17">
        <f t="shared" si="15"/>
        <v>15</v>
      </c>
      <c r="B17" t="s">
        <v>15</v>
      </c>
      <c r="C17" s="3" t="str">
        <f t="shared" si="0"/>
        <v>0</v>
      </c>
      <c r="D17" s="3" t="s">
        <v>69</v>
      </c>
      <c r="E17" s="3" t="s">
        <v>49</v>
      </c>
      <c r="F17" s="3" t="str">
        <f t="shared" si="3"/>
        <v>0000</v>
      </c>
      <c r="G17" s="3" t="str">
        <f t="shared" si="4"/>
        <v>0100</v>
      </c>
      <c r="H17" s="3" t="str">
        <f t="shared" si="5"/>
        <v>1</v>
      </c>
      <c r="I17" s="3" t="str">
        <f t="shared" si="6"/>
        <v>0</v>
      </c>
      <c r="J17" s="3" t="str">
        <f t="shared" si="7"/>
        <v>0</v>
      </c>
      <c r="K17" s="3" t="str">
        <f t="shared" si="8"/>
        <v>0</v>
      </c>
      <c r="L17" s="3" t="str">
        <f t="shared" si="9"/>
        <v>0</v>
      </c>
      <c r="M17" s="3" t="s">
        <v>34</v>
      </c>
      <c r="N17" s="3" t="str">
        <f t="shared" si="11"/>
        <v>100</v>
      </c>
      <c r="O17" s="3" t="s">
        <v>64</v>
      </c>
      <c r="P17" s="3" t="s">
        <v>34</v>
      </c>
      <c r="Q17" t="s">
        <v>71</v>
      </c>
      <c r="R17" s="2" t="str">
        <f t="shared" si="14"/>
        <v>15=&gt; '01100110000010010000010010',</v>
      </c>
    </row>
    <row r="18" spans="1:18" x14ac:dyDescent="0.3">
      <c r="A18">
        <f t="shared" si="15"/>
        <v>16</v>
      </c>
      <c r="B18" t="s">
        <v>16</v>
      </c>
      <c r="C18" s="3" t="s">
        <v>64</v>
      </c>
      <c r="D18" s="3" t="str">
        <f t="shared" si="1"/>
        <v>00</v>
      </c>
      <c r="E18" s="3" t="str">
        <f t="shared" si="2"/>
        <v>0000</v>
      </c>
      <c r="F18" s="3" t="str">
        <f t="shared" si="3"/>
        <v>0000</v>
      </c>
      <c r="G18" s="3" t="s">
        <v>35</v>
      </c>
      <c r="H18" s="3" t="s">
        <v>34</v>
      </c>
      <c r="I18" s="3" t="str">
        <f t="shared" si="6"/>
        <v>0</v>
      </c>
      <c r="J18" s="3" t="str">
        <f t="shared" si="7"/>
        <v>0</v>
      </c>
      <c r="K18" s="3" t="str">
        <f t="shared" si="8"/>
        <v>0</v>
      </c>
      <c r="L18" s="3" t="str">
        <f t="shared" si="9"/>
        <v>0</v>
      </c>
      <c r="M18" s="3" t="str">
        <f t="shared" si="10"/>
        <v>0</v>
      </c>
      <c r="N18" s="3" t="s">
        <v>33</v>
      </c>
      <c r="O18" s="3" t="str">
        <f t="shared" si="12"/>
        <v>0</v>
      </c>
      <c r="P18" s="3" t="str">
        <f t="shared" si="13"/>
        <v>1</v>
      </c>
      <c r="Q18" t="s">
        <v>61</v>
      </c>
      <c r="R18" s="2" t="str">
        <f t="shared" si="14"/>
        <v>16=&gt; '10000000000000000000000001',</v>
      </c>
    </row>
    <row r="19" spans="1:18" x14ac:dyDescent="0.3"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R19" s="2"/>
    </row>
    <row r="20" spans="1:18" x14ac:dyDescent="0.3"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R20" s="2"/>
    </row>
    <row r="21" spans="1:18" x14ac:dyDescent="0.3"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R21" s="2"/>
    </row>
    <row r="22" spans="1:18" x14ac:dyDescent="0.3"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R2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Lê Phụ Vũ</dc:creator>
  <cp:lastModifiedBy>Nguyễn Hữu Anh Quân</cp:lastModifiedBy>
  <dcterms:created xsi:type="dcterms:W3CDTF">2025-05-31T08:03:55Z</dcterms:created>
  <dcterms:modified xsi:type="dcterms:W3CDTF">2025-06-11T15:15:04Z</dcterms:modified>
</cp:coreProperties>
</file>