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elf-Assessment" sheetId="1" r:id="rId4"/>
    <sheet state="visible" name="Requirement List" sheetId="2" r:id="rId5"/>
    <sheet state="visible" name="Defect Report" sheetId="3" r:id="rId6"/>
    <sheet state="visible" name="Defect Severity Distribution" sheetId="4" r:id="rId7"/>
    <sheet state="hidden" name="Summary" sheetId="5" r:id="rId8"/>
    <sheet state="visible" name="Legend" sheetId="6" r:id="rId9"/>
  </sheets>
  <definedNames/>
  <calcPr/>
</workbook>
</file>

<file path=xl/sharedStrings.xml><?xml version="1.0" encoding="utf-8"?>
<sst xmlns="http://schemas.openxmlformats.org/spreadsheetml/2006/main" count="232" uniqueCount="149">
  <si>
    <t>Seft-Assessment</t>
  </si>
  <si>
    <t>No</t>
  </si>
  <si>
    <t>Criteria</t>
  </si>
  <si>
    <t>MAX Score</t>
  </si>
  <si>
    <t>Student ID1</t>
  </si>
  <si>
    <t>Student ID2</t>
  </si>
  <si>
    <t>Student ID3</t>
  </si>
  <si>
    <r>
      <rPr>
        <rFont val="Calibri"/>
        <color theme="1"/>
        <sz val="11.0"/>
      </rPr>
      <t xml:space="preserve">Thực thi tất cả TCs và cập nhật Test Results
</t>
    </r>
    <r>
      <rPr>
        <rFont val="Calibri"/>
        <b/>
        <color theme="1"/>
        <sz val="11.0"/>
      </rPr>
      <t>Score = MIN(2, Number of updated TCs / 5)</t>
    </r>
  </si>
  <si>
    <r>
      <rPr>
        <rFont val="Calibri"/>
        <color theme="1"/>
        <sz val="11.0"/>
      </rPr>
      <t xml:space="preserve">Mỗi SV tìm và báo cáo ít nhất 5 bugs, thông tin bugs mô tả rõ ràng đầy đủ.
</t>
    </r>
    <r>
      <rPr>
        <rFont val="Calibri"/>
        <b/>
        <color theme="1"/>
        <sz val="11.0"/>
      </rPr>
      <t>Score = MIN(5, Number of Bugs)</t>
    </r>
  </si>
  <si>
    <t>Defect Serverity Distribution đầy đủ chính xác</t>
  </si>
  <si>
    <t>Defect Summary đầy đủ, chính xác</t>
  </si>
  <si>
    <t>Trình bày rõ ràng, đúng mẫu quy định</t>
  </si>
  <si>
    <t>Total</t>
  </si>
  <si>
    <t>https://nodejs1.ttbhanh.com/</t>
  </si>
  <si>
    <t>No.</t>
  </si>
  <si>
    <t>ID</t>
  </si>
  <si>
    <t>Requirement Name</t>
  </si>
  <si>
    <t>Details</t>
  </si>
  <si>
    <t>Remark</t>
  </si>
  <si>
    <t>DR001</t>
  </si>
  <si>
    <t>Authentication</t>
  </si>
  <si>
    <t>Xác thực với username và password của tài khoản tạo bởi admin</t>
  </si>
  <si>
    <t>DR002</t>
  </si>
  <si>
    <t>Authorization</t>
  </si>
  <si>
    <t>Phân quyền user thường và admin</t>
  </si>
  <si>
    <t>DR003</t>
  </si>
  <si>
    <t>Homepage</t>
  </si>
  <si>
    <t>Trang home - trang chính của ứng dụng dùng để đặt hàng, gồm 2 phần:
1. Hiển thị danh sách sản phẩm theo card, cho phép tìm kiếm, phân trang, lọc theo loại.
2. Order panel, hiển thị sản phẩm và số lượng tương ứng khi người dùng nhấn add to cart ở các card sản phẩm</t>
  </si>
  <si>
    <t>DR004</t>
  </si>
  <si>
    <t>Add customer to order</t>
  </si>
  <si>
    <t>Thêm 1 customer đã lưu vào đơn hàng đang đặt</t>
  </si>
  <si>
    <t>DR005</t>
  </si>
  <si>
    <t>Saving order</t>
  </si>
  <si>
    <t>Lưu đơn hàng vào hệ thống</t>
  </si>
  <si>
    <t>DR006</t>
  </si>
  <si>
    <t>Note for order</t>
  </si>
  <si>
    <t>Thêm note vào đơn hàng đang đặt</t>
  </si>
  <si>
    <t>DR007</t>
  </si>
  <si>
    <t>Orders management</t>
  </si>
  <si>
    <t>Xem danh sách đơn hàng, chi tiết 1 đơn hàng, xóa 1 đơn hàng</t>
  </si>
  <si>
    <t>DR008</t>
  </si>
  <si>
    <t>Print orders</t>
  </si>
  <si>
    <t>In 1 đơn hàng</t>
  </si>
  <si>
    <t>DR009</t>
  </si>
  <si>
    <t>Payment</t>
  </si>
  <si>
    <t>Thanh toán online với VNPay (test)</t>
  </si>
  <si>
    <t>DR010</t>
  </si>
  <si>
    <t>Import/Export CSV</t>
  </si>
  <si>
    <t>Nhập xuất định dạng CSV dữ liệu các bảng</t>
  </si>
  <si>
    <t>DR011</t>
  </si>
  <si>
    <t>Push Notifications</t>
  </si>
  <si>
    <t>Đẩy thông báo khi product sắp hết stock (dưới 10)</t>
  </si>
  <si>
    <t>DR012</t>
  </si>
  <si>
    <t>Forgot Password</t>
  </si>
  <si>
    <t>Set lại mật khẩu khi quên bằng token gửi qua email</t>
  </si>
  <si>
    <t>DR013</t>
  </si>
  <si>
    <t>Product Management</t>
  </si>
  <si>
    <t>Quản lý product: xem, thêm, xóa, sửa</t>
  </si>
  <si>
    <t>DR014</t>
  </si>
  <si>
    <t>User Management</t>
  </si>
  <si>
    <t>Quản lý user: xem, thêm, xóa, sửa</t>
  </si>
  <si>
    <t>DR015</t>
  </si>
  <si>
    <t>Category Management</t>
  </si>
  <si>
    <t>Quản lý category: xem, thêm, xóa, sửa</t>
  </si>
  <si>
    <t>&lt;&lt;&lt; Insert New Line above this line &gt;&gt;&gt;</t>
  </si>
  <si>
    <t>BugID</t>
  </si>
  <si>
    <t>Status</t>
  </si>
  <si>
    <t>Summary</t>
  </si>
  <si>
    <t>Steps to reproduce</t>
  </si>
  <si>
    <t>Severity</t>
  </si>
  <si>
    <t>Frequency</t>
  </si>
  <si>
    <t>Priority</t>
  </si>
  <si>
    <t>Attachment (Link to file)</t>
  </si>
  <si>
    <t>Date</t>
  </si>
  <si>
    <t>Reporter</t>
  </si>
  <si>
    <t>B001</t>
  </si>
  <si>
    <t>Closed</t>
  </si>
  <si>
    <t>Thiếu tên app và logo ở trang đăng nhập</t>
  </si>
  <si>
    <t>Mở app
Expected: Tên app và logo hiển thị
Actual: Không có, chỉ form đăng nhập</t>
  </si>
  <si>
    <t>Tweak</t>
  </si>
  <si>
    <t>Always</t>
  </si>
  <si>
    <t>High</t>
  </si>
  <si>
    <t>25/12/2024</t>
  </si>
  <si>
    <t>B002</t>
  </si>
  <si>
    <t>Order panel không cập nhật khi tăng stock sản phẩm trong lúc đang đặt hàng</t>
  </si>
  <si>
    <t>1. Truy cập trang Home
2. Nhấn nút "Add to cart" ở sản phẩm đó cho đến khi hiện "Out of stock"
3. Truy cập trang Product
4. Điều chỉnh stock lớn hơn stock hiện tại sản phẩm đó
5. Quay về trang Home
Expected: 
- Card sản phẩm chuyển sang trạng thái "Add to cart"
- Total của đơn hàng được cập nhật theo
Actual: Card sản phẩm giữ sang trạng thái "Out of stock"</t>
  </si>
  <si>
    <t>Trivial</t>
  </si>
  <si>
    <t>Normal</t>
  </si>
  <si>
    <t>B003</t>
  </si>
  <si>
    <t>Giao diện order panel không cập nhật khi giảm stock sản phẩm trong lúc đang đặt hàng</t>
  </si>
  <si>
    <t>1. Truy cập trang Home
2. Nhấn nút "Add to cart" ở 1 sản phẩm cho đến khi hiện "Out of stock"
3. Truy cập trang Product
4. Điều chỉnh stock nhỏ hơn stock hiện tại
5. Quay về trang Home
Exptected:
- Cart item tương ứng cập nhật số lượng theo stock mới
- Total của đơn hàng được cập nhật theo
Actual: Cart item tương ứng giữ số lượng theo stock cũ</t>
  </si>
  <si>
    <t>B004</t>
  </si>
  <si>
    <t>Giao diện order panel không cập nhật khi xóa sản phẩm trong lúc đang đặt hàng thành công</t>
  </si>
  <si>
    <t>1. Truy cập trang Home
2. Nhấn nút "Add to cart" ở 1 sản phẩm.
3. Truy cập trang Product
4. Xóa product đã add
5. Quay về trang Home
Expected: 
- Card sản phẩm biến mất
- Cart item biến mất
- Total của đơn hàng được cập nhật theo
Actual: 
Cart item vẫn giữ nguyên</t>
  </si>
  <si>
    <t>B005</t>
  </si>
  <si>
    <t>New</t>
  </si>
  <si>
    <t>Phần trăm discount có thể lớn hơn subtotal của item</t>
  </si>
  <si>
    <t>1. Truy cập trang Home
2. Nhấn nút "Add to cart" ở sản phẩm đó.
3. Nhấn nút %
4. Chuyển selection sang Percentage
5. Kiểm tra lại subtotal của item
6. Điều 150%
6. Nhấn Apply
Expected: Các giá trị không cập nhật
Actual: 
- Các giá trị vẫn cập nhật như trường hợp discount nhỏ hơn
- Có thể gây ra số âm ở subtotal và total</t>
  </si>
  <si>
    <t>B006</t>
  </si>
  <si>
    <t>Số tiền discount có thể lớn hơn subtotal của item</t>
  </si>
  <si>
    <t xml:space="preserve">1. Truy cập trang Home
2. Nhấn nút "Add to cart" ở 1 sản phẩm.
3. Nhấn nút %
4. Chuyển selection sang Fixed
5. Kiểm tra lại subtotal của item
6. Điều giá trị bất kỳ lớn hơn subtotal
6. Nhấn Apply
Expected: Các giá trị không cập nhật
Actual:
- Các giá trị vẫn cập nhật như trường hợp discount nhỏ hơn
- Có thể gây ra số âm ở subtotal và total </t>
  </si>
  <si>
    <t>Low</t>
  </si>
  <si>
    <t>B007</t>
  </si>
  <si>
    <t>Thanh toàn với các phiên đăng nhập khác nhau thất bại</t>
  </si>
  <si>
    <t>1. Truy cập trang Home
2. Chọn sản phẩm
3. Chọn thanh toán
4. Thực hiện thanh toán với VNPay
5. Chọn logout
6. Thực hiện đăng nhập lại
7. Quay về bước 1-4
Exptected: Hoạt động bình thường với các phiên đăng nhập khác nhau
Actual: Sau khi đăng xuất lần đầu tiên thì các phiên thanh toán sau thất bại</t>
  </si>
  <si>
    <t>B008</t>
  </si>
  <si>
    <t>Crash app khi db tắt</t>
  </si>
  <si>
    <t>1. Mở app
2. Nhập username và password
3. Nhấn login
Precondition: tắt db
Exptected: hiển thị báo lỗi và yêu cầu người dùng bật db
Actual: Crash app</t>
  </si>
  <si>
    <t>Crash</t>
  </si>
  <si>
    <t>DEFECT SEVERITY DISTRIBUTION</t>
  </si>
  <si>
    <t>Block</t>
  </si>
  <si>
    <t>Major</t>
  </si>
  <si>
    <t>Minor</t>
  </si>
  <si>
    <t>Text</t>
  </si>
  <si>
    <t>Feature</t>
  </si>
  <si>
    <t>Fixed</t>
  </si>
  <si>
    <t>Not fixed</t>
  </si>
  <si>
    <t>Bug found per tester with priority</t>
  </si>
  <si>
    <t>Tester Name</t>
  </si>
  <si>
    <t>Immediate</t>
  </si>
  <si>
    <t>Urgent</t>
  </si>
  <si>
    <t>Subtotal</t>
  </si>
  <si>
    <t>Bug found per tester today and total so far</t>
  </si>
  <si>
    <t># Bugs Found Today</t>
  </si>
  <si>
    <t># Bug found so far</t>
  </si>
  <si>
    <t>Bug found per build</t>
  </si>
  <si>
    <t>Build</t>
  </si>
  <si>
    <t># of Bug Found</t>
  </si>
  <si>
    <t># of Bug Closed</t>
  </si>
  <si>
    <t># Bug Reopened</t>
  </si>
  <si>
    <t>Build 01</t>
  </si>
  <si>
    <t>Build 02</t>
  </si>
  <si>
    <t>Build 03</t>
  </si>
  <si>
    <t>Defect Status</t>
  </si>
  <si>
    <t>Reopened</t>
  </si>
  <si>
    <t>Description</t>
  </si>
  <si>
    <t>critical negative impact; this issue is holding up progress on another issue/task/project</t>
  </si>
  <si>
    <t>severe negative impact; hardware/software necessary for job duties is crashed/crashing</t>
  </si>
  <si>
    <t>large negative impact; no workaround available</t>
  </si>
  <si>
    <t>medium negative impact; no workaround available</t>
  </si>
  <si>
    <t>small negative impact; workaround is unavailable or is very complex/inefficient</t>
  </si>
  <si>
    <t>tiny negative impact; text-based content needs updated</t>
  </si>
  <si>
    <t>annoyance/hindrance; a simple workaround is available</t>
  </si>
  <si>
    <t>no negative impact on current processes; request for additional functionality</t>
  </si>
  <si>
    <t>Sometimes</t>
  </si>
  <si>
    <t>Random</t>
  </si>
  <si>
    <t>Have not tried</t>
  </si>
  <si>
    <t>Unable to reproduce</t>
  </si>
  <si>
    <t>None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</si>
</sst>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8">
    <font>
      <sz val="10.0"/>
      <color rgb="FF000000"/>
      <name val="Arial"/>
      <scheme val="minor"/>
    </font>
    <font>
      <b/>
      <sz val="17.0"/>
      <color theme="1"/>
      <name val="Arial"/>
    </font>
    <font/>
    <font>
      <b/>
      <color theme="1"/>
      <name val="Arial"/>
    </font>
    <font>
      <color theme="1"/>
      <name val="Arial"/>
      <scheme val="minor"/>
    </font>
    <font>
      <color theme="1"/>
      <name val="Arial"/>
    </font>
    <font>
      <sz val="11.0"/>
      <color theme="1"/>
      <name val="Calibri"/>
    </font>
    <font>
      <color rgb="FFFF0000"/>
      <name val="Arial"/>
    </font>
    <font>
      <b/>
      <sz val="12.0"/>
      <color rgb="FFFF0000"/>
      <name val="Arial"/>
    </font>
    <font>
      <u/>
      <color rgb="FF0000FF"/>
    </font>
    <font>
      <sz val="11.0"/>
      <color rgb="FF000000"/>
      <name val="Calibri"/>
    </font>
    <font>
      <b/>
      <color rgb="FFFF0000"/>
      <name val="Arial"/>
    </font>
    <font>
      <sz val="12.0"/>
      <color theme="1"/>
      <name val="Calibri"/>
    </font>
    <font>
      <b/>
      <sz val="11.0"/>
      <color rgb="FFFF9900"/>
      <name val="Arial"/>
    </font>
    <font>
      <b/>
      <color rgb="FF000000"/>
      <name val="Arial"/>
    </font>
    <font>
      <b/>
      <color rgb="FFFF9900"/>
      <name val="Arial"/>
    </font>
    <font>
      <b/>
      <sz val="12.0"/>
      <color theme="1"/>
      <name val="Arial"/>
    </font>
    <font>
      <sz val="12.0"/>
      <color rgb="FF000000"/>
      <name val="Nunito"/>
    </font>
  </fonts>
  <fills count="8">
    <fill>
      <patternFill patternType="none"/>
    </fill>
    <fill>
      <patternFill patternType="lightGray"/>
    </fill>
    <fill>
      <patternFill patternType="solid">
        <fgColor rgb="FF99CCFF"/>
        <bgColor rgb="FF99CCFF"/>
      </patternFill>
    </fill>
    <fill>
      <patternFill patternType="solid">
        <fgColor rgb="FFC0C0C0"/>
        <bgColor rgb="FFC0C0C0"/>
      </patternFill>
    </fill>
    <fill>
      <patternFill patternType="solid">
        <fgColor rgb="FFCCFFFF"/>
        <bgColor rgb="FFCCFFFF"/>
      </patternFill>
    </fill>
    <fill>
      <patternFill patternType="solid">
        <fgColor rgb="FFEFEFEF"/>
        <bgColor rgb="FFEFEFEF"/>
      </patternFill>
    </fill>
    <fill>
      <patternFill patternType="solid">
        <fgColor rgb="FFB6D7A8"/>
        <bgColor rgb="FFB6D7A8"/>
      </patternFill>
    </fill>
    <fill>
      <patternFill patternType="solid">
        <fgColor rgb="FFFFFFFF"/>
        <bgColor rgb="FFFFFFFF"/>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0"/>
    </xf>
    <xf borderId="2" fillId="0" fontId="2" numFmtId="0" xfId="0" applyBorder="1" applyFont="1"/>
    <xf borderId="3" fillId="0" fontId="2" numFmtId="0" xfId="0" applyBorder="1" applyFont="1"/>
    <xf borderId="4" fillId="3" fontId="3" numFmtId="0" xfId="0" applyAlignment="1" applyBorder="1" applyFill="1" applyFont="1">
      <alignment horizontal="center" readingOrder="0" shrinkToFit="0" vertical="top" wrapText="1"/>
    </xf>
    <xf borderId="0" fillId="0" fontId="4" numFmtId="0" xfId="0" applyAlignment="1" applyFont="1">
      <alignment shrinkToFit="0" vertical="top" wrapText="1"/>
    </xf>
    <xf borderId="4" fillId="0" fontId="5" numFmtId="0" xfId="0" applyAlignment="1" applyBorder="1" applyFont="1">
      <alignment horizontal="right" readingOrder="0" shrinkToFit="0" vertical="center" wrapText="0"/>
    </xf>
    <xf borderId="4" fillId="0" fontId="6" numFmtId="0" xfId="0" applyAlignment="1" applyBorder="1" applyFont="1">
      <alignment readingOrder="0" shrinkToFit="0" wrapText="1"/>
    </xf>
    <xf borderId="4" fillId="0" fontId="5" numFmtId="0" xfId="0" applyAlignment="1" applyBorder="1" applyFont="1">
      <alignment horizontal="center" readingOrder="0" vertical="center"/>
    </xf>
    <xf borderId="4" fillId="0" fontId="5" numFmtId="0" xfId="0" applyAlignment="1" applyBorder="1" applyFont="1">
      <alignment horizontal="center" readingOrder="0" shrinkToFit="0" vertical="center" wrapText="0"/>
    </xf>
    <xf borderId="0" fillId="0" fontId="4" numFmtId="0" xfId="0" applyAlignment="1" applyFont="1">
      <alignment vertical="center"/>
    </xf>
    <xf borderId="4" fillId="0" fontId="7" numFmtId="0" xfId="0" applyAlignment="1" applyBorder="1" applyFont="1">
      <alignment horizontal="center" readingOrder="0" shrinkToFit="0" vertical="center" wrapText="0"/>
    </xf>
    <xf borderId="4" fillId="0" fontId="6" numFmtId="0" xfId="0" applyAlignment="1" applyBorder="1" applyFont="1">
      <alignment readingOrder="0" shrinkToFit="0" vertical="bottom" wrapText="1"/>
    </xf>
    <xf borderId="4" fillId="4" fontId="3" numFmtId="0" xfId="0" applyAlignment="1" applyBorder="1" applyFill="1" applyFont="1">
      <alignment readingOrder="0" shrinkToFit="0" vertical="center" wrapText="0"/>
    </xf>
    <xf borderId="4" fillId="4" fontId="8" numFmtId="0" xfId="0" applyAlignment="1" applyBorder="1" applyFont="1">
      <alignment horizontal="center" readingOrder="0" shrinkToFit="0" vertical="center" wrapText="0"/>
    </xf>
    <xf borderId="0" fillId="0" fontId="9" numFmtId="0" xfId="0" applyAlignment="1" applyFont="1">
      <alignment readingOrder="0"/>
    </xf>
    <xf borderId="4" fillId="5" fontId="3" numFmtId="0" xfId="0" applyAlignment="1" applyBorder="1" applyFill="1" applyFont="1">
      <alignment horizontal="center" readingOrder="0" shrinkToFit="0" vertical="center" wrapText="0"/>
    </xf>
    <xf borderId="4" fillId="0" fontId="6" numFmtId="0" xfId="0" applyAlignment="1" applyBorder="1" applyFont="1">
      <alignment horizontal="right" vertical="center"/>
    </xf>
    <xf borderId="4" fillId="0" fontId="6" numFmtId="0" xfId="0" applyAlignment="1" applyBorder="1" applyFont="1">
      <alignment horizontal="center" vertical="center"/>
    </xf>
    <xf borderId="4" fillId="0" fontId="6" numFmtId="0" xfId="0" applyAlignment="1" applyBorder="1" applyFont="1">
      <alignment shrinkToFit="0" vertical="center" wrapText="1"/>
    </xf>
    <xf borderId="4" fillId="0" fontId="6" numFmtId="0" xfId="0" applyAlignment="1" applyBorder="1" applyFont="1">
      <alignment shrinkToFit="0" vertical="center" wrapText="1"/>
    </xf>
    <xf borderId="4" fillId="0" fontId="10" numFmtId="0" xfId="0" applyAlignment="1" applyBorder="1" applyFont="1">
      <alignment shrinkToFit="0" vertical="center" wrapText="0"/>
    </xf>
    <xf borderId="4" fillId="0" fontId="6" numFmtId="0" xfId="0" applyAlignment="1" applyBorder="1" applyFont="1">
      <alignment horizontal="right" readingOrder="0" vertical="center"/>
    </xf>
    <xf borderId="5" fillId="0" fontId="10" numFmtId="0" xfId="0" applyAlignment="1" applyBorder="1" applyFont="1">
      <alignment shrinkToFit="0" vertical="center" wrapText="0"/>
    </xf>
    <xf borderId="5" fillId="0" fontId="6" numFmtId="0" xfId="0" applyAlignment="1" applyBorder="1" applyFont="1">
      <alignment shrinkToFit="0" vertical="center" wrapText="1"/>
    </xf>
    <xf borderId="5" fillId="0" fontId="6" numFmtId="0" xfId="0" applyAlignment="1" applyBorder="1" applyFont="1">
      <alignment shrinkToFit="0" vertical="center" wrapText="1"/>
    </xf>
    <xf borderId="5" fillId="0" fontId="6" numFmtId="0" xfId="0" applyAlignment="1" applyBorder="1" applyFont="1">
      <alignment shrinkToFit="0" wrapText="1"/>
    </xf>
    <xf borderId="5" fillId="0" fontId="6" numFmtId="0" xfId="0" applyAlignment="1" applyBorder="1" applyFont="1">
      <alignment shrinkToFit="0" wrapText="1"/>
    </xf>
    <xf borderId="5" fillId="0" fontId="6" numFmtId="0" xfId="0" applyAlignment="1" applyBorder="1" applyFont="1">
      <alignment horizontal="right" readingOrder="0" vertical="center"/>
    </xf>
    <xf borderId="5" fillId="0" fontId="6" numFmtId="0" xfId="0" applyAlignment="1" applyBorder="1" applyFont="1">
      <alignment horizontal="center" vertical="center"/>
    </xf>
    <xf borderId="5" fillId="0" fontId="6" numFmtId="0" xfId="0" applyAlignment="1" applyBorder="1" applyFont="1">
      <alignment readingOrder="0" vertical="center"/>
    </xf>
    <xf borderId="5" fillId="6" fontId="11" numFmtId="0" xfId="0" applyAlignment="1" applyBorder="1" applyFill="1" applyFont="1">
      <alignment readingOrder="0" shrinkToFit="0" vertical="center" wrapText="0"/>
    </xf>
    <xf borderId="5" fillId="6" fontId="3" numFmtId="0" xfId="0" applyAlignment="1" applyBorder="1" applyFont="1">
      <alignment readingOrder="0" shrinkToFit="0" vertical="center" wrapText="0"/>
    </xf>
    <xf borderId="4" fillId="5" fontId="3" numFmtId="0" xfId="0" applyAlignment="1" applyBorder="1" applyFont="1">
      <alignment horizontal="center" readingOrder="0" shrinkToFit="0" vertical="center" wrapText="1"/>
    </xf>
    <xf borderId="0" fillId="0" fontId="4" numFmtId="0" xfId="0" applyAlignment="1" applyFont="1">
      <alignment shrinkToFit="0" wrapText="0"/>
    </xf>
    <xf borderId="5" fillId="0" fontId="5" numFmtId="0" xfId="0" applyAlignment="1" applyBorder="1" applyFont="1">
      <alignment horizontal="center" readingOrder="0" shrinkToFit="0" vertical="top" wrapText="0"/>
    </xf>
    <xf borderId="6" fillId="0" fontId="5" numFmtId="0" xfId="0" applyAlignment="1" applyBorder="1" applyFont="1">
      <alignment horizontal="center" readingOrder="0" shrinkToFit="0" vertical="top" wrapText="0"/>
    </xf>
    <xf borderId="4" fillId="0" fontId="10" numFmtId="0" xfId="0" applyAlignment="1" applyBorder="1" applyFont="1">
      <alignment readingOrder="0" shrinkToFit="0" vertical="top" wrapText="1"/>
    </xf>
    <xf borderId="6" fillId="0" fontId="5" numFmtId="0" xfId="0" applyAlignment="1" applyBorder="1" applyFont="1">
      <alignment horizontal="left" readingOrder="0" shrinkToFit="0" vertical="top" wrapText="1"/>
    </xf>
    <xf borderId="5" fillId="0" fontId="10" numFmtId="0" xfId="0" applyAlignment="1" applyBorder="1" applyFont="1">
      <alignment readingOrder="0" shrinkToFit="0" vertical="top" wrapText="1"/>
    </xf>
    <xf borderId="0" fillId="0" fontId="4" numFmtId="0" xfId="0" applyAlignment="1" applyFont="1">
      <alignment shrinkToFit="0" vertical="top" wrapText="0"/>
    </xf>
    <xf borderId="6" fillId="0" fontId="5" numFmtId="164" xfId="0" applyAlignment="1" applyBorder="1" applyFont="1" applyNumberFormat="1">
      <alignment horizontal="center" readingOrder="0" shrinkToFit="0" vertical="top" wrapText="0"/>
    </xf>
    <xf borderId="5" fillId="6" fontId="11" numFmtId="0" xfId="0" applyAlignment="1" applyBorder="1" applyFont="1">
      <alignment readingOrder="0" shrinkToFit="0" vertical="bottom" wrapText="0"/>
    </xf>
    <xf borderId="7" fillId="2" fontId="3" numFmtId="0" xfId="0" applyAlignment="1" applyBorder="1" applyFont="1">
      <alignment horizontal="center" readingOrder="0" shrinkToFit="0" vertical="bottom" wrapText="0"/>
    </xf>
    <xf borderId="7" fillId="0" fontId="2" numFmtId="0" xfId="0" applyBorder="1" applyFont="1"/>
    <xf borderId="5" fillId="0" fontId="12" numFmtId="0" xfId="0" applyAlignment="1" applyBorder="1" applyFont="1">
      <alignment horizontal="center" vertical="bottom"/>
    </xf>
    <xf borderId="6" fillId="0" fontId="12" numFmtId="0" xfId="0" applyAlignment="1" applyBorder="1" applyFont="1">
      <alignment vertical="bottom"/>
    </xf>
    <xf borderId="6" fillId="0" fontId="12" numFmtId="0" xfId="0" applyAlignment="1" applyBorder="1" applyFont="1">
      <alignment horizontal="center" vertical="bottom"/>
    </xf>
    <xf borderId="6" fillId="0" fontId="13" numFmtId="0" xfId="0" applyAlignment="1" applyBorder="1" applyFont="1">
      <alignment horizontal="center" readingOrder="0" shrinkToFit="0" vertical="bottom" wrapText="0"/>
    </xf>
    <xf borderId="5" fillId="0" fontId="12" numFmtId="0" xfId="0" applyAlignment="1" applyBorder="1" applyFont="1">
      <alignment horizontal="center" readingOrder="0" vertical="bottom"/>
    </xf>
    <xf borderId="5" fillId="6" fontId="11" numFmtId="0" xfId="0" applyAlignment="1" applyBorder="1" applyFont="1">
      <alignment readingOrder="0" shrinkToFit="0" vertical="center" wrapText="1"/>
    </xf>
    <xf borderId="5" fillId="6" fontId="14" numFmtId="0" xfId="0" applyAlignment="1" applyBorder="1" applyFont="1">
      <alignment readingOrder="0" shrinkToFit="0" vertical="center" wrapText="0"/>
    </xf>
    <xf borderId="5" fillId="6" fontId="8" numFmtId="0" xfId="0" applyAlignment="1" applyBorder="1" applyFont="1">
      <alignment horizontal="center" readingOrder="0" shrinkToFit="0" vertical="center" wrapText="0"/>
    </xf>
    <xf borderId="5" fillId="3" fontId="3" numFmtId="0" xfId="0" applyAlignment="1" applyBorder="1" applyFont="1">
      <alignment horizontal="center" readingOrder="0" shrinkToFit="0" vertical="bottom" wrapText="0"/>
    </xf>
    <xf borderId="6" fillId="3" fontId="3" numFmtId="0" xfId="0" applyAlignment="1" applyBorder="1" applyFont="1">
      <alignment horizontal="center" readingOrder="0" shrinkToFit="0" vertical="bottom" wrapText="0"/>
    </xf>
    <xf borderId="5" fillId="0" fontId="3" numFmtId="0" xfId="0" applyAlignment="1" applyBorder="1" applyFont="1">
      <alignment readingOrder="0" shrinkToFit="0" vertical="bottom" wrapText="0"/>
    </xf>
    <xf borderId="6" fillId="0" fontId="3" numFmtId="0" xfId="0" applyAlignment="1" applyBorder="1" applyFont="1">
      <alignment horizontal="center" readingOrder="0" shrinkToFit="0" vertical="bottom" wrapText="0"/>
    </xf>
    <xf borderId="6" fillId="0" fontId="15" numFmtId="0" xfId="0" applyAlignment="1" applyBorder="1" applyFont="1">
      <alignment horizontal="center" readingOrder="0" shrinkToFit="0" vertical="bottom" wrapText="0"/>
    </xf>
    <xf borderId="5" fillId="4" fontId="3" numFmtId="0" xfId="0" applyAlignment="1" applyBorder="1" applyFont="1">
      <alignment readingOrder="0" shrinkToFit="0" vertical="bottom" wrapText="0"/>
    </xf>
    <xf borderId="2" fillId="4" fontId="8" numFmtId="0" xfId="0" applyAlignment="1" applyBorder="1" applyFont="1">
      <alignment horizontal="center" readingOrder="0" shrinkToFit="0" vertical="bottom" wrapText="0"/>
    </xf>
    <xf borderId="0" fillId="0" fontId="5" numFmtId="0" xfId="0" applyAlignment="1" applyFont="1">
      <alignment shrinkToFit="0" vertical="bottom" wrapText="0"/>
    </xf>
    <xf borderId="1" fillId="2" fontId="3" numFmtId="0" xfId="0" applyAlignment="1" applyBorder="1" applyFont="1">
      <alignment horizontal="center" readingOrder="0" shrinkToFit="0" vertical="bottom" wrapText="0"/>
    </xf>
    <xf borderId="6" fillId="4" fontId="8" numFmtId="0" xfId="0" applyAlignment="1" applyBorder="1" applyFont="1">
      <alignment horizontal="center" readingOrder="0" shrinkToFit="0" vertical="bottom" wrapText="0"/>
    </xf>
    <xf borderId="5" fillId="0" fontId="5" numFmtId="0" xfId="0" applyAlignment="1" applyBorder="1" applyFont="1">
      <alignment horizontal="center" shrinkToFit="0" vertical="bottom" wrapText="0"/>
    </xf>
    <xf borderId="5" fillId="4" fontId="16" numFmtId="0" xfId="0" applyAlignment="1" applyBorder="1" applyFont="1">
      <alignment shrinkToFit="0" vertical="bottom" wrapText="0"/>
    </xf>
    <xf borderId="4" fillId="3" fontId="3" numFmtId="0" xfId="0" applyAlignment="1" applyBorder="1" applyFont="1">
      <alignment horizontal="center" readingOrder="0" shrinkToFit="0" vertical="bottom" wrapText="0"/>
    </xf>
    <xf borderId="5" fillId="0" fontId="5" numFmtId="0" xfId="0" applyAlignment="1" applyBorder="1" applyFont="1">
      <alignment readingOrder="0" shrinkToFit="0" vertical="bottom" wrapText="0"/>
    </xf>
    <xf borderId="0" fillId="7" fontId="17" numFmtId="0" xfId="0" applyAlignment="1" applyFill="1" applyFont="1">
      <alignment readingOrder="0"/>
    </xf>
  </cellXfs>
  <cellStyles count="1">
    <cellStyle xfId="0" name="Normal" builtinId="0"/>
  </cellStyles>
  <dxfs count="3">
    <dxf>
      <font/>
      <fill>
        <patternFill patternType="solid">
          <fgColor rgb="FF93C47D"/>
          <bgColor rgb="FF93C47D"/>
        </patternFill>
      </fill>
      <border/>
    </dxf>
    <dxf>
      <font/>
      <fill>
        <patternFill patternType="solid">
          <fgColor rgb="FFE06666"/>
          <bgColor rgb="FFE06666"/>
        </patternFill>
      </fill>
      <border/>
    </dxf>
    <dxf>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nodejs1.ttbhanh.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2" max="2" width="41.88"/>
    <col customWidth="1" min="3" max="3" width="7.38"/>
  </cols>
  <sheetData>
    <row r="1">
      <c r="A1" s="1" t="s">
        <v>0</v>
      </c>
      <c r="B1" s="2"/>
      <c r="C1" s="2"/>
      <c r="D1" s="2"/>
      <c r="E1" s="2"/>
      <c r="F1" s="3"/>
    </row>
    <row r="2">
      <c r="A2" s="4" t="s">
        <v>1</v>
      </c>
      <c r="B2" s="4" t="s">
        <v>2</v>
      </c>
      <c r="C2" s="4" t="s">
        <v>3</v>
      </c>
      <c r="D2" s="4" t="s">
        <v>4</v>
      </c>
      <c r="E2" s="4" t="s">
        <v>5</v>
      </c>
      <c r="F2" s="4" t="s">
        <v>6</v>
      </c>
      <c r="G2" s="5"/>
      <c r="H2" s="5"/>
      <c r="I2" s="5"/>
      <c r="J2" s="5"/>
      <c r="K2" s="5"/>
      <c r="L2" s="5"/>
      <c r="M2" s="5"/>
      <c r="N2" s="5"/>
      <c r="O2" s="5"/>
      <c r="P2" s="5"/>
      <c r="Q2" s="5"/>
      <c r="R2" s="5"/>
      <c r="S2" s="5"/>
      <c r="T2" s="5"/>
      <c r="U2" s="5"/>
      <c r="V2" s="5"/>
    </row>
    <row r="3">
      <c r="A3" s="6">
        <v>1.0</v>
      </c>
      <c r="B3" s="7" t="s">
        <v>7</v>
      </c>
      <c r="C3" s="8">
        <v>2.0</v>
      </c>
      <c r="D3" s="9"/>
      <c r="E3" s="9"/>
      <c r="F3" s="9"/>
      <c r="G3" s="10"/>
      <c r="H3" s="10"/>
      <c r="I3" s="10"/>
      <c r="J3" s="10"/>
      <c r="K3" s="10"/>
      <c r="L3" s="10"/>
      <c r="M3" s="10"/>
      <c r="N3" s="10"/>
      <c r="O3" s="10"/>
      <c r="P3" s="10"/>
      <c r="Q3" s="10"/>
      <c r="R3" s="10"/>
      <c r="S3" s="10"/>
      <c r="T3" s="10"/>
      <c r="U3" s="10"/>
      <c r="V3" s="10"/>
    </row>
    <row r="4">
      <c r="A4" s="6">
        <v>2.0</v>
      </c>
      <c r="B4" s="7" t="s">
        <v>8</v>
      </c>
      <c r="C4" s="8">
        <v>5.0</v>
      </c>
      <c r="D4" s="11">
        <f>min(5,COUNTIF('Defect Report'!$L:$L,D$2))</f>
        <v>0</v>
      </c>
      <c r="E4" s="11">
        <f>min(5,COUNTIF('Defect Report'!$L:$L,E$2))</f>
        <v>0</v>
      </c>
      <c r="F4" s="11">
        <f>min(5,COUNTIF('Defect Report'!$L:$L,F$2))</f>
        <v>0</v>
      </c>
      <c r="G4" s="10"/>
      <c r="H4" s="10"/>
      <c r="I4" s="10"/>
      <c r="J4" s="10"/>
      <c r="K4" s="10"/>
      <c r="L4" s="10"/>
      <c r="M4" s="10"/>
      <c r="N4" s="10"/>
      <c r="O4" s="10"/>
      <c r="P4" s="10"/>
      <c r="Q4" s="10"/>
      <c r="R4" s="10"/>
      <c r="S4" s="10"/>
      <c r="T4" s="10"/>
      <c r="U4" s="10"/>
      <c r="V4" s="10"/>
    </row>
    <row r="5">
      <c r="A5" s="6">
        <v>3.0</v>
      </c>
      <c r="B5" s="12" t="s">
        <v>9</v>
      </c>
      <c r="C5" s="8">
        <v>1.0</v>
      </c>
      <c r="D5" s="9"/>
      <c r="E5" s="9"/>
      <c r="F5" s="9"/>
      <c r="G5" s="10"/>
      <c r="H5" s="10"/>
      <c r="I5" s="10"/>
      <c r="J5" s="10"/>
      <c r="K5" s="10"/>
      <c r="L5" s="10"/>
      <c r="M5" s="10"/>
      <c r="N5" s="10"/>
      <c r="O5" s="10"/>
      <c r="P5" s="10"/>
      <c r="Q5" s="10"/>
      <c r="R5" s="10"/>
      <c r="S5" s="10"/>
      <c r="T5" s="10"/>
      <c r="U5" s="10"/>
      <c r="V5" s="10"/>
    </row>
    <row r="6">
      <c r="A6" s="6">
        <v>4.0</v>
      </c>
      <c r="B6" s="7" t="s">
        <v>10</v>
      </c>
      <c r="C6" s="8">
        <v>1.0</v>
      </c>
      <c r="D6" s="9"/>
      <c r="E6" s="9"/>
      <c r="F6" s="9"/>
      <c r="G6" s="10"/>
      <c r="H6" s="10"/>
      <c r="I6" s="10"/>
      <c r="J6" s="10"/>
      <c r="K6" s="10"/>
      <c r="L6" s="10"/>
      <c r="M6" s="10"/>
      <c r="N6" s="10"/>
      <c r="O6" s="10"/>
      <c r="P6" s="10"/>
      <c r="Q6" s="10"/>
      <c r="R6" s="10"/>
      <c r="S6" s="10"/>
      <c r="T6" s="10"/>
      <c r="U6" s="10"/>
      <c r="V6" s="10"/>
    </row>
    <row r="7">
      <c r="A7" s="6">
        <v>5.0</v>
      </c>
      <c r="B7" s="7" t="s">
        <v>11</v>
      </c>
      <c r="C7" s="8">
        <v>1.0</v>
      </c>
      <c r="D7" s="9"/>
      <c r="E7" s="9"/>
      <c r="F7" s="9"/>
      <c r="G7" s="10"/>
      <c r="H7" s="10"/>
      <c r="I7" s="10"/>
      <c r="J7" s="10"/>
      <c r="K7" s="10"/>
      <c r="L7" s="10"/>
      <c r="M7" s="10"/>
      <c r="N7" s="10"/>
      <c r="O7" s="10"/>
      <c r="P7" s="10"/>
      <c r="Q7" s="10"/>
      <c r="R7" s="10"/>
      <c r="S7" s="10"/>
      <c r="T7" s="10"/>
      <c r="U7" s="10"/>
      <c r="V7" s="10"/>
    </row>
    <row r="8">
      <c r="A8" s="13"/>
      <c r="B8" s="13" t="s">
        <v>12</v>
      </c>
      <c r="C8" s="14">
        <f t="shared" ref="C8:F8" si="1">SUM(C3:C7)</f>
        <v>10</v>
      </c>
      <c r="D8" s="14">
        <f t="shared" si="1"/>
        <v>0</v>
      </c>
      <c r="E8" s="14">
        <f t="shared" si="1"/>
        <v>0</v>
      </c>
      <c r="F8" s="14">
        <f t="shared" si="1"/>
        <v>0</v>
      </c>
    </row>
    <row r="10">
      <c r="B10" s="15" t="s">
        <v>13</v>
      </c>
    </row>
  </sheetData>
  <mergeCells count="1">
    <mergeCell ref="A1:F1"/>
  </mergeCells>
  <hyperlinks>
    <hyperlink r:id="rId1" ref="B1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
    <col customWidth="1" min="2" max="2" width="15.63"/>
    <col customWidth="1" min="3" max="3" width="30.38"/>
    <col customWidth="1" min="4" max="4" width="26.0"/>
  </cols>
  <sheetData>
    <row r="1" ht="27.75" customHeight="1">
      <c r="A1" s="16" t="s">
        <v>14</v>
      </c>
      <c r="B1" s="16" t="s">
        <v>15</v>
      </c>
      <c r="C1" s="16" t="s">
        <v>16</v>
      </c>
      <c r="D1" s="16" t="s">
        <v>17</v>
      </c>
      <c r="E1" s="16" t="s">
        <v>18</v>
      </c>
    </row>
    <row r="2">
      <c r="A2" s="17">
        <v>1.0</v>
      </c>
      <c r="B2" s="18" t="s">
        <v>19</v>
      </c>
      <c r="C2" s="19" t="s">
        <v>20</v>
      </c>
      <c r="D2" s="20" t="s">
        <v>21</v>
      </c>
      <c r="E2" s="21"/>
    </row>
    <row r="3">
      <c r="A3" s="22">
        <v>2.0</v>
      </c>
      <c r="B3" s="18" t="s">
        <v>22</v>
      </c>
      <c r="C3" s="19" t="s">
        <v>23</v>
      </c>
      <c r="D3" s="20" t="s">
        <v>24</v>
      </c>
      <c r="E3" s="23"/>
    </row>
    <row r="4">
      <c r="A4" s="17">
        <v>3.0</v>
      </c>
      <c r="B4" s="18" t="s">
        <v>25</v>
      </c>
      <c r="C4" s="24" t="s">
        <v>26</v>
      </c>
      <c r="D4" s="25" t="s">
        <v>27</v>
      </c>
      <c r="E4" s="23"/>
    </row>
    <row r="5">
      <c r="A5" s="22">
        <v>4.0</v>
      </c>
      <c r="B5" s="18" t="s">
        <v>28</v>
      </c>
      <c r="C5" s="24" t="s">
        <v>29</v>
      </c>
      <c r="D5" s="25" t="s">
        <v>30</v>
      </c>
      <c r="E5" s="23"/>
    </row>
    <row r="6">
      <c r="A6" s="17">
        <v>5.0</v>
      </c>
      <c r="B6" s="18" t="s">
        <v>31</v>
      </c>
      <c r="C6" s="24" t="s">
        <v>32</v>
      </c>
      <c r="D6" s="25" t="s">
        <v>33</v>
      </c>
      <c r="E6" s="23"/>
    </row>
    <row r="7">
      <c r="A7" s="22">
        <v>6.0</v>
      </c>
      <c r="B7" s="18" t="s">
        <v>34</v>
      </c>
      <c r="C7" s="24" t="s">
        <v>35</v>
      </c>
      <c r="D7" s="25" t="s">
        <v>36</v>
      </c>
      <c r="E7" s="23"/>
    </row>
    <row r="8">
      <c r="A8" s="17">
        <v>7.0</v>
      </c>
      <c r="B8" s="18" t="s">
        <v>37</v>
      </c>
      <c r="C8" s="24" t="s">
        <v>38</v>
      </c>
      <c r="D8" s="25" t="s">
        <v>39</v>
      </c>
      <c r="E8" s="23"/>
    </row>
    <row r="9">
      <c r="A9" s="22">
        <v>8.0</v>
      </c>
      <c r="B9" s="18" t="s">
        <v>40</v>
      </c>
      <c r="C9" s="24" t="s">
        <v>41</v>
      </c>
      <c r="D9" s="25" t="s">
        <v>42</v>
      </c>
      <c r="E9" s="23"/>
    </row>
    <row r="10">
      <c r="A10" s="17">
        <v>9.0</v>
      </c>
      <c r="B10" s="18" t="s">
        <v>43</v>
      </c>
      <c r="C10" s="24" t="s">
        <v>44</v>
      </c>
      <c r="D10" s="25" t="s">
        <v>45</v>
      </c>
      <c r="E10" s="23"/>
    </row>
    <row r="11">
      <c r="A11" s="22">
        <v>10.0</v>
      </c>
      <c r="B11" s="18" t="s">
        <v>46</v>
      </c>
      <c r="C11" s="24" t="s">
        <v>47</v>
      </c>
      <c r="D11" s="25" t="s">
        <v>48</v>
      </c>
      <c r="E11" s="23"/>
    </row>
    <row r="12">
      <c r="A12" s="17">
        <v>11.0</v>
      </c>
      <c r="B12" s="18" t="s">
        <v>49</v>
      </c>
      <c r="C12" s="24" t="s">
        <v>50</v>
      </c>
      <c r="D12" s="25" t="s">
        <v>51</v>
      </c>
      <c r="E12" s="23"/>
    </row>
    <row r="13">
      <c r="A13" s="22">
        <v>12.0</v>
      </c>
      <c r="B13" s="18" t="s">
        <v>52</v>
      </c>
      <c r="C13" s="24" t="s">
        <v>53</v>
      </c>
      <c r="D13" s="25" t="s">
        <v>54</v>
      </c>
      <c r="E13" s="23"/>
    </row>
    <row r="14">
      <c r="A14" s="17">
        <v>13.0</v>
      </c>
      <c r="B14" s="18" t="s">
        <v>55</v>
      </c>
      <c r="C14" s="24" t="s">
        <v>56</v>
      </c>
      <c r="D14" s="25" t="s">
        <v>57</v>
      </c>
      <c r="E14" s="23"/>
    </row>
    <row r="15">
      <c r="A15" s="17">
        <v>13.0</v>
      </c>
      <c r="B15" s="18" t="s">
        <v>58</v>
      </c>
      <c r="C15" s="26" t="s">
        <v>59</v>
      </c>
      <c r="D15" s="27" t="s">
        <v>60</v>
      </c>
      <c r="E15" s="23"/>
    </row>
    <row r="16">
      <c r="A16" s="17">
        <v>13.0</v>
      </c>
      <c r="B16" s="18" t="s">
        <v>61</v>
      </c>
      <c r="C16" s="26" t="s">
        <v>62</v>
      </c>
      <c r="D16" s="27" t="s">
        <v>63</v>
      </c>
      <c r="E16" s="23"/>
    </row>
    <row r="17">
      <c r="A17" s="28"/>
      <c r="B17" s="29"/>
      <c r="C17" s="30"/>
      <c r="D17" s="23"/>
      <c r="E17" s="23"/>
    </row>
    <row r="18">
      <c r="A18" s="28"/>
      <c r="B18" s="29"/>
      <c r="C18" s="30"/>
      <c r="D18" s="23"/>
      <c r="E18" s="23"/>
    </row>
    <row r="19">
      <c r="A19" s="28"/>
      <c r="B19" s="29"/>
      <c r="C19" s="30"/>
      <c r="D19" s="23"/>
      <c r="E19" s="23"/>
    </row>
    <row r="20">
      <c r="A20" s="31" t="s">
        <v>64</v>
      </c>
      <c r="B20" s="32"/>
      <c r="C20" s="32"/>
      <c r="D20" s="32"/>
      <c r="E20" s="32"/>
      <c r="F20" s="10"/>
      <c r="G20" s="10"/>
      <c r="H20" s="10"/>
      <c r="I20" s="10"/>
      <c r="J20" s="10"/>
      <c r="K20" s="10"/>
      <c r="L20" s="10"/>
      <c r="M20" s="10"/>
      <c r="N20" s="10"/>
      <c r="O20" s="10"/>
      <c r="P20" s="10"/>
      <c r="Q20" s="10"/>
      <c r="R20" s="10"/>
      <c r="S20" s="10"/>
      <c r="T20" s="10"/>
      <c r="U20" s="10"/>
      <c r="V20" s="10"/>
      <c r="W20" s="10"/>
      <c r="X20" s="10"/>
      <c r="Y20"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20.25"/>
    <col customWidth="1" min="4" max="4" width="19.63"/>
    <col customWidth="1" min="5" max="5" width="29.88"/>
    <col customWidth="1" min="6" max="6" width="62.5"/>
    <col customWidth="1" min="10" max="10" width="26.5"/>
  </cols>
  <sheetData>
    <row r="1" ht="25.5" customHeight="1">
      <c r="A1" s="33" t="s">
        <v>14</v>
      </c>
      <c r="B1" s="33" t="s">
        <v>65</v>
      </c>
      <c r="C1" s="33" t="s">
        <v>66</v>
      </c>
      <c r="D1" s="33" t="s">
        <v>16</v>
      </c>
      <c r="E1" s="33" t="s">
        <v>67</v>
      </c>
      <c r="F1" s="33" t="s">
        <v>68</v>
      </c>
      <c r="G1" s="33" t="s">
        <v>69</v>
      </c>
      <c r="H1" s="33" t="s">
        <v>70</v>
      </c>
      <c r="I1" s="33" t="s">
        <v>71</v>
      </c>
      <c r="J1" s="33" t="s">
        <v>72</v>
      </c>
      <c r="K1" s="33" t="s">
        <v>73</v>
      </c>
      <c r="L1" s="33" t="s">
        <v>74</v>
      </c>
      <c r="M1" s="34"/>
      <c r="N1" s="34"/>
      <c r="O1" s="34"/>
      <c r="P1" s="34"/>
      <c r="Q1" s="34"/>
      <c r="R1" s="34"/>
      <c r="S1" s="34"/>
      <c r="T1" s="34"/>
      <c r="U1" s="34"/>
      <c r="V1" s="34"/>
      <c r="W1" s="34"/>
      <c r="X1" s="34"/>
      <c r="Y1" s="34"/>
      <c r="Z1" s="34"/>
    </row>
    <row r="2">
      <c r="A2" s="35">
        <v>1.0</v>
      </c>
      <c r="B2" s="35" t="s">
        <v>75</v>
      </c>
      <c r="C2" s="36" t="s">
        <v>76</v>
      </c>
      <c r="D2" s="37" t="s">
        <v>20</v>
      </c>
      <c r="E2" s="38" t="s">
        <v>77</v>
      </c>
      <c r="F2" s="39" t="s">
        <v>78</v>
      </c>
      <c r="G2" s="36" t="s">
        <v>79</v>
      </c>
      <c r="H2" s="36" t="s">
        <v>80</v>
      </c>
      <c r="I2" s="36" t="s">
        <v>81</v>
      </c>
      <c r="J2" s="36" t="s">
        <v>1</v>
      </c>
      <c r="K2" s="36" t="s">
        <v>82</v>
      </c>
      <c r="L2" s="36">
        <v>2.1120359E7</v>
      </c>
      <c r="M2" s="40"/>
      <c r="N2" s="40"/>
      <c r="O2" s="40"/>
      <c r="P2" s="40"/>
      <c r="Q2" s="40"/>
      <c r="R2" s="40"/>
      <c r="S2" s="40"/>
      <c r="T2" s="40"/>
      <c r="U2" s="40"/>
      <c r="V2" s="40"/>
      <c r="W2" s="40"/>
      <c r="X2" s="40"/>
      <c r="Y2" s="40"/>
      <c r="Z2" s="40"/>
    </row>
    <row r="3">
      <c r="A3" s="35">
        <v>2.0</v>
      </c>
      <c r="B3" s="35" t="s">
        <v>83</v>
      </c>
      <c r="C3" s="36" t="s">
        <v>76</v>
      </c>
      <c r="D3" s="37" t="s">
        <v>26</v>
      </c>
      <c r="E3" s="39" t="s">
        <v>84</v>
      </c>
      <c r="F3" s="39" t="s">
        <v>85</v>
      </c>
      <c r="G3" s="36" t="s">
        <v>86</v>
      </c>
      <c r="H3" s="36" t="s">
        <v>80</v>
      </c>
      <c r="I3" s="36" t="s">
        <v>87</v>
      </c>
      <c r="J3" s="36" t="s">
        <v>1</v>
      </c>
      <c r="K3" s="41">
        <v>45748.0</v>
      </c>
      <c r="L3" s="36">
        <v>2.1120331E7</v>
      </c>
      <c r="M3" s="40"/>
      <c r="N3" s="40"/>
      <c r="O3" s="40"/>
      <c r="P3" s="40"/>
      <c r="Q3" s="40"/>
      <c r="R3" s="40"/>
      <c r="S3" s="40"/>
      <c r="T3" s="40"/>
      <c r="U3" s="40"/>
      <c r="V3" s="40"/>
      <c r="W3" s="40"/>
      <c r="X3" s="40"/>
      <c r="Y3" s="40"/>
      <c r="Z3" s="40"/>
    </row>
    <row r="4">
      <c r="A4" s="35">
        <v>3.0</v>
      </c>
      <c r="B4" s="35" t="s">
        <v>88</v>
      </c>
      <c r="C4" s="36" t="s">
        <v>76</v>
      </c>
      <c r="D4" s="37" t="s">
        <v>26</v>
      </c>
      <c r="E4" s="39" t="s">
        <v>89</v>
      </c>
      <c r="F4" s="39" t="s">
        <v>90</v>
      </c>
      <c r="G4" s="36" t="s">
        <v>79</v>
      </c>
      <c r="H4" s="36" t="s">
        <v>80</v>
      </c>
      <c r="I4" s="36" t="s">
        <v>87</v>
      </c>
      <c r="J4" s="36" t="s">
        <v>1</v>
      </c>
      <c r="K4" s="41">
        <v>45748.0</v>
      </c>
      <c r="L4" s="36">
        <v>2.1120331E7</v>
      </c>
      <c r="M4" s="40"/>
      <c r="N4" s="40"/>
      <c r="O4" s="40"/>
      <c r="P4" s="40"/>
      <c r="Q4" s="40"/>
      <c r="R4" s="40"/>
      <c r="S4" s="40"/>
      <c r="T4" s="40"/>
      <c r="U4" s="40"/>
      <c r="V4" s="40"/>
      <c r="W4" s="40"/>
      <c r="X4" s="40"/>
      <c r="Y4" s="40"/>
      <c r="Z4" s="40"/>
    </row>
    <row r="5">
      <c r="A5" s="35">
        <v>4.0</v>
      </c>
      <c r="B5" s="35" t="s">
        <v>91</v>
      </c>
      <c r="C5" s="36" t="s">
        <v>76</v>
      </c>
      <c r="D5" s="37" t="s">
        <v>26</v>
      </c>
      <c r="E5" s="39" t="s">
        <v>92</v>
      </c>
      <c r="F5" s="39" t="s">
        <v>93</v>
      </c>
      <c r="G5" s="36" t="s">
        <v>79</v>
      </c>
      <c r="H5" s="36" t="s">
        <v>80</v>
      </c>
      <c r="I5" s="36" t="s">
        <v>87</v>
      </c>
      <c r="J5" s="36" t="s">
        <v>1</v>
      </c>
      <c r="K5" s="41">
        <v>45748.0</v>
      </c>
      <c r="L5" s="36">
        <v>2.1120331E7</v>
      </c>
      <c r="M5" s="40"/>
      <c r="N5" s="40"/>
      <c r="O5" s="40"/>
      <c r="P5" s="40"/>
      <c r="Q5" s="40"/>
      <c r="R5" s="40"/>
      <c r="S5" s="40"/>
      <c r="T5" s="40"/>
      <c r="U5" s="40"/>
      <c r="V5" s="40"/>
      <c r="W5" s="40"/>
      <c r="X5" s="40"/>
      <c r="Y5" s="40"/>
      <c r="Z5" s="40"/>
    </row>
    <row r="6">
      <c r="A6" s="35">
        <v>5.0</v>
      </c>
      <c r="B6" s="35" t="s">
        <v>94</v>
      </c>
      <c r="C6" s="36" t="s">
        <v>95</v>
      </c>
      <c r="D6" s="37" t="s">
        <v>26</v>
      </c>
      <c r="E6" s="39" t="s">
        <v>96</v>
      </c>
      <c r="F6" s="39" t="s">
        <v>97</v>
      </c>
      <c r="G6" s="36" t="s">
        <v>86</v>
      </c>
      <c r="H6" s="36" t="s">
        <v>80</v>
      </c>
      <c r="I6" s="36" t="s">
        <v>87</v>
      </c>
      <c r="J6" s="36" t="s">
        <v>1</v>
      </c>
      <c r="K6" s="41">
        <v>45748.0</v>
      </c>
      <c r="L6" s="36">
        <v>2.1120331E7</v>
      </c>
      <c r="M6" s="40"/>
      <c r="N6" s="40"/>
      <c r="O6" s="40"/>
      <c r="P6" s="40"/>
      <c r="Q6" s="40"/>
      <c r="R6" s="40"/>
      <c r="S6" s="40"/>
      <c r="T6" s="40"/>
      <c r="U6" s="40"/>
      <c r="V6" s="40"/>
      <c r="W6" s="40"/>
      <c r="X6" s="40"/>
      <c r="Y6" s="40"/>
      <c r="Z6" s="40"/>
    </row>
    <row r="7">
      <c r="A7" s="35">
        <v>6.0</v>
      </c>
      <c r="B7" s="35" t="s">
        <v>98</v>
      </c>
      <c r="C7" s="36" t="s">
        <v>95</v>
      </c>
      <c r="D7" s="37" t="s">
        <v>26</v>
      </c>
      <c r="E7" s="39" t="s">
        <v>99</v>
      </c>
      <c r="F7" s="39" t="s">
        <v>100</v>
      </c>
      <c r="G7" s="36" t="s">
        <v>86</v>
      </c>
      <c r="H7" s="36" t="s">
        <v>80</v>
      </c>
      <c r="I7" s="36" t="s">
        <v>101</v>
      </c>
      <c r="J7" s="36" t="s">
        <v>1</v>
      </c>
      <c r="K7" s="41">
        <v>45748.0</v>
      </c>
      <c r="L7" s="36">
        <v>2.1120331E7</v>
      </c>
      <c r="M7" s="40"/>
      <c r="N7" s="40"/>
      <c r="O7" s="40"/>
      <c r="P7" s="40"/>
      <c r="Q7" s="40"/>
      <c r="R7" s="40"/>
      <c r="S7" s="40"/>
      <c r="T7" s="40"/>
      <c r="U7" s="40"/>
      <c r="V7" s="40"/>
      <c r="W7" s="40"/>
      <c r="X7" s="40"/>
      <c r="Y7" s="40"/>
      <c r="Z7" s="40"/>
    </row>
    <row r="8">
      <c r="A8" s="35">
        <v>7.0</v>
      </c>
      <c r="B8" s="35" t="s">
        <v>102</v>
      </c>
      <c r="C8" s="36" t="s">
        <v>95</v>
      </c>
      <c r="D8" s="37" t="s">
        <v>44</v>
      </c>
      <c r="E8" s="39" t="s">
        <v>103</v>
      </c>
      <c r="F8" s="39" t="s">
        <v>104</v>
      </c>
      <c r="G8" s="36" t="s">
        <v>86</v>
      </c>
      <c r="H8" s="36" t="s">
        <v>80</v>
      </c>
      <c r="I8" s="36" t="s">
        <v>101</v>
      </c>
      <c r="J8" s="36" t="s">
        <v>1</v>
      </c>
      <c r="K8" s="41">
        <v>45748.0</v>
      </c>
      <c r="L8" s="36">
        <v>2.1120317E7</v>
      </c>
      <c r="M8" s="40"/>
      <c r="N8" s="40"/>
      <c r="O8" s="40"/>
      <c r="P8" s="40"/>
      <c r="Q8" s="40"/>
      <c r="R8" s="40"/>
      <c r="S8" s="40"/>
      <c r="T8" s="40"/>
      <c r="U8" s="40"/>
      <c r="V8" s="40"/>
      <c r="W8" s="40"/>
      <c r="X8" s="40"/>
      <c r="Y8" s="40"/>
      <c r="Z8" s="40"/>
    </row>
    <row r="9">
      <c r="A9" s="35">
        <v>8.0</v>
      </c>
      <c r="B9" s="35" t="s">
        <v>105</v>
      </c>
      <c r="C9" s="36" t="s">
        <v>95</v>
      </c>
      <c r="D9" s="39" t="s">
        <v>20</v>
      </c>
      <c r="E9" s="39" t="s">
        <v>106</v>
      </c>
      <c r="F9" s="39" t="s">
        <v>107</v>
      </c>
      <c r="G9" s="36" t="s">
        <v>108</v>
      </c>
      <c r="H9" s="36" t="s">
        <v>80</v>
      </c>
      <c r="I9" s="36" t="s">
        <v>81</v>
      </c>
      <c r="J9" s="36" t="s">
        <v>1</v>
      </c>
      <c r="K9" s="41">
        <v>45748.0</v>
      </c>
      <c r="L9" s="36">
        <v>2.1120331E7</v>
      </c>
      <c r="M9" s="40"/>
      <c r="N9" s="40"/>
      <c r="O9" s="40"/>
      <c r="P9" s="40"/>
      <c r="Q9" s="40"/>
      <c r="R9" s="40"/>
      <c r="S9" s="40"/>
      <c r="T9" s="40"/>
      <c r="U9" s="40"/>
      <c r="V9" s="40"/>
      <c r="W9" s="40"/>
      <c r="X9" s="40"/>
      <c r="Y9" s="40"/>
      <c r="Z9" s="40"/>
    </row>
    <row r="10">
      <c r="A10" s="42" t="s">
        <v>64</v>
      </c>
      <c r="B10" s="42"/>
      <c r="C10" s="42"/>
      <c r="D10" s="42"/>
      <c r="E10" s="42"/>
      <c r="F10" s="42"/>
      <c r="G10" s="42"/>
      <c r="H10" s="42"/>
      <c r="I10" s="42"/>
      <c r="J10" s="42"/>
      <c r="K10" s="42"/>
      <c r="L10" s="42"/>
      <c r="M10" s="34"/>
      <c r="N10" s="34"/>
      <c r="O10" s="34"/>
      <c r="P10" s="34"/>
      <c r="Q10" s="34"/>
      <c r="R10" s="34"/>
      <c r="S10" s="34"/>
      <c r="T10" s="34"/>
      <c r="U10" s="34"/>
      <c r="V10" s="34"/>
      <c r="W10" s="34"/>
      <c r="X10" s="34"/>
      <c r="Y10" s="34"/>
      <c r="Z10" s="34"/>
    </row>
    <row r="1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sheetData>
  <conditionalFormatting sqref="C2:C9">
    <cfRule type="cellIs" dxfId="0" priority="1" operator="equal">
      <formula>"Closed"</formula>
    </cfRule>
  </conditionalFormatting>
  <conditionalFormatting sqref="C2:C9">
    <cfRule type="cellIs" dxfId="1" priority="2" operator="equal">
      <formula>"New"</formula>
    </cfRule>
  </conditionalFormatting>
  <conditionalFormatting sqref="C2:C9">
    <cfRule type="cellIs" dxfId="2" priority="3" operator="equal">
      <formula>"Reopened"</formula>
    </cfRule>
  </conditionalFormatting>
  <dataValidations>
    <dataValidation type="list" allowBlank="1" showErrorMessage="1" sqref="D2:D9">
      <formula1>'Requirement List'!$C$2:$C$19</formula1>
    </dataValidation>
    <dataValidation type="list" allowBlank="1" showErrorMessage="1" sqref="I2:I9">
      <formula1>Legend!$A$2:$A$6</formula1>
    </dataValidation>
    <dataValidation type="list" allowBlank="1" showErrorMessage="1" sqref="H2:H9">
      <formula1>Legend!$A$25:$A$30</formula1>
    </dataValidation>
    <dataValidation type="list" allowBlank="1" showErrorMessage="1" sqref="G2:G9">
      <formula1>Legend!$A$15:$A$22</formula1>
    </dataValidation>
    <dataValidation type="list" allowBlank="1" showErrorMessage="1" sqref="C2:C9">
      <formula1>Legend!$A$9:$A$11</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9.13"/>
    <col customWidth="1" min="3" max="12" width="6.88"/>
    <col customWidth="1" min="13" max="13" width="11.25"/>
  </cols>
  <sheetData>
    <row r="1">
      <c r="A1" s="43" t="s">
        <v>109</v>
      </c>
      <c r="B1" s="44"/>
      <c r="C1" s="44"/>
      <c r="D1" s="44"/>
      <c r="E1" s="44"/>
      <c r="F1" s="44"/>
      <c r="G1" s="44"/>
      <c r="H1" s="44"/>
      <c r="I1" s="44"/>
      <c r="J1" s="44"/>
      <c r="K1" s="44"/>
      <c r="L1" s="44"/>
      <c r="M1" s="44"/>
    </row>
    <row r="2" ht="28.5" customHeight="1">
      <c r="A2" s="33" t="s">
        <v>14</v>
      </c>
      <c r="B2" s="33" t="s">
        <v>16</v>
      </c>
      <c r="C2" s="33" t="s">
        <v>110</v>
      </c>
      <c r="D2" s="33" t="s">
        <v>108</v>
      </c>
      <c r="E2" s="33" t="s">
        <v>111</v>
      </c>
      <c r="F2" s="33" t="s">
        <v>112</v>
      </c>
      <c r="G2" s="33" t="s">
        <v>79</v>
      </c>
      <c r="H2" s="33" t="s">
        <v>113</v>
      </c>
      <c r="I2" s="33" t="s">
        <v>86</v>
      </c>
      <c r="J2" s="33" t="s">
        <v>114</v>
      </c>
      <c r="K2" s="33" t="s">
        <v>12</v>
      </c>
      <c r="L2" s="33" t="s">
        <v>115</v>
      </c>
      <c r="M2" s="33" t="s">
        <v>116</v>
      </c>
    </row>
    <row r="3">
      <c r="A3" s="45">
        <v>1.0</v>
      </c>
      <c r="B3" s="46" t="str">
        <f>'Requirement List'!C2</f>
        <v>Authentication</v>
      </c>
      <c r="C3" s="47">
        <f>COUNTIFS('Defect Report'!$L:$L,'Defect Severity Distribution'!$B3,'Defect Report'!$G:$G,C$2)</f>
        <v>0</v>
      </c>
      <c r="D3" s="47">
        <f>COUNTIFS('Defect Report'!$D:$D,'Defect Severity Distribution'!$B3,'Defect Report'!$G:$G,D$2)</f>
        <v>1</v>
      </c>
      <c r="E3" s="47">
        <f>COUNTIFS('Defect Report'!$D:$D,'Defect Severity Distribution'!$B3,'Defect Report'!$G:$G,E$2)</f>
        <v>0</v>
      </c>
      <c r="F3" s="47">
        <f>COUNTIFS('Defect Report'!$D:$D,'Defect Severity Distribution'!$B3,'Defect Report'!$G:$G,F$2)</f>
        <v>0</v>
      </c>
      <c r="G3" s="47">
        <f>COUNTIFS('Defect Report'!$D:$D,'Defect Severity Distribution'!$B3,'Defect Report'!$G:$G,G$2)</f>
        <v>1</v>
      </c>
      <c r="H3" s="47">
        <f>COUNTIFS('Defect Report'!$D:$D,'Defect Severity Distribution'!$B3,'Defect Report'!$G:$G,H$2)</f>
        <v>0</v>
      </c>
      <c r="I3" s="47">
        <f>COUNTIFS('Defect Report'!$D:$D,'Defect Severity Distribution'!$B3,'Defect Report'!$G:$G,I$2)</f>
        <v>0</v>
      </c>
      <c r="J3" s="47">
        <f>COUNTIFS('Defect Report'!$D:$D,'Defect Severity Distribution'!$B3,'Defect Report'!$G:$G,J$2)</f>
        <v>0</v>
      </c>
      <c r="K3" s="48">
        <f t="shared" ref="K3:K17" si="1">SUM(C3:J3)</f>
        <v>2</v>
      </c>
      <c r="L3" s="47">
        <f>COUNTIFS('Defect Report'!$D:$D,'Defect Severity Distribution'!$B3,'Defect Report'!$C:$C,"Closed")</f>
        <v>1</v>
      </c>
      <c r="M3" s="47">
        <f t="shared" ref="M3:M17" si="2">K3-L3</f>
        <v>1</v>
      </c>
    </row>
    <row r="4">
      <c r="A4" s="49">
        <v>2.0</v>
      </c>
      <c r="B4" s="46" t="str">
        <f>'Requirement List'!C3</f>
        <v>Authorization</v>
      </c>
      <c r="C4" s="47">
        <f>COUNTIFS('Defect Report'!$D:$D,'Defect Severity Distribution'!$B4,'Defect Report'!$G:$G,C$2)</f>
        <v>0</v>
      </c>
      <c r="D4" s="47">
        <f>COUNTIFS('Defect Report'!$D:$D,'Defect Severity Distribution'!$B4,'Defect Report'!$G:$G,D$2)</f>
        <v>0</v>
      </c>
      <c r="E4" s="47">
        <f>COUNTIFS('Defect Report'!$D:$D,'Defect Severity Distribution'!$B4,'Defect Report'!$G:$G,E$2)</f>
        <v>0</v>
      </c>
      <c r="F4" s="47">
        <f>COUNTIFS('Defect Report'!$D:$D,'Defect Severity Distribution'!$B4,'Defect Report'!$G:$G,F$2)</f>
        <v>0</v>
      </c>
      <c r="G4" s="47">
        <f>COUNTIFS('Defect Report'!$D:$D,'Defect Severity Distribution'!$B4,'Defect Report'!$G:$G,G$2)</f>
        <v>0</v>
      </c>
      <c r="H4" s="47">
        <f>COUNTIFS('Defect Report'!$D:$D,'Defect Severity Distribution'!$B4,'Defect Report'!$G:$G,H$2)</f>
        <v>0</v>
      </c>
      <c r="I4" s="47">
        <f>COUNTIFS('Defect Report'!$D:$D,'Defect Severity Distribution'!$B4,'Defect Report'!$G:$G,I$2)</f>
        <v>0</v>
      </c>
      <c r="J4" s="47">
        <f>COUNTIFS('Defect Report'!$D:$D,'Defect Severity Distribution'!$B4,'Defect Report'!$G:$G,J$2)</f>
        <v>0</v>
      </c>
      <c r="K4" s="48">
        <f t="shared" si="1"/>
        <v>0</v>
      </c>
      <c r="L4" s="47">
        <f>COUNTIFS('Defect Report'!$D:$D,'Defect Severity Distribution'!$B4,'Defect Report'!$C:$C,"Closed")</f>
        <v>0</v>
      </c>
      <c r="M4" s="47">
        <f t="shared" si="2"/>
        <v>0</v>
      </c>
    </row>
    <row r="5">
      <c r="A5" s="49">
        <v>3.0</v>
      </c>
      <c r="B5" s="46" t="str">
        <f>'Requirement List'!C4</f>
        <v>Homepage</v>
      </c>
      <c r="C5" s="47">
        <f>COUNTIFS('Defect Report'!$D:$D,'Defect Severity Distribution'!$B5,'Defect Report'!$G:$G,C$2)</f>
        <v>0</v>
      </c>
      <c r="D5" s="47">
        <f>COUNTIFS('Defect Report'!$D:$D,'Defect Severity Distribution'!$B5,'Defect Report'!$G:$G,D$2)</f>
        <v>0</v>
      </c>
      <c r="E5" s="47">
        <f>COUNTIFS('Defect Report'!$D:$D,'Defect Severity Distribution'!$B5,'Defect Report'!$G:$G,E$2)</f>
        <v>0</v>
      </c>
      <c r="F5" s="47">
        <f>COUNTIFS('Defect Report'!$D:$D,'Defect Severity Distribution'!$B5,'Defect Report'!$G:$G,F$2)</f>
        <v>0</v>
      </c>
      <c r="G5" s="47">
        <f>COUNTIFS('Defect Report'!$D:$D,'Defect Severity Distribution'!$B5,'Defect Report'!$G:$G,G$2)</f>
        <v>2</v>
      </c>
      <c r="H5" s="47">
        <f>COUNTIFS('Defect Report'!$D:$D,'Defect Severity Distribution'!$B5,'Defect Report'!$G:$G,H$2)</f>
        <v>0</v>
      </c>
      <c r="I5" s="47">
        <f>COUNTIFS('Defect Report'!$D:$D,'Defect Severity Distribution'!$B5,'Defect Report'!$G:$G,I$2)</f>
        <v>3</v>
      </c>
      <c r="J5" s="47">
        <f>COUNTIFS('Defect Report'!$D:$D,'Defect Severity Distribution'!$B5,'Defect Report'!$G:$G,J$2)</f>
        <v>0</v>
      </c>
      <c r="K5" s="48">
        <f t="shared" si="1"/>
        <v>5</v>
      </c>
      <c r="L5" s="47">
        <f>COUNTIFS('Defect Report'!$D:$D,'Defect Severity Distribution'!$B5,'Defect Report'!$C:$C,"Closed")</f>
        <v>3</v>
      </c>
      <c r="M5" s="47">
        <f t="shared" si="2"/>
        <v>2</v>
      </c>
    </row>
    <row r="6">
      <c r="A6" s="49">
        <v>4.0</v>
      </c>
      <c r="B6" s="46" t="str">
        <f>'Requirement List'!C5</f>
        <v>Add customer to order</v>
      </c>
      <c r="C6" s="47">
        <f>COUNTIFS('Defect Report'!$D:$D,'Defect Severity Distribution'!$B6,'Defect Report'!$G:$G,C$2)</f>
        <v>0</v>
      </c>
      <c r="D6" s="47">
        <f>COUNTIFS('Defect Report'!$D:$D,'Defect Severity Distribution'!$B6,'Defect Report'!$G:$G,D$2)</f>
        <v>0</v>
      </c>
      <c r="E6" s="47">
        <f>COUNTIFS('Defect Report'!$D:$D,'Defect Severity Distribution'!$B6,'Defect Report'!$G:$G,E$2)</f>
        <v>0</v>
      </c>
      <c r="F6" s="47">
        <f>COUNTIFS('Defect Report'!$D:$D,'Defect Severity Distribution'!$B6,'Defect Report'!$G:$G,F$2)</f>
        <v>0</v>
      </c>
      <c r="G6" s="47">
        <f>COUNTIFS('Defect Report'!$D:$D,'Defect Severity Distribution'!$B6,'Defect Report'!$G:$G,G$2)</f>
        <v>0</v>
      </c>
      <c r="H6" s="47">
        <f>COUNTIFS('Defect Report'!$D:$D,'Defect Severity Distribution'!$B6,'Defect Report'!$G:$G,H$2)</f>
        <v>0</v>
      </c>
      <c r="I6" s="47">
        <f>COUNTIFS('Defect Report'!$D:$D,'Defect Severity Distribution'!$B6,'Defect Report'!$G:$G,I$2)</f>
        <v>0</v>
      </c>
      <c r="J6" s="47">
        <f>COUNTIFS('Defect Report'!$D:$D,'Defect Severity Distribution'!$B6,'Defect Report'!$G:$G,J$2)</f>
        <v>0</v>
      </c>
      <c r="K6" s="48">
        <f t="shared" si="1"/>
        <v>0</v>
      </c>
      <c r="L6" s="47">
        <f>COUNTIFS('Defect Report'!$D:$D,'Defect Severity Distribution'!$B6,'Defect Report'!$C:$C,"Closed")</f>
        <v>0</v>
      </c>
      <c r="M6" s="47">
        <f t="shared" si="2"/>
        <v>0</v>
      </c>
    </row>
    <row r="7">
      <c r="A7" s="45">
        <v>5.0</v>
      </c>
      <c r="B7" s="46" t="str">
        <f>'Requirement List'!C6</f>
        <v>Saving order</v>
      </c>
      <c r="C7" s="47">
        <f>COUNTIFS('Defect Report'!$L:$L,'Defect Severity Distribution'!$B7,'Defect Report'!$G:$G,C$2)</f>
        <v>0</v>
      </c>
      <c r="D7" s="47">
        <f>COUNTIFS('Defect Report'!$D:$D,'Defect Severity Distribution'!$B7,'Defect Report'!$G:$G,D$2)</f>
        <v>0</v>
      </c>
      <c r="E7" s="47">
        <f>COUNTIFS('Defect Report'!$D:$D,'Defect Severity Distribution'!$B7,'Defect Report'!$G:$G,E$2)</f>
        <v>0</v>
      </c>
      <c r="F7" s="47">
        <f>COUNTIFS('Defect Report'!$D:$D,'Defect Severity Distribution'!$B7,'Defect Report'!$G:$G,F$2)</f>
        <v>0</v>
      </c>
      <c r="G7" s="47">
        <f>COUNTIFS('Defect Report'!$D:$D,'Defect Severity Distribution'!$B7,'Defect Report'!$G:$G,G$2)</f>
        <v>0</v>
      </c>
      <c r="H7" s="47">
        <f>COUNTIFS('Defect Report'!$D:$D,'Defect Severity Distribution'!$B7,'Defect Report'!$G:$G,H$2)</f>
        <v>0</v>
      </c>
      <c r="I7" s="47">
        <f>COUNTIFS('Defect Report'!$D:$D,'Defect Severity Distribution'!$B7,'Defect Report'!$G:$G,I$2)</f>
        <v>0</v>
      </c>
      <c r="J7" s="47">
        <f>COUNTIFS('Defect Report'!$D:$D,'Defect Severity Distribution'!$B7,'Defect Report'!$G:$G,J$2)</f>
        <v>0</v>
      </c>
      <c r="K7" s="48">
        <f t="shared" si="1"/>
        <v>0</v>
      </c>
      <c r="L7" s="47">
        <f>COUNTIFS('Defect Report'!$D:$D,'Defect Severity Distribution'!$B7,'Defect Report'!$C:$C,"Closed")</f>
        <v>0</v>
      </c>
      <c r="M7" s="47">
        <f t="shared" si="2"/>
        <v>0</v>
      </c>
    </row>
    <row r="8">
      <c r="A8" s="49">
        <v>6.0</v>
      </c>
      <c r="B8" s="46" t="str">
        <f>'Requirement List'!C7</f>
        <v>Note for order</v>
      </c>
      <c r="C8" s="47">
        <f>COUNTIFS('Defect Report'!$D:$D,'Defect Severity Distribution'!$B8,'Defect Report'!$G:$G,C$2)</f>
        <v>0</v>
      </c>
      <c r="D8" s="47">
        <f>COUNTIFS('Defect Report'!$D:$D,'Defect Severity Distribution'!$B8,'Defect Report'!$G:$G,D$2)</f>
        <v>0</v>
      </c>
      <c r="E8" s="47">
        <f>COUNTIFS('Defect Report'!$D:$D,'Defect Severity Distribution'!$B8,'Defect Report'!$G:$G,E$2)</f>
        <v>0</v>
      </c>
      <c r="F8" s="47">
        <f>COUNTIFS('Defect Report'!$D:$D,'Defect Severity Distribution'!$B8,'Defect Report'!$G:$G,F$2)</f>
        <v>0</v>
      </c>
      <c r="G8" s="47">
        <f>COUNTIFS('Defect Report'!$D:$D,'Defect Severity Distribution'!$B8,'Defect Report'!$G:$G,G$2)</f>
        <v>0</v>
      </c>
      <c r="H8" s="47">
        <f>COUNTIFS('Defect Report'!$D:$D,'Defect Severity Distribution'!$B8,'Defect Report'!$G:$G,H$2)</f>
        <v>0</v>
      </c>
      <c r="I8" s="47">
        <f>COUNTIFS('Defect Report'!$D:$D,'Defect Severity Distribution'!$B8,'Defect Report'!$G:$G,I$2)</f>
        <v>0</v>
      </c>
      <c r="J8" s="47">
        <f>COUNTIFS('Defect Report'!$D:$D,'Defect Severity Distribution'!$B8,'Defect Report'!$G:$G,J$2)</f>
        <v>0</v>
      </c>
      <c r="K8" s="48">
        <f t="shared" si="1"/>
        <v>0</v>
      </c>
      <c r="L8" s="47">
        <f>COUNTIFS('Defect Report'!$D:$D,'Defect Severity Distribution'!$B8,'Defect Report'!$C:$C,"Closed")</f>
        <v>0</v>
      </c>
      <c r="M8" s="47">
        <f t="shared" si="2"/>
        <v>0</v>
      </c>
    </row>
    <row r="9">
      <c r="A9" s="49">
        <v>7.0</v>
      </c>
      <c r="B9" s="46" t="str">
        <f>'Requirement List'!C8</f>
        <v>Orders management</v>
      </c>
      <c r="C9" s="47">
        <f>COUNTIFS('Defect Report'!$D:$D,'Defect Severity Distribution'!$B9,'Defect Report'!$G:$G,C$2)</f>
        <v>0</v>
      </c>
      <c r="D9" s="47">
        <f>COUNTIFS('Defect Report'!$D:$D,'Defect Severity Distribution'!$B9,'Defect Report'!$G:$G,D$2)</f>
        <v>0</v>
      </c>
      <c r="E9" s="47">
        <f>COUNTIFS('Defect Report'!$D:$D,'Defect Severity Distribution'!$B9,'Defect Report'!$G:$G,E$2)</f>
        <v>0</v>
      </c>
      <c r="F9" s="47">
        <f>COUNTIFS('Defect Report'!$D:$D,'Defect Severity Distribution'!$B9,'Defect Report'!$G:$G,F$2)</f>
        <v>0</v>
      </c>
      <c r="G9" s="47">
        <f>COUNTIFS('Defect Report'!$D:$D,'Defect Severity Distribution'!$B9,'Defect Report'!$G:$G,G$2)</f>
        <v>0</v>
      </c>
      <c r="H9" s="47">
        <f>COUNTIFS('Defect Report'!$D:$D,'Defect Severity Distribution'!$B9,'Defect Report'!$G:$G,H$2)</f>
        <v>0</v>
      </c>
      <c r="I9" s="47">
        <f>COUNTIFS('Defect Report'!$D:$D,'Defect Severity Distribution'!$B9,'Defect Report'!$G:$G,I$2)</f>
        <v>0</v>
      </c>
      <c r="J9" s="47">
        <f>COUNTIFS('Defect Report'!$D:$D,'Defect Severity Distribution'!$B9,'Defect Report'!$G:$G,J$2)</f>
        <v>0</v>
      </c>
      <c r="K9" s="48">
        <f t="shared" si="1"/>
        <v>0</v>
      </c>
      <c r="L9" s="47">
        <f>COUNTIFS('Defect Report'!$D:$D,'Defect Severity Distribution'!$B9,'Defect Report'!$C:$C,"Closed")</f>
        <v>0</v>
      </c>
      <c r="M9" s="47">
        <f t="shared" si="2"/>
        <v>0</v>
      </c>
    </row>
    <row r="10">
      <c r="A10" s="49">
        <v>8.0</v>
      </c>
      <c r="B10" s="46" t="str">
        <f>'Requirement List'!C9</f>
        <v>Print orders</v>
      </c>
      <c r="C10" s="47">
        <f>COUNTIFS('Defect Report'!$D:$D,'Defect Severity Distribution'!$B10,'Defect Report'!$G:$G,C$2)</f>
        <v>0</v>
      </c>
      <c r="D10" s="47">
        <f>COUNTIFS('Defect Report'!$D:$D,'Defect Severity Distribution'!$B10,'Defect Report'!$G:$G,D$2)</f>
        <v>0</v>
      </c>
      <c r="E10" s="47">
        <f>COUNTIFS('Defect Report'!$D:$D,'Defect Severity Distribution'!$B10,'Defect Report'!$G:$G,E$2)</f>
        <v>0</v>
      </c>
      <c r="F10" s="47">
        <f>COUNTIFS('Defect Report'!$D:$D,'Defect Severity Distribution'!$B10,'Defect Report'!$G:$G,F$2)</f>
        <v>0</v>
      </c>
      <c r="G10" s="47">
        <f>COUNTIFS('Defect Report'!$D:$D,'Defect Severity Distribution'!$B10,'Defect Report'!$G:$G,G$2)</f>
        <v>0</v>
      </c>
      <c r="H10" s="47">
        <f>COUNTIFS('Defect Report'!$D:$D,'Defect Severity Distribution'!$B10,'Defect Report'!$G:$G,H$2)</f>
        <v>0</v>
      </c>
      <c r="I10" s="47">
        <f>COUNTIFS('Defect Report'!$D:$D,'Defect Severity Distribution'!$B10,'Defect Report'!$G:$G,I$2)</f>
        <v>0</v>
      </c>
      <c r="J10" s="47">
        <f>COUNTIFS('Defect Report'!$D:$D,'Defect Severity Distribution'!$B10,'Defect Report'!$G:$G,J$2)</f>
        <v>0</v>
      </c>
      <c r="K10" s="48">
        <f t="shared" si="1"/>
        <v>0</v>
      </c>
      <c r="L10" s="47">
        <f>COUNTIFS('Defect Report'!$D:$D,'Defect Severity Distribution'!$B10,'Defect Report'!$C:$C,"Closed")</f>
        <v>0</v>
      </c>
      <c r="M10" s="47">
        <f t="shared" si="2"/>
        <v>0</v>
      </c>
    </row>
    <row r="11">
      <c r="A11" s="45">
        <v>9.0</v>
      </c>
      <c r="B11" s="46" t="str">
        <f>'Requirement List'!C10</f>
        <v>Payment</v>
      </c>
      <c r="C11" s="47">
        <f>COUNTIFS('Defect Report'!$L:$L,'Defect Severity Distribution'!$B11,'Defect Report'!$G:$G,C$2)</f>
        <v>0</v>
      </c>
      <c r="D11" s="47">
        <f>COUNTIFS('Defect Report'!$D:$D,'Defect Severity Distribution'!$B11,'Defect Report'!$G:$G,D$2)</f>
        <v>0</v>
      </c>
      <c r="E11" s="47">
        <f>COUNTIFS('Defect Report'!$D:$D,'Defect Severity Distribution'!$B11,'Defect Report'!$G:$G,E$2)</f>
        <v>0</v>
      </c>
      <c r="F11" s="47">
        <f>COUNTIFS('Defect Report'!$D:$D,'Defect Severity Distribution'!$B11,'Defect Report'!$G:$G,F$2)</f>
        <v>0</v>
      </c>
      <c r="G11" s="47">
        <f>COUNTIFS('Defect Report'!$D:$D,'Defect Severity Distribution'!$B11,'Defect Report'!$G:$G,G$2)</f>
        <v>0</v>
      </c>
      <c r="H11" s="47">
        <f>COUNTIFS('Defect Report'!$D:$D,'Defect Severity Distribution'!$B11,'Defect Report'!$G:$G,H$2)</f>
        <v>0</v>
      </c>
      <c r="I11" s="47">
        <f>COUNTIFS('Defect Report'!$D:$D,'Defect Severity Distribution'!$B11,'Defect Report'!$G:$G,I$2)</f>
        <v>1</v>
      </c>
      <c r="J11" s="47">
        <f>COUNTIFS('Defect Report'!$D:$D,'Defect Severity Distribution'!$B11,'Defect Report'!$G:$G,J$2)</f>
        <v>0</v>
      </c>
      <c r="K11" s="48">
        <f t="shared" si="1"/>
        <v>1</v>
      </c>
      <c r="L11" s="47">
        <f>COUNTIFS('Defect Report'!$D:$D,'Defect Severity Distribution'!$B11,'Defect Report'!$C:$C,"Closed")</f>
        <v>0</v>
      </c>
      <c r="M11" s="47">
        <f t="shared" si="2"/>
        <v>1</v>
      </c>
    </row>
    <row r="12">
      <c r="A12" s="49">
        <v>10.0</v>
      </c>
      <c r="B12" s="46" t="str">
        <f>'Requirement List'!C11</f>
        <v>Import/Export CSV</v>
      </c>
      <c r="C12" s="47">
        <f>COUNTIFS('Defect Report'!$D:$D,'Defect Severity Distribution'!$B12,'Defect Report'!$G:$G,C$2)</f>
        <v>0</v>
      </c>
      <c r="D12" s="47">
        <f>COUNTIFS('Defect Report'!$D:$D,'Defect Severity Distribution'!$B12,'Defect Report'!$G:$G,D$2)</f>
        <v>0</v>
      </c>
      <c r="E12" s="47">
        <f>COUNTIFS('Defect Report'!$D:$D,'Defect Severity Distribution'!$B12,'Defect Report'!$G:$G,E$2)</f>
        <v>0</v>
      </c>
      <c r="F12" s="47">
        <f>COUNTIFS('Defect Report'!$D:$D,'Defect Severity Distribution'!$B12,'Defect Report'!$G:$G,F$2)</f>
        <v>0</v>
      </c>
      <c r="G12" s="47">
        <f>COUNTIFS('Defect Report'!$D:$D,'Defect Severity Distribution'!$B12,'Defect Report'!$G:$G,G$2)</f>
        <v>0</v>
      </c>
      <c r="H12" s="47">
        <f>COUNTIFS('Defect Report'!$D:$D,'Defect Severity Distribution'!$B12,'Defect Report'!$G:$G,H$2)</f>
        <v>0</v>
      </c>
      <c r="I12" s="47">
        <f>COUNTIFS('Defect Report'!$D:$D,'Defect Severity Distribution'!$B12,'Defect Report'!$G:$G,I$2)</f>
        <v>0</v>
      </c>
      <c r="J12" s="47">
        <f>COUNTIFS('Defect Report'!$D:$D,'Defect Severity Distribution'!$B12,'Defect Report'!$G:$G,J$2)</f>
        <v>0</v>
      </c>
      <c r="K12" s="48">
        <f t="shared" si="1"/>
        <v>0</v>
      </c>
      <c r="L12" s="47">
        <f>COUNTIFS('Defect Report'!$D:$D,'Defect Severity Distribution'!$B12,'Defect Report'!$C:$C,"Closed")</f>
        <v>0</v>
      </c>
      <c r="M12" s="47">
        <f t="shared" si="2"/>
        <v>0</v>
      </c>
    </row>
    <row r="13">
      <c r="A13" s="49">
        <v>11.0</v>
      </c>
      <c r="B13" s="46" t="str">
        <f>'Requirement List'!C12</f>
        <v>Push Notifications</v>
      </c>
      <c r="C13" s="47">
        <f>COUNTIFS('Defect Report'!$D:$D,'Defect Severity Distribution'!$B13,'Defect Report'!$G:$G,C$2)</f>
        <v>0</v>
      </c>
      <c r="D13" s="47">
        <f>COUNTIFS('Defect Report'!$D:$D,'Defect Severity Distribution'!$B13,'Defect Report'!$G:$G,D$2)</f>
        <v>0</v>
      </c>
      <c r="E13" s="47">
        <f>COUNTIFS('Defect Report'!$D:$D,'Defect Severity Distribution'!$B13,'Defect Report'!$G:$G,E$2)</f>
        <v>0</v>
      </c>
      <c r="F13" s="47">
        <f>COUNTIFS('Defect Report'!$D:$D,'Defect Severity Distribution'!$B13,'Defect Report'!$G:$G,F$2)</f>
        <v>0</v>
      </c>
      <c r="G13" s="47">
        <f>COUNTIFS('Defect Report'!$D:$D,'Defect Severity Distribution'!$B13,'Defect Report'!$G:$G,G$2)</f>
        <v>0</v>
      </c>
      <c r="H13" s="47">
        <f>COUNTIFS('Defect Report'!$D:$D,'Defect Severity Distribution'!$B13,'Defect Report'!$G:$G,H$2)</f>
        <v>0</v>
      </c>
      <c r="I13" s="47">
        <f>COUNTIFS('Defect Report'!$D:$D,'Defect Severity Distribution'!$B13,'Defect Report'!$G:$G,I$2)</f>
        <v>0</v>
      </c>
      <c r="J13" s="47">
        <f>COUNTIFS('Defect Report'!$D:$D,'Defect Severity Distribution'!$B13,'Defect Report'!$G:$G,J$2)</f>
        <v>0</v>
      </c>
      <c r="K13" s="48">
        <f t="shared" si="1"/>
        <v>0</v>
      </c>
      <c r="L13" s="47">
        <f>COUNTIFS('Defect Report'!$D:$D,'Defect Severity Distribution'!$B13,'Defect Report'!$C:$C,"Closed")</f>
        <v>0</v>
      </c>
      <c r="M13" s="47">
        <f t="shared" si="2"/>
        <v>0</v>
      </c>
    </row>
    <row r="14">
      <c r="A14" s="49">
        <v>12.0</v>
      </c>
      <c r="B14" s="46" t="str">
        <f>'Requirement List'!C13</f>
        <v>Forgot Password</v>
      </c>
      <c r="C14" s="47">
        <f>COUNTIFS('Defect Report'!$D:$D,'Defect Severity Distribution'!$B14,'Defect Report'!$G:$G,C$2)</f>
        <v>0</v>
      </c>
      <c r="D14" s="47">
        <f>COUNTIFS('Defect Report'!$D:$D,'Defect Severity Distribution'!$B14,'Defect Report'!$G:$G,D$2)</f>
        <v>0</v>
      </c>
      <c r="E14" s="47">
        <f>COUNTIFS('Defect Report'!$D:$D,'Defect Severity Distribution'!$B14,'Defect Report'!$G:$G,E$2)</f>
        <v>0</v>
      </c>
      <c r="F14" s="47">
        <f>COUNTIFS('Defect Report'!$D:$D,'Defect Severity Distribution'!$B14,'Defect Report'!$G:$G,F$2)</f>
        <v>0</v>
      </c>
      <c r="G14" s="47">
        <f>COUNTIFS('Defect Report'!$D:$D,'Defect Severity Distribution'!$B14,'Defect Report'!$G:$G,G$2)</f>
        <v>0</v>
      </c>
      <c r="H14" s="47">
        <f>COUNTIFS('Defect Report'!$D:$D,'Defect Severity Distribution'!$B14,'Defect Report'!$G:$G,H$2)</f>
        <v>0</v>
      </c>
      <c r="I14" s="47">
        <f>COUNTIFS('Defect Report'!$D:$D,'Defect Severity Distribution'!$B14,'Defect Report'!$G:$G,I$2)</f>
        <v>0</v>
      </c>
      <c r="J14" s="47">
        <f>COUNTIFS('Defect Report'!$D:$D,'Defect Severity Distribution'!$B14,'Defect Report'!$G:$G,J$2)</f>
        <v>0</v>
      </c>
      <c r="K14" s="48">
        <f t="shared" si="1"/>
        <v>0</v>
      </c>
      <c r="L14" s="47">
        <f>COUNTIFS('Defect Report'!$D:$D,'Defect Severity Distribution'!$B14,'Defect Report'!$C:$C,"Closed")</f>
        <v>0</v>
      </c>
      <c r="M14" s="47">
        <f t="shared" si="2"/>
        <v>0</v>
      </c>
    </row>
    <row r="15">
      <c r="A15" s="49">
        <v>13.0</v>
      </c>
      <c r="B15" s="46" t="str">
        <f>'Requirement List'!C14</f>
        <v>Product Management</v>
      </c>
      <c r="C15" s="47">
        <f>COUNTIFS('Defect Report'!$L:$L,'Defect Severity Distribution'!$B15,'Defect Report'!$G:$G,C$2)</f>
        <v>0</v>
      </c>
      <c r="D15" s="47">
        <f>COUNTIFS('Defect Report'!$D:$D,'Defect Severity Distribution'!$B15,'Defect Report'!$G:$G,D$2)</f>
        <v>0</v>
      </c>
      <c r="E15" s="47">
        <f>COUNTIFS('Defect Report'!$D:$D,'Defect Severity Distribution'!$B15,'Defect Report'!$G:$G,E$2)</f>
        <v>0</v>
      </c>
      <c r="F15" s="47">
        <f>COUNTIFS('Defect Report'!$D:$D,'Defect Severity Distribution'!$B15,'Defect Report'!$G:$G,F$2)</f>
        <v>0</v>
      </c>
      <c r="G15" s="47">
        <f>COUNTIFS('Defect Report'!$D:$D,'Defect Severity Distribution'!$B15,'Defect Report'!$G:$G,G$2)</f>
        <v>0</v>
      </c>
      <c r="H15" s="47">
        <f>COUNTIFS('Defect Report'!$D:$D,'Defect Severity Distribution'!$B15,'Defect Report'!$G:$G,H$2)</f>
        <v>0</v>
      </c>
      <c r="I15" s="47">
        <f>COUNTIFS('Defect Report'!$D:$D,'Defect Severity Distribution'!$B15,'Defect Report'!$G:$G,I$2)</f>
        <v>0</v>
      </c>
      <c r="J15" s="47">
        <f>COUNTIFS('Defect Report'!$D:$D,'Defect Severity Distribution'!$B15,'Defect Report'!$G:$G,J$2)</f>
        <v>0</v>
      </c>
      <c r="K15" s="48">
        <f t="shared" si="1"/>
        <v>0</v>
      </c>
      <c r="L15" s="47">
        <f>COUNTIFS('Defect Report'!$D:$D,'Defect Severity Distribution'!$B15,'Defect Report'!$C:$C,"Closed")</f>
        <v>0</v>
      </c>
      <c r="M15" s="47">
        <f t="shared" si="2"/>
        <v>0</v>
      </c>
    </row>
    <row r="16">
      <c r="A16" s="49">
        <v>14.0</v>
      </c>
      <c r="B16" s="46" t="str">
        <f>'Requirement List'!C15</f>
        <v>User Management</v>
      </c>
      <c r="C16" s="47">
        <f>COUNTIFS('Defect Report'!$L:$L,'Defect Severity Distribution'!$B16,'Defect Report'!$G:$G,C$2)</f>
        <v>0</v>
      </c>
      <c r="D16" s="47">
        <f>COUNTIFS('Defect Report'!$D:$D,'Defect Severity Distribution'!$B16,'Defect Report'!$G:$G,D$2)</f>
        <v>0</v>
      </c>
      <c r="E16" s="47">
        <f>COUNTIFS('Defect Report'!$D:$D,'Defect Severity Distribution'!$B16,'Defect Report'!$G:$G,E$2)</f>
        <v>0</v>
      </c>
      <c r="F16" s="47">
        <f>COUNTIFS('Defect Report'!$D:$D,'Defect Severity Distribution'!$B16,'Defect Report'!$G:$G,F$2)</f>
        <v>0</v>
      </c>
      <c r="G16" s="47">
        <f>COUNTIFS('Defect Report'!$D:$D,'Defect Severity Distribution'!$B16,'Defect Report'!$G:$G,G$2)</f>
        <v>0</v>
      </c>
      <c r="H16" s="47">
        <f>COUNTIFS('Defect Report'!$D:$D,'Defect Severity Distribution'!$B16,'Defect Report'!$G:$G,H$2)</f>
        <v>0</v>
      </c>
      <c r="I16" s="47">
        <f>COUNTIFS('Defect Report'!$D:$D,'Defect Severity Distribution'!$B16,'Defect Report'!$G:$G,I$2)</f>
        <v>0</v>
      </c>
      <c r="J16" s="47">
        <f>COUNTIFS('Defect Report'!$D:$D,'Defect Severity Distribution'!$B16,'Defect Report'!$G:$G,J$2)</f>
        <v>0</v>
      </c>
      <c r="K16" s="48">
        <f t="shared" si="1"/>
        <v>0</v>
      </c>
      <c r="L16" s="47">
        <f>COUNTIFS('Defect Report'!$D:$D,'Defect Severity Distribution'!$B16,'Defect Report'!$C:$C,"Closed")</f>
        <v>0</v>
      </c>
      <c r="M16" s="47">
        <f t="shared" si="2"/>
        <v>0</v>
      </c>
    </row>
    <row r="17">
      <c r="A17" s="49">
        <v>15.0</v>
      </c>
      <c r="B17" s="46" t="str">
        <f>'Requirement List'!C16</f>
        <v>Category Management</v>
      </c>
      <c r="C17" s="47">
        <f>COUNTIFS('Defect Report'!$L:$L,'Defect Severity Distribution'!$B17,'Defect Report'!$G:$G,C$2)</f>
        <v>0</v>
      </c>
      <c r="D17" s="47">
        <f>COUNTIFS('Defect Report'!$D:$D,'Defect Severity Distribution'!$B17,'Defect Report'!$G:$G,D$2)</f>
        <v>0</v>
      </c>
      <c r="E17" s="47">
        <f>COUNTIFS('Defect Report'!$D:$D,'Defect Severity Distribution'!$B17,'Defect Report'!$G:$G,E$2)</f>
        <v>0</v>
      </c>
      <c r="F17" s="47">
        <f>COUNTIFS('Defect Report'!$D:$D,'Defect Severity Distribution'!$B17,'Defect Report'!$G:$G,F$2)</f>
        <v>0</v>
      </c>
      <c r="G17" s="47">
        <f>COUNTIFS('Defect Report'!$D:$D,'Defect Severity Distribution'!$B17,'Defect Report'!$G:$G,G$2)</f>
        <v>0</v>
      </c>
      <c r="H17" s="47">
        <f>COUNTIFS('Defect Report'!$D:$D,'Defect Severity Distribution'!$B17,'Defect Report'!$G:$G,H$2)</f>
        <v>0</v>
      </c>
      <c r="I17" s="47">
        <f>COUNTIFS('Defect Report'!$D:$D,'Defect Severity Distribution'!$B17,'Defect Report'!$G:$G,I$2)</f>
        <v>0</v>
      </c>
      <c r="J17" s="47">
        <f>COUNTIFS('Defect Report'!$D:$D,'Defect Severity Distribution'!$B17,'Defect Report'!$G:$G,J$2)</f>
        <v>0</v>
      </c>
      <c r="K17" s="48">
        <f t="shared" si="1"/>
        <v>0</v>
      </c>
      <c r="L17" s="47">
        <f>COUNTIFS('Defect Report'!$D:$D,'Defect Severity Distribution'!$B17,'Defect Report'!$C:$C,"Closed")</f>
        <v>0</v>
      </c>
      <c r="M17" s="47">
        <f t="shared" si="2"/>
        <v>0</v>
      </c>
    </row>
    <row r="18">
      <c r="A18" s="45"/>
      <c r="B18" s="46"/>
      <c r="C18" s="47"/>
      <c r="D18" s="47"/>
      <c r="E18" s="47"/>
      <c r="F18" s="47"/>
      <c r="G18" s="47"/>
      <c r="H18" s="47"/>
      <c r="I18" s="47"/>
      <c r="J18" s="47"/>
      <c r="K18" s="48"/>
      <c r="L18" s="47"/>
      <c r="M18" s="47"/>
    </row>
    <row r="19">
      <c r="A19" s="50" t="s">
        <v>64</v>
      </c>
      <c r="B19" s="51" t="s">
        <v>12</v>
      </c>
      <c r="C19" s="52">
        <f t="shared" ref="C19:M19" si="3">SUM(C3:C6)</f>
        <v>0</v>
      </c>
      <c r="D19" s="52">
        <f t="shared" si="3"/>
        <v>1</v>
      </c>
      <c r="E19" s="52">
        <f t="shared" si="3"/>
        <v>0</v>
      </c>
      <c r="F19" s="52">
        <f t="shared" si="3"/>
        <v>0</v>
      </c>
      <c r="G19" s="52">
        <f t="shared" si="3"/>
        <v>3</v>
      </c>
      <c r="H19" s="52">
        <f t="shared" si="3"/>
        <v>0</v>
      </c>
      <c r="I19" s="52">
        <f t="shared" si="3"/>
        <v>3</v>
      </c>
      <c r="J19" s="52">
        <f t="shared" si="3"/>
        <v>0</v>
      </c>
      <c r="K19" s="52">
        <f t="shared" si="3"/>
        <v>7</v>
      </c>
      <c r="L19" s="52">
        <f t="shared" si="3"/>
        <v>4</v>
      </c>
      <c r="M19" s="52">
        <f t="shared" si="3"/>
        <v>3</v>
      </c>
      <c r="N19" s="10"/>
      <c r="O19" s="10"/>
      <c r="P19" s="10"/>
      <c r="Q19" s="10"/>
      <c r="R19" s="10"/>
      <c r="S19" s="10"/>
      <c r="T19" s="10"/>
      <c r="U19" s="10"/>
      <c r="V19" s="10"/>
      <c r="W19" s="10"/>
      <c r="X19" s="10"/>
      <c r="Y19" s="10"/>
      <c r="Z19" s="10"/>
      <c r="AA19" s="10"/>
      <c r="AB19" s="10"/>
      <c r="AC19" s="10"/>
      <c r="AD19" s="10"/>
    </row>
  </sheetData>
  <mergeCells count="1">
    <mergeCell ref="A1:M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75"/>
    <col customWidth="1" min="3" max="3" width="17.5"/>
    <col customWidth="1" min="4" max="4" width="21.13"/>
  </cols>
  <sheetData>
    <row r="1">
      <c r="A1" s="43" t="s">
        <v>117</v>
      </c>
      <c r="B1" s="44"/>
      <c r="C1" s="44"/>
      <c r="D1" s="44"/>
      <c r="E1" s="44"/>
      <c r="F1" s="44"/>
      <c r="G1" s="44"/>
    </row>
    <row r="2">
      <c r="A2" s="53" t="s">
        <v>118</v>
      </c>
      <c r="B2" s="53" t="s">
        <v>119</v>
      </c>
      <c r="C2" s="53" t="s">
        <v>120</v>
      </c>
      <c r="D2" s="53" t="s">
        <v>81</v>
      </c>
      <c r="E2" s="53" t="s">
        <v>87</v>
      </c>
      <c r="F2" s="53" t="s">
        <v>101</v>
      </c>
      <c r="G2" s="54" t="s">
        <v>121</v>
      </c>
    </row>
    <row r="3">
      <c r="A3" s="55" t="s">
        <v>4</v>
      </c>
      <c r="B3" s="56">
        <f>COUNTIFS('Defect Report'!$L:$L,$A3,'Defect Report'!$I:$I,B$2)</f>
        <v>0</v>
      </c>
      <c r="C3" s="56">
        <f>COUNTIFS('Defect Report'!$L:$L,$A3,'Defect Report'!$I:$I,C$2)</f>
        <v>0</v>
      </c>
      <c r="D3" s="56">
        <f>COUNTIFS('Defect Report'!$L:$L,$A3,'Defect Report'!$I:$I,D$2)</f>
        <v>0</v>
      </c>
      <c r="E3" s="56">
        <f>COUNTIFS('Defect Report'!$L:$L,$A3,'Defect Report'!$I:$I,E$2)</f>
        <v>0</v>
      </c>
      <c r="F3" s="56">
        <f>COUNTIFS('Defect Report'!$L:$L,$A3,'Defect Report'!$I:$I,F$2)</f>
        <v>0</v>
      </c>
      <c r="G3" s="57">
        <f t="shared" ref="G3:G5" si="1">sum(B3:F3)</f>
        <v>0</v>
      </c>
    </row>
    <row r="4">
      <c r="A4" s="55" t="s">
        <v>5</v>
      </c>
      <c r="B4" s="56">
        <f>COUNTIFS('Defect Report'!$L:$L,$A4,'Defect Report'!$I:$I,B$2)</f>
        <v>0</v>
      </c>
      <c r="C4" s="56">
        <f>COUNTIFS('Defect Report'!$L:$L,$A4,'Defect Report'!$I:$I,C$2)</f>
        <v>0</v>
      </c>
      <c r="D4" s="56">
        <f>COUNTIFS('Defect Report'!$L:$L,$A4,'Defect Report'!$I:$I,D$2)</f>
        <v>0</v>
      </c>
      <c r="E4" s="56">
        <f>COUNTIFS('Defect Report'!$L:$L,$A4,'Defect Report'!$I:$I,E$2)</f>
        <v>0</v>
      </c>
      <c r="F4" s="56">
        <f>COUNTIFS('Defect Report'!$L:$L,$A4,'Defect Report'!$I:$I,F$2)</f>
        <v>0</v>
      </c>
      <c r="G4" s="57">
        <f t="shared" si="1"/>
        <v>0</v>
      </c>
    </row>
    <row r="5">
      <c r="A5" s="55" t="s">
        <v>6</v>
      </c>
      <c r="B5" s="56">
        <f>COUNTIFS('Defect Report'!$L:$L,$A5,'Defect Report'!$I:$I,B$2)</f>
        <v>0</v>
      </c>
      <c r="C5" s="56">
        <f>COUNTIFS('Defect Report'!$L:$L,$A5,'Defect Report'!$I:$I,C$2)</f>
        <v>0</v>
      </c>
      <c r="D5" s="56">
        <f>COUNTIFS('Defect Report'!$L:$L,$A5,'Defect Report'!$I:$I,D$2)</f>
        <v>0</v>
      </c>
      <c r="E5" s="56">
        <f>COUNTIFS('Defect Report'!$L:$L,$A5,'Defect Report'!$I:$I,E$2)</f>
        <v>0</v>
      </c>
      <c r="F5" s="56">
        <f>COUNTIFS('Defect Report'!$L:$L,$A5,'Defect Report'!$I:$I,F$2)</f>
        <v>0</v>
      </c>
      <c r="G5" s="57">
        <f t="shared" si="1"/>
        <v>0</v>
      </c>
    </row>
    <row r="6">
      <c r="A6" s="58" t="s">
        <v>12</v>
      </c>
      <c r="B6" s="59">
        <f>sum(G3:G5)</f>
        <v>0</v>
      </c>
      <c r="C6" s="2"/>
      <c r="D6" s="2"/>
      <c r="E6" s="2"/>
      <c r="F6" s="2"/>
      <c r="G6" s="3"/>
    </row>
    <row r="7">
      <c r="A7" s="60"/>
      <c r="B7" s="60"/>
      <c r="C7" s="60"/>
      <c r="D7" s="60"/>
      <c r="E7" s="60"/>
      <c r="F7" s="60"/>
      <c r="G7" s="60"/>
    </row>
    <row r="8">
      <c r="A8" s="61" t="s">
        <v>122</v>
      </c>
      <c r="B8" s="2"/>
      <c r="C8" s="3"/>
      <c r="E8" s="60"/>
      <c r="F8" s="60"/>
      <c r="G8" s="60"/>
    </row>
    <row r="9">
      <c r="A9" s="53" t="s">
        <v>118</v>
      </c>
      <c r="B9" s="54" t="s">
        <v>123</v>
      </c>
      <c r="C9" s="54" t="s">
        <v>124</v>
      </c>
      <c r="E9" s="60"/>
      <c r="F9" s="60"/>
      <c r="G9" s="60"/>
    </row>
    <row r="10">
      <c r="A10" s="55" t="s">
        <v>4</v>
      </c>
      <c r="B10" s="56">
        <f>countifs('Defect Report'!$L:$L,$A10,'Defect Report'!$K:$K,TODAY())</f>
        <v>0</v>
      </c>
      <c r="C10" s="56">
        <f>countifs('Defect Report'!$L:$L,$A10,'Defect Report'!$B:$B,"&lt;&gt;""")</f>
        <v>0</v>
      </c>
      <c r="E10" s="60"/>
      <c r="F10" s="60"/>
      <c r="G10" s="60"/>
    </row>
    <row r="11">
      <c r="A11" s="55" t="s">
        <v>5</v>
      </c>
      <c r="B11" s="56">
        <f>countifs('Defect Report'!$L:$L,$A11,'Defect Report'!$K:$K,TODAY())</f>
        <v>0</v>
      </c>
      <c r="C11" s="56">
        <f>countifs('Defect Report'!$L:$L,$A11,'Defect Report'!$B:$B,"&lt;&gt;""")</f>
        <v>0</v>
      </c>
      <c r="E11" s="60"/>
      <c r="F11" s="60"/>
      <c r="G11" s="60"/>
    </row>
    <row r="12">
      <c r="A12" s="55" t="s">
        <v>6</v>
      </c>
      <c r="B12" s="56">
        <f>countifs('Defect Report'!$L:$L,$A12,'Defect Report'!$K:$K,TODAY())</f>
        <v>0</v>
      </c>
      <c r="C12" s="56">
        <f>countifs('Defect Report'!$L:$L,$A12,'Defect Report'!$B:$B,"&lt;&gt;""")</f>
        <v>0</v>
      </c>
      <c r="E12" s="60"/>
      <c r="F12" s="60"/>
      <c r="G12" s="60"/>
    </row>
    <row r="13">
      <c r="A13" s="58" t="s">
        <v>12</v>
      </c>
      <c r="B13" s="62">
        <f t="shared" ref="B13:C13" si="2">sum(B10:B12)</f>
        <v>0</v>
      </c>
      <c r="C13" s="62">
        <f t="shared" si="2"/>
        <v>0</v>
      </c>
      <c r="E13" s="60"/>
      <c r="F13" s="60"/>
      <c r="G13" s="60"/>
    </row>
    <row r="14">
      <c r="A14" s="60"/>
      <c r="B14" s="60"/>
      <c r="C14" s="60"/>
      <c r="D14" s="60"/>
      <c r="E14" s="60"/>
      <c r="F14" s="60"/>
      <c r="G14" s="60"/>
    </row>
    <row r="15">
      <c r="A15" s="61" t="s">
        <v>125</v>
      </c>
      <c r="B15" s="2"/>
      <c r="C15" s="2"/>
      <c r="D15" s="2"/>
      <c r="E15" s="3"/>
      <c r="F15" s="60"/>
      <c r="G15" s="60"/>
    </row>
    <row r="16">
      <c r="A16" s="53" t="s">
        <v>126</v>
      </c>
      <c r="B16" s="54" t="s">
        <v>127</v>
      </c>
      <c r="C16" s="54" t="s">
        <v>128</v>
      </c>
      <c r="D16" s="54" t="s">
        <v>129</v>
      </c>
      <c r="E16" s="54" t="s">
        <v>73</v>
      </c>
      <c r="F16" s="60"/>
      <c r="G16" s="60"/>
    </row>
    <row r="17">
      <c r="A17" s="55" t="s">
        <v>130</v>
      </c>
      <c r="B17" s="56" t="str">
        <f>countifs( 'Defect Report'!$B:$B,"&lt;&gt;""", #REF!,$A17)</f>
        <v>#VALUE!</v>
      </c>
      <c r="C17" s="56" t="str">
        <f>countifs('Defect Report'!$C:$C,"Closed", #REF!,$A17)</f>
        <v>#VALUE!</v>
      </c>
      <c r="D17" s="56" t="str">
        <f>countifs('Defect Report'!$C:$C,"Reopened", #REF!,$A17)</f>
        <v>#VALUE!</v>
      </c>
      <c r="E17" s="63"/>
      <c r="F17" s="60"/>
      <c r="G17" s="60"/>
    </row>
    <row r="18">
      <c r="A18" s="55" t="s">
        <v>131</v>
      </c>
      <c r="B18" s="56" t="str">
        <f>countifs( 'Defect Report'!$B:$B,"&lt;&gt;""", #REF!,$A18)</f>
        <v>#VALUE!</v>
      </c>
      <c r="C18" s="56" t="str">
        <f>countifs('Defect Report'!$C:$C,"Closed", #REF!,$A18)</f>
        <v>#VALUE!</v>
      </c>
      <c r="D18" s="56" t="str">
        <f>countifs('Defect Report'!$C:$C,"Reopened", #REF!,$A18)</f>
        <v>#VALUE!</v>
      </c>
      <c r="E18" s="63"/>
      <c r="F18" s="60"/>
      <c r="G18" s="60"/>
    </row>
    <row r="19">
      <c r="A19" s="55" t="s">
        <v>132</v>
      </c>
      <c r="B19" s="56" t="str">
        <f>countifs( 'Defect Report'!$B:$B,"&lt;&gt;""", #REF!,$A19)</f>
        <v>#VALUE!</v>
      </c>
      <c r="C19" s="56" t="str">
        <f>countifs('Defect Report'!$C:$C,"Closed", #REF!,$A19)</f>
        <v>#VALUE!</v>
      </c>
      <c r="D19" s="56" t="str">
        <f>countifs('Defect Report'!$C:$C,"Reopened", #REF!,$A19)</f>
        <v>#VALUE!</v>
      </c>
      <c r="E19" s="63"/>
      <c r="F19" s="60"/>
      <c r="G19" s="60"/>
    </row>
    <row r="20">
      <c r="A20" s="58" t="s">
        <v>12</v>
      </c>
      <c r="B20" s="62" t="str">
        <f t="shared" ref="B20:D20" si="3">sum(B17:B19)</f>
        <v>#VALUE!</v>
      </c>
      <c r="C20" s="62" t="str">
        <f t="shared" si="3"/>
        <v>#VALUE!</v>
      </c>
      <c r="D20" s="62" t="str">
        <f t="shared" si="3"/>
        <v>#VALUE!</v>
      </c>
      <c r="E20" s="64"/>
      <c r="F20" s="60"/>
      <c r="G20" s="60"/>
    </row>
  </sheetData>
  <mergeCells count="4">
    <mergeCell ref="A1:G1"/>
    <mergeCell ref="B6:G6"/>
    <mergeCell ref="A8:C8"/>
    <mergeCell ref="A15:E1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65.63"/>
  </cols>
  <sheetData>
    <row r="1">
      <c r="A1" s="65" t="s">
        <v>71</v>
      </c>
      <c r="B1" s="60"/>
    </row>
    <row r="2">
      <c r="A2" s="66" t="s">
        <v>119</v>
      </c>
      <c r="B2" s="60"/>
    </row>
    <row r="3">
      <c r="A3" s="66" t="s">
        <v>120</v>
      </c>
      <c r="B3" s="60"/>
    </row>
    <row r="4">
      <c r="A4" s="66" t="s">
        <v>81</v>
      </c>
      <c r="B4" s="60"/>
    </row>
    <row r="5">
      <c r="A5" s="66" t="s">
        <v>87</v>
      </c>
      <c r="B5" s="60"/>
    </row>
    <row r="6">
      <c r="A6" s="66" t="s">
        <v>101</v>
      </c>
      <c r="B6" s="60"/>
    </row>
    <row r="7">
      <c r="A7" s="60"/>
      <c r="B7" s="60"/>
    </row>
    <row r="8">
      <c r="A8" s="65" t="s">
        <v>133</v>
      </c>
      <c r="B8" s="60"/>
    </row>
    <row r="9">
      <c r="A9" s="66" t="s">
        <v>95</v>
      </c>
      <c r="B9" s="67"/>
    </row>
    <row r="10">
      <c r="A10" s="66" t="s">
        <v>76</v>
      </c>
      <c r="B10" s="67"/>
    </row>
    <row r="11">
      <c r="A11" s="66" t="s">
        <v>134</v>
      </c>
      <c r="B11" s="67"/>
    </row>
    <row r="12">
      <c r="A12" s="60"/>
      <c r="B12" s="60"/>
    </row>
    <row r="13">
      <c r="A13" s="60"/>
      <c r="B13" s="60"/>
    </row>
    <row r="14">
      <c r="A14" s="65" t="s">
        <v>69</v>
      </c>
      <c r="B14" s="65" t="s">
        <v>135</v>
      </c>
    </row>
    <row r="15">
      <c r="A15" s="66" t="s">
        <v>110</v>
      </c>
      <c r="B15" s="66" t="s">
        <v>136</v>
      </c>
    </row>
    <row r="16">
      <c r="A16" s="66" t="s">
        <v>108</v>
      </c>
      <c r="B16" s="66" t="s">
        <v>137</v>
      </c>
    </row>
    <row r="17">
      <c r="A17" s="66" t="s">
        <v>111</v>
      </c>
      <c r="B17" s="66" t="s">
        <v>138</v>
      </c>
    </row>
    <row r="18">
      <c r="A18" s="66" t="s">
        <v>112</v>
      </c>
      <c r="B18" s="66" t="s">
        <v>139</v>
      </c>
    </row>
    <row r="19">
      <c r="A19" s="66" t="s">
        <v>79</v>
      </c>
      <c r="B19" s="66" t="s">
        <v>140</v>
      </c>
    </row>
    <row r="20">
      <c r="A20" s="66" t="s">
        <v>113</v>
      </c>
      <c r="B20" s="66" t="s">
        <v>141</v>
      </c>
    </row>
    <row r="21">
      <c r="A21" s="66" t="s">
        <v>86</v>
      </c>
      <c r="B21" s="66" t="s">
        <v>142</v>
      </c>
    </row>
    <row r="22">
      <c r="A22" s="66" t="s">
        <v>114</v>
      </c>
      <c r="B22" s="66" t="s">
        <v>143</v>
      </c>
    </row>
    <row r="23">
      <c r="A23" s="60"/>
      <c r="B23" s="60"/>
    </row>
    <row r="24">
      <c r="A24" s="65" t="s">
        <v>70</v>
      </c>
      <c r="B24" s="60"/>
    </row>
    <row r="25">
      <c r="A25" s="66" t="s">
        <v>80</v>
      </c>
      <c r="B25" s="60"/>
    </row>
    <row r="26">
      <c r="A26" s="66" t="s">
        <v>144</v>
      </c>
      <c r="B26" s="60"/>
    </row>
    <row r="27">
      <c r="A27" s="66" t="s">
        <v>145</v>
      </c>
      <c r="B27" s="60"/>
    </row>
    <row r="28">
      <c r="A28" s="66" t="s">
        <v>146</v>
      </c>
    </row>
    <row r="29">
      <c r="A29" s="66" t="s">
        <v>147</v>
      </c>
    </row>
    <row r="30">
      <c r="A30" s="66" t="s">
        <v>148</v>
      </c>
    </row>
  </sheetData>
  <drawing r:id="rId1"/>
</worksheet>
</file>