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06.TDStore\04.Private\TDStore\"/>
    </mc:Choice>
  </mc:AlternateContent>
  <xr:revisionPtr revIDLastSave="0" documentId="13_ncr:1_{D457A0D4-CCF8-4780-B661-EFF096E6C5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5" i="1" l="1"/>
  <c r="F128" i="1"/>
  <c r="F129" i="1"/>
  <c r="F130" i="1"/>
  <c r="F131" i="1"/>
  <c r="F132" i="1"/>
  <c r="F133" i="1"/>
  <c r="K128" i="1"/>
  <c r="K129" i="1"/>
  <c r="H128" i="1"/>
  <c r="G127" i="1"/>
  <c r="G128" i="1"/>
  <c r="F127" i="1"/>
  <c r="H127" i="1" s="1"/>
  <c r="F126" i="1"/>
  <c r="H126" i="1" s="1"/>
  <c r="C3" i="2"/>
  <c r="C4" i="2"/>
  <c r="C5" i="2"/>
  <c r="C6" i="2"/>
  <c r="C7" i="2"/>
  <c r="C8" i="2"/>
  <c r="C9" i="2"/>
  <c r="C2" i="2"/>
  <c r="D112" i="1"/>
  <c r="F112" i="1" s="1"/>
  <c r="H112" i="1" s="1"/>
  <c r="D113" i="1"/>
  <c r="D114" i="1"/>
  <c r="D115" i="1"/>
  <c r="D111" i="1"/>
  <c r="F111" i="1" s="1"/>
  <c r="G111" i="1" s="1"/>
  <c r="D119" i="1"/>
  <c r="D120" i="1"/>
  <c r="D121" i="1"/>
  <c r="D122" i="1"/>
  <c r="D118" i="1"/>
  <c r="F118" i="1" s="1"/>
  <c r="K118" i="1" s="1"/>
  <c r="C119" i="1"/>
  <c r="C120" i="1"/>
  <c r="C121" i="1"/>
  <c r="F121" i="1" s="1"/>
  <c r="H121" i="1" s="1"/>
  <c r="C122" i="1"/>
  <c r="C118" i="1"/>
  <c r="C112" i="1"/>
  <c r="C113" i="1"/>
  <c r="C114" i="1"/>
  <c r="F114" i="1" s="1"/>
  <c r="K114" i="1" s="1"/>
  <c r="C111" i="1"/>
  <c r="F115" i="1"/>
  <c r="G115" i="1" s="1"/>
  <c r="F103" i="1"/>
  <c r="G103" i="1" s="1"/>
  <c r="F104" i="1"/>
  <c r="K104" i="1" s="1"/>
  <c r="F105" i="1"/>
  <c r="K105" i="1" s="1"/>
  <c r="F106" i="1"/>
  <c r="K106" i="1" s="1"/>
  <c r="F107" i="1"/>
  <c r="K107" i="1" s="1"/>
  <c r="F108" i="1"/>
  <c r="G108" i="1" s="1"/>
  <c r="F109" i="1"/>
  <c r="H109" i="1" s="1"/>
  <c r="F110" i="1"/>
  <c r="G110" i="1" s="1"/>
  <c r="F116" i="1"/>
  <c r="K116" i="1" s="1"/>
  <c r="F117" i="1"/>
  <c r="K117" i="1" s="1"/>
  <c r="F123" i="1"/>
  <c r="G123" i="1" s="1"/>
  <c r="F124" i="1"/>
  <c r="K124" i="1" s="1"/>
  <c r="F125" i="1"/>
  <c r="K125" i="1" s="1"/>
  <c r="F102" i="1"/>
  <c r="H102" i="1" s="1"/>
  <c r="F78" i="1"/>
  <c r="F101" i="1"/>
  <c r="H101" i="1" s="1"/>
  <c r="F100" i="1"/>
  <c r="K100" i="1" s="1"/>
  <c r="F99" i="1"/>
  <c r="H99" i="1" s="1"/>
  <c r="F98" i="1"/>
  <c r="G98" i="1" s="1"/>
  <c r="F88" i="1"/>
  <c r="K88" i="1" s="1"/>
  <c r="K127" i="1" l="1"/>
  <c r="F113" i="1"/>
  <c r="K113" i="1" s="1"/>
  <c r="G126" i="1"/>
  <c r="G125" i="1"/>
  <c r="H125" i="1"/>
  <c r="K126" i="1"/>
  <c r="H123" i="1"/>
  <c r="F122" i="1"/>
  <c r="G122" i="1" s="1"/>
  <c r="G104" i="1"/>
  <c r="F120" i="1"/>
  <c r="H120" i="1" s="1"/>
  <c r="F119" i="1"/>
  <c r="H119" i="1" s="1"/>
  <c r="H113" i="1"/>
  <c r="G112" i="1"/>
  <c r="K112" i="1"/>
  <c r="K123" i="1"/>
  <c r="G114" i="1"/>
  <c r="G124" i="1"/>
  <c r="K111" i="1"/>
  <c r="H111" i="1"/>
  <c r="K108" i="1"/>
  <c r="K103" i="1"/>
  <c r="G116" i="1"/>
  <c r="H108" i="1"/>
  <c r="H103" i="1"/>
  <c r="H114" i="1"/>
  <c r="G106" i="1"/>
  <c r="K115" i="1"/>
  <c r="G107" i="1"/>
  <c r="H110" i="1"/>
  <c r="G118" i="1"/>
  <c r="G117" i="1"/>
  <c r="G105" i="1"/>
  <c r="H107" i="1"/>
  <c r="K121" i="1"/>
  <c r="K110" i="1"/>
  <c r="H115" i="1"/>
  <c r="H106" i="1"/>
  <c r="H105" i="1"/>
  <c r="H118" i="1"/>
  <c r="H117" i="1"/>
  <c r="H124" i="1"/>
  <c r="H116" i="1"/>
  <c r="H104" i="1"/>
  <c r="G121" i="1"/>
  <c r="G109" i="1"/>
  <c r="K109" i="1"/>
  <c r="G102" i="1"/>
  <c r="K102" i="1"/>
  <c r="G101" i="1"/>
  <c r="K98" i="1"/>
  <c r="H98" i="1"/>
  <c r="G88" i="1"/>
  <c r="H88" i="1"/>
  <c r="K101" i="1"/>
  <c r="G100" i="1"/>
  <c r="H100" i="1"/>
  <c r="G99" i="1"/>
  <c r="K99" i="1"/>
  <c r="F96" i="1"/>
  <c r="G96" i="1" s="1"/>
  <c r="F97" i="1"/>
  <c r="G97" i="1" s="1"/>
  <c r="F54" i="1"/>
  <c r="G54" i="1" s="1"/>
  <c r="F53" i="1"/>
  <c r="G53" i="1" s="1"/>
  <c r="F52" i="1"/>
  <c r="K52" i="1" s="1"/>
  <c r="F51" i="1"/>
  <c r="G51" i="1" s="1"/>
  <c r="F56" i="1"/>
  <c r="G56" i="1" s="1"/>
  <c r="F61" i="1"/>
  <c r="G61" i="1" s="1"/>
  <c r="F60" i="1"/>
  <c r="K60" i="1" s="1"/>
  <c r="F59" i="1"/>
  <c r="G59" i="1" s="1"/>
  <c r="F65" i="1"/>
  <c r="G65" i="1" s="1"/>
  <c r="F64" i="1"/>
  <c r="G64" i="1" s="1"/>
  <c r="F67" i="1"/>
  <c r="K67" i="1" s="1"/>
  <c r="F71" i="1"/>
  <c r="K71" i="1" s="1"/>
  <c r="F70" i="1"/>
  <c r="K70" i="1" s="1"/>
  <c r="F74" i="1"/>
  <c r="K74" i="1" s="1"/>
  <c r="F73" i="1"/>
  <c r="K73" i="1" s="1"/>
  <c r="K78" i="1"/>
  <c r="F77" i="1"/>
  <c r="G77" i="1" s="1"/>
  <c r="F93" i="1"/>
  <c r="K93" i="1" s="1"/>
  <c r="F92" i="1"/>
  <c r="K92" i="1" s="1"/>
  <c r="F91" i="1"/>
  <c r="K91" i="1" s="1"/>
  <c r="F90" i="1"/>
  <c r="K90" i="1" s="1"/>
  <c r="F89" i="1"/>
  <c r="H89" i="1" s="1"/>
  <c r="F87" i="1"/>
  <c r="H87" i="1" s="1"/>
  <c r="F86" i="1"/>
  <c r="H86" i="1" s="1"/>
  <c r="F85" i="1"/>
  <c r="H85" i="1" s="1"/>
  <c r="F84" i="1"/>
  <c r="H84" i="1" s="1"/>
  <c r="F83" i="1"/>
  <c r="G83" i="1" s="1"/>
  <c r="F82" i="1"/>
  <c r="H82" i="1" s="1"/>
  <c r="F81" i="1"/>
  <c r="K81" i="1" s="1"/>
  <c r="F80" i="1"/>
  <c r="G80" i="1" s="1"/>
  <c r="F94" i="1"/>
  <c r="H94" i="1" s="1"/>
  <c r="F95" i="1"/>
  <c r="K95" i="1" s="1"/>
  <c r="F79" i="1"/>
  <c r="K79" i="1" s="1"/>
  <c r="F76" i="1"/>
  <c r="G76" i="1" s="1"/>
  <c r="F75" i="1"/>
  <c r="G75" i="1" s="1"/>
  <c r="F72" i="1"/>
  <c r="F69" i="1"/>
  <c r="K69" i="1" s="1"/>
  <c r="F68" i="1"/>
  <c r="K68" i="1" s="1"/>
  <c r="F50" i="1"/>
  <c r="K50" i="1" s="1"/>
  <c r="F55" i="1"/>
  <c r="G55" i="1" s="1"/>
  <c r="F57" i="1"/>
  <c r="G57" i="1" s="1"/>
  <c r="F58" i="1"/>
  <c r="G58" i="1" s="1"/>
  <c r="F62" i="1"/>
  <c r="K62" i="1" s="1"/>
  <c r="F63" i="1"/>
  <c r="K63" i="1" s="1"/>
  <c r="F66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H122" i="1" l="1"/>
  <c r="G113" i="1"/>
  <c r="K122" i="1"/>
  <c r="K120" i="1"/>
  <c r="G120" i="1"/>
  <c r="G119" i="1"/>
  <c r="K119" i="1"/>
  <c r="H97" i="1"/>
  <c r="K97" i="1"/>
  <c r="G72" i="1"/>
  <c r="K72" i="1"/>
  <c r="G66" i="1"/>
  <c r="K66" i="1"/>
  <c r="K85" i="1"/>
  <c r="K84" i="1"/>
  <c r="K96" i="1"/>
  <c r="H96" i="1"/>
  <c r="G87" i="1"/>
  <c r="G86" i="1"/>
  <c r="K86" i="1"/>
  <c r="K83" i="1"/>
  <c r="G85" i="1"/>
  <c r="H83" i="1"/>
  <c r="G91" i="1"/>
  <c r="H91" i="1"/>
  <c r="G84" i="1"/>
  <c r="H81" i="1"/>
  <c r="K87" i="1"/>
  <c r="G95" i="1"/>
  <c r="H95" i="1"/>
  <c r="K94" i="1"/>
  <c r="G81" i="1"/>
  <c r="G94" i="1"/>
  <c r="G93" i="1"/>
  <c r="H93" i="1"/>
  <c r="G92" i="1"/>
  <c r="H92" i="1"/>
  <c r="G90" i="1"/>
  <c r="H90" i="1"/>
  <c r="G89" i="1"/>
  <c r="K89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<sst xmlns="http://schemas.openxmlformats.org/spreadsheetml/2006/main" count="388" uniqueCount="331">
  <si>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</si>
  <si>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</si>
  <si>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</si>
  <si>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</si>
  <si>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</si>
  <si>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</si>
  <si>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</si>
  <si>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</si>
  <si>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</si>
  <si>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</si>
  <si>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</si>
  <si>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</si>
  <si>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</si>
  <si>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</si>
  <si>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</si>
  <si>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</si>
  <si>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</si>
  <si>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</si>
  <si>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</si>
  <si>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</si>
  <si>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</si>
  <si>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</si>
  <si>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</si>
  <si>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</si>
  <si>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</si>
  <si>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</si>
  <si>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</si>
  <si>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</si>
  <si>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</si>
  <si>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</si>
  <si>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</si>
  <si>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</si>
  <si>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</si>
  <si>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</si>
  <si>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</si>
  <si>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</si>
  <si>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</si>
  <si>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</si>
  <si>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</si>
  <si>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</si>
  <si>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</si>
  <si>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</si>
  <si>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</si>
  <si>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</si>
  <si>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</si>
  <si>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</si>
  <si>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</si>
  <si>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</si>
  <si>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</si>
  <si>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</si>
  <si>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</si>
  <si>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</si>
  <si>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</si>
  <si>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</si>
  <si>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</si>
  <si>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</si>
  <si>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</si>
  <si>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</si>
  <si>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</si>
  <si>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</si>
  <si>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</si>
  <si>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</si>
  <si>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</si>
  <si>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</si>
  <si>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</si>
  <si>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</si>
  <si>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</si>
  <si>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</si>
  <si>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</si>
  <si>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</si>
  <si>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</si>
  <si>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</si>
  <si>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</si>
  <si>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</si>
  <si>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</si>
  <si>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</si>
  <si>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</si>
  <si>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</si>
  <si>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</si>
  <si>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</si>
  <si>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</si>
  <si>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</si>
  <si>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</si>
  <si>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</si>
  <si>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</si>
  <si>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</si>
  <si>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</si>
  <si>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</si>
  <si>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</si>
  <si>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</si>
  <si>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</si>
  <si>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</si>
  <si>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</si>
  <si>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</si>
  <si>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</si>
  <si>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</si>
  <si>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</si>
  <si>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</si>
  <si>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</si>
  <si>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</si>
  <si>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</si>
  <si>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</si>
  <si>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</si>
  <si>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</si>
  <si>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</si>
  <si>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</si>
  <si>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</si>
  <si>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</si>
  <si>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</si>
  <si>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</si>
  <si>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</si>
  <si>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</si>
  <si>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</si>
  <si>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</si>
  <si>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</si>
  <si>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</si>
  <si>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</si>
  <si>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</si>
  <si>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</si>
  <si>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</si>
  <si>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</si>
  <si>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</si>
  <si>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</si>
  <si>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</si>
  <si>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</si>
  <si>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</si>
  <si>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</si>
  <si>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</si>
  <si>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</si>
  <si>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</si>
  <si>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</si>
  <si>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</si>
  <si>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</si>
  <si>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</si>
  <si>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</si>
  <si>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</si>
  <si>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</si>
  <si>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</si>
  <si>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</si>
  <si>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</si>
  <si>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</si>
  <si>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</si>
  <si>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</si>
  <si>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</si>
  <si>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</si>
  <si>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</si>
  <si>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</si>
  <si>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</si>
  <si>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</si>
  <si>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</si>
  <si>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</si>
  <si>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</si>
  <si>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</si>
  <si>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</si>
  <si>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</si>
  <si>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</si>
  <si>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</si>
  <si>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</si>
  <si>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</si>
  <si>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</si>
  <si>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</si>
  <si>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</si>
  <si>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</si>
  <si>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</si>
  <si>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</si>
  <si>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</si>
  <si>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</si>
  <si>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</si>
  <si>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</si>
  <si>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</si>
  <si>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</si>
  <si>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</si>
  <si>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</si>
  <si>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</si>
  <si>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</si>
  <si>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</si>
  <si>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</si>
  <si>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</si>
  <si>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</si>
  <si>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</si>
  <si>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</si>
  <si>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</si>
  <si>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</si>
  <si>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</si>
  <si>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</si>
  <si>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</si>
  <si>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</si>
  <si>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</si>
  <si>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</si>
  <si>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</si>
  <si>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</si>
  <si>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</si>
  <si>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</si>
  <si>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</si>
  <si>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</si>
  <si>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</si>
  <si>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</si>
  <si>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</si>
  <si>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</si>
  <si>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</si>
  <si>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</si>
  <si>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</si>
  <si>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</si>
  <si>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</si>
  <si>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</si>
  <si>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</si>
  <si>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</si>
  <si>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</si>
  <si>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</si>
  <si>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</si>
  <si>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</si>
  <si>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</si>
  <si>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</si>
  <si>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</si>
  <si>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</si>
  <si>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</si>
  <si>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</si>
  <si>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</si>
  <si>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</si>
  <si>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</si>
  <si>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</si>
  <si>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</si>
  <si>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</si>
  <si>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</si>
  <si>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</si>
  <si>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</si>
  <si>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</si>
  <si>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</si>
  <si>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</si>
  <si>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</si>
  <si>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</si>
  <si>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</si>
  <si>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</si>
  <si>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</si>
  <si>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</si>
  <si>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</si>
  <si>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</si>
  <si>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</si>
  <si>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</si>
  <si>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</si>
  <si>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</si>
  <si>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</si>
  <si>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</si>
  <si>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</si>
  <si>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</si>
  <si>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</si>
  <si>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</si>
  <si>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</si>
  <si>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</si>
  <si>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</si>
  <si>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</si>
  <si>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</si>
  <si>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</si>
  <si>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</si>
  <si>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</si>
  <si>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Microsoft Surface Laptop 3 1867 2256x1504 i7-1065G7 128GB SSD 16GB RAM NO OS US $219.99</t>
  </si>
  <si>
    <t>Dell XPS 13 9380 13.3" i5-8265U CPU @ 1.60 GHz, 8192MB (8GB) RAM, NO HDD, USED US $127.50</t>
  </si>
  <si>
    <t>A Cường NCB</t>
  </si>
  <si>
    <t>A Hiệp</t>
  </si>
  <si>
    <t>E My</t>
  </si>
  <si>
    <t>A Thành</t>
  </si>
  <si>
    <t>780895114100</t>
  </si>
  <si>
    <t>1Z14V5340336427476</t>
  </si>
  <si>
    <t>9405508205499132754628</t>
  </si>
  <si>
    <t>Dell Latitude 7400 i5 16GB Ram 256GB M.2 1920x1080 3 Year 150$</t>
  </si>
  <si>
    <t>781558483981</t>
  </si>
  <si>
    <t>1Z14V5340324285455</t>
  </si>
  <si>
    <t>Dell XPS 13 9380 13.3" i5-8265U CPU @ 1.60 GHz, 8192MB (8GB) RAM, NO HDD, USED US  $182.23</t>
  </si>
  <si>
    <t>9405508205498008424160</t>
  </si>
  <si>
    <t>HP Pavilion Gaming 15-ec1000 15.6" (512GB SSD, AMD Ryzen 5 4600H, 3.00GHz,...</t>
  </si>
  <si>
    <t>Surface Laptop 2 i5 8gb 256gb</t>
  </si>
  <si>
    <t>9405508205499143518592</t>
  </si>
  <si>
    <t>Dell Inspiron 13 7306 2n1 13.3 inch (256GB, Intel Core i5 1135G7, 8GB RAM)</t>
  </si>
  <si>
    <t>9405508205496999908409</t>
  </si>
  <si>
    <t>1ZY693780332905098</t>
  </si>
  <si>
    <t>14" HP Pavilion X360, i5-1135G7 2.40GHz, 8GB, 256GB SSD, Touchscreen</t>
  </si>
  <si>
    <t>Dell Latitude 7400 Intel Core i7-8665U 1.9GHz 16GB RAM 14"</t>
  </si>
  <si>
    <t>9405511206215381999936</t>
  </si>
  <si>
    <t>HP 15-ed1055wm ENVY x360 Convertible FHD Touchscreen i5-1135G7 2.4 GHz 8808</t>
  </si>
  <si>
    <t>781916007663</t>
  </si>
  <si>
    <t>DELL LATITUDE 7400 LAPTOP 256GB SSD 8GB RAM i5-8365U 1.90GHz Notebook</t>
  </si>
  <si>
    <t>781990220253</t>
  </si>
  <si>
    <t>LENOVO THINKPAD L14 GEN 1 LAPTOP i5-10210U 1.60GHz 16GB RAM 256GB SSD</t>
  </si>
  <si>
    <t>Surface Laptop 2 1769 13" i5-8350U 1.7GHz 8GB DDR3 256GB NVMe NO OS - Grade A-</t>
  </si>
  <si>
    <t>9405508205499175431333</t>
  </si>
  <si>
    <t>Dell Inspiron 13 5310 13.3" (512GB SSD, Intel Core i5-11320H, 2.50GHz, 16GB RAM</t>
  </si>
  <si>
    <t>1ZAC98180367391144</t>
  </si>
  <si>
    <t>Dell Latitude 7400 Intel i5-8365U 1.60 GHZ 16GB RAM 512GB SSD WINDOWS 10 PRO</t>
  </si>
  <si>
    <t>1ZAC98180337757449</t>
  </si>
  <si>
    <t>HP Elitebook 830 G8 - 256 GB - 11th Gen Intel Core i5-1145G7 - Great Condition</t>
  </si>
  <si>
    <t>Đạt bán cho anh Thanh</t>
  </si>
  <si>
    <t>9405508205499187284118</t>
  </si>
  <si>
    <t>Dell Latitude 7420 I5 11-1145 G7, 16GB, 256GB</t>
  </si>
  <si>
    <t>9405508205498038700685</t>
  </si>
  <si>
    <t>Đạt bán khách ở quê</t>
  </si>
  <si>
    <t>GFDSQV2</t>
  </si>
  <si>
    <t>41WCQV2</t>
  </si>
  <si>
    <t>8J8GL33</t>
  </si>
  <si>
    <t>A Thành 936</t>
  </si>
  <si>
    <t>17/08/23</t>
  </si>
  <si>
    <t>17/08/24</t>
  </si>
  <si>
    <t>17/08/25</t>
  </si>
  <si>
    <t>79MLP13</t>
  </si>
  <si>
    <t>CXQHLF2</t>
  </si>
  <si>
    <t>6RTPXT2</t>
  </si>
  <si>
    <t>A Tùng cty</t>
  </si>
  <si>
    <t>A Định</t>
  </si>
  <si>
    <t xml:space="preserve">   </t>
  </si>
  <si>
    <t>Sạc Surface 65W</t>
  </si>
  <si>
    <t>Dell Inspiron 7306 2-in-1 13" FHD Touch Core i5-1135G7 CPU 8GB RAM 512GB SSD</t>
  </si>
  <si>
    <t>Dell Inspiron 13 5310 13.3" (512GB SSD, Intel Core i5-11320H, 2.50GHz, 16GB RAM)</t>
  </si>
  <si>
    <t>9405508205498066601572</t>
  </si>
  <si>
    <t>782622867860</t>
  </si>
  <si>
    <t>A Bình MBB</t>
  </si>
  <si>
    <t>A Trinh OKI</t>
  </si>
  <si>
    <t>Liễu</t>
  </si>
  <si>
    <t xml:space="preserve"> Đạt</t>
  </si>
  <si>
    <t>2x Dell Latitude 7400 Intel i5-8365U 1.60 GHZ 16GB RAM 512GB SSD WINDOWS 10 PRO</t>
  </si>
  <si>
    <t>9405511206215701689448</t>
  </si>
  <si>
    <t>Dell Latitude 7420/i5-1135G7 2.4GHz/8GBRAM/256GBSSD/Win11Pro W/ Docking Station</t>
  </si>
  <si>
    <t>1ZAC98180315632016</t>
  </si>
  <si>
    <t>Dell Latitude 7400 2 in 1 Laptop i5-8365U 1.60GHz 8GB 256GB SSD 14.0" FHD</t>
  </si>
  <si>
    <t>783000943654</t>
  </si>
  <si>
    <t>Dell 14" Latitude 7400 2-in-1 Touch i5-8365U 1.60GHz 16GB LPDDR3 256GB PCIe NVMe</t>
  </si>
  <si>
    <t>783065712782</t>
  </si>
  <si>
    <t>2xDell Latitude 7400 Intel i5-8365U 1.60 GHZ 16GB RAM 512GB SSD WINDOWS 10 PRO</t>
  </si>
  <si>
    <t>9405511206215774441585</t>
  </si>
  <si>
    <t>MICROSOFT SURFACE LAPTOP GO 1943 (P15003927)</t>
  </si>
  <si>
    <t>9405508205498107981731</t>
  </si>
  <si>
    <t>Dell Latitude 7410 Intel i5-10310U 1.70GHz 16GB RAM 512GB SSD WIN10</t>
  </si>
  <si>
    <t>9405511206215208706365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</si>
</sst>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7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1" borderId="1" xfId="0" applyFont="1" applyFill="1" applyBorder="1"/>
    <xf numFmtId="0" fontId="5" fillId="0" borderId="1" xfId="1" applyFont="1" applyBorder="1"/>
    <xf numFmtId="0" fontId="0" fillId="10" borderId="1" xfId="0" applyFill="1" applyBorder="1" applyAlignment="1">
      <alignment horizontal="center"/>
    </xf>
    <xf numFmtId="0" fontId="5" fillId="10" borderId="1" xfId="1" applyFont="1" applyFill="1" applyBorder="1"/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5" fillId="9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5" fillId="11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0" fillId="12" borderId="1" xfId="0" applyNumberFormat="1" applyFill="1" applyBorder="1"/>
    <xf numFmtId="0" fontId="0" fillId="12" borderId="1" xfId="0" applyFill="1" applyBorder="1"/>
    <xf numFmtId="0" fontId="5" fillId="12" borderId="1" xfId="0" applyFont="1" applyFill="1" applyBorder="1" applyAlignment="1">
      <alignment wrapText="1"/>
    </xf>
    <xf numFmtId="49" fontId="3" fillId="12" borderId="1" xfId="0" applyNumberFormat="1" applyFont="1" applyFill="1" applyBorder="1"/>
    <xf numFmtId="165" fontId="0" fillId="12" borderId="1" xfId="0" applyNumberFormat="1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0" fillId="0" borderId="3" xfId="0" applyBorder="1"/>
    <xf numFmtId="0" fontId="8" fillId="0" borderId="1" xfId="0" applyFont="1" applyBorder="1" applyAlignment="1">
      <alignment vertical="center"/>
    </xf>
    <xf numFmtId="0" fontId="0" fillId="13" borderId="0" xfId="0" applyFill="1" applyAlignment="1">
      <alignment vertical="center" wrapText="1"/>
    </xf>
    <xf numFmtId="0" fontId="5" fillId="13" borderId="1" xfId="0" applyFont="1" applyFill="1" applyBorder="1" applyAlignment="1">
      <alignment wrapText="1"/>
    </xf>
    <xf numFmtId="0" fontId="9" fillId="0" borderId="1" xfId="1" applyFont="1" applyBorder="1" applyAlignment="1">
      <alignment wrapText="1"/>
    </xf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165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right" wrapText="1"/>
    </xf>
    <xf numFmtId="49" fontId="3" fillId="0" borderId="0" xfId="0" applyNumberFormat="1" applyFont="1"/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3" fontId="0" fillId="6" borderId="2" xfId="0" applyNumberFormat="1" applyFill="1" applyBorder="1"/>
    <xf numFmtId="0" fontId="0" fillId="0" borderId="2" xfId="0" applyBorder="1"/>
    <xf numFmtId="14" fontId="0" fillId="0" borderId="2" xfId="0" applyNumberFormat="1" applyBorder="1" applyAlignment="1">
      <alignment horizontal="right" wrapText="1"/>
    </xf>
    <xf numFmtId="0" fontId="0" fillId="9" borderId="3" xfId="0" applyFill="1" applyBorder="1" applyAlignment="1">
      <alignment horizontal="center"/>
    </xf>
    <xf numFmtId="3" fontId="0" fillId="12" borderId="3" xfId="0" applyNumberFormat="1" applyFill="1" applyBorder="1" applyAlignment="1">
      <alignment horizontal="right" wrapText="1"/>
    </xf>
    <xf numFmtId="3" fontId="0" fillId="12" borderId="3" xfId="0" applyNumberFormat="1" applyFill="1" applyBorder="1"/>
    <xf numFmtId="3" fontId="0" fillId="0" borderId="3" xfId="0" applyNumberFormat="1" applyBorder="1"/>
    <xf numFmtId="0" fontId="0" fillId="12" borderId="3" xfId="0" applyFill="1" applyBorder="1"/>
    <xf numFmtId="14" fontId="0" fillId="0" borderId="3" xfId="0" applyNumberFormat="1" applyBorder="1" applyAlignment="1">
      <alignment horizontal="right" wrapText="1"/>
    </xf>
    <xf numFmtId="0" fontId="0" fillId="13" borderId="3" xfId="0" applyFill="1" applyBorder="1"/>
    <xf numFmtId="3" fontId="0" fillId="13" borderId="1" xfId="0" applyNumberFormat="1" applyFill="1" applyBorder="1"/>
    <xf numFmtId="0" fontId="0" fillId="13" borderId="1" xfId="0" applyFill="1" applyBorder="1"/>
    <xf numFmtId="49" fontId="0" fillId="13" borderId="1" xfId="0" applyNumberFormat="1" applyFill="1" applyBorder="1"/>
    <xf numFmtId="165" fontId="0" fillId="13" borderId="1" xfId="0" applyNumberForma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vertical="center" wrapText="1"/>
    </xf>
    <xf numFmtId="0" fontId="5" fillId="7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165" fontId="0" fillId="6" borderId="1" xfId="0" applyNumberFormat="1" applyFill="1" applyBorder="1" applyAlignment="1">
      <alignment horizontal="right"/>
    </xf>
    <xf numFmtId="49" fontId="0" fillId="6" borderId="1" xfId="0" applyNumberFormat="1" applyFill="1" applyBorder="1"/>
    <xf numFmtId="3" fontId="4" fillId="0" borderId="1" xfId="0" applyNumberFormat="1" applyFont="1" applyBorder="1"/>
    <xf numFmtId="3" fontId="4" fillId="6" borderId="0" xfId="0" applyNumberFormat="1" applyFont="1" applyFill="1"/>
    <xf numFmtId="3" fontId="4" fillId="0" borderId="0" xfId="0" applyNumberFormat="1" applyFont="1"/>
    <xf numFmtId="0" fontId="5" fillId="14" borderId="1" xfId="0" applyFont="1" applyFill="1" applyBorder="1" applyAlignment="1">
      <alignment wrapText="1"/>
    </xf>
    <xf numFmtId="3" fontId="0" fillId="14" borderId="1" xfId="0" applyNumberFormat="1" applyFill="1" applyBorder="1"/>
    <xf numFmtId="0" fontId="0" fillId="14" borderId="1" xfId="0" applyFill="1" applyBorder="1"/>
    <xf numFmtId="49" fontId="0" fillId="14" borderId="1" xfId="0" applyNumberFormat="1" applyFill="1" applyBorder="1"/>
    <xf numFmtId="165" fontId="0" fillId="14" borderId="1" xfId="0" applyNumberFormat="1" applyFill="1" applyBorder="1" applyAlignment="1">
      <alignment horizontal="right"/>
    </xf>
    <xf numFmtId="3" fontId="5" fillId="14" borderId="1" xfId="0" applyNumberFormat="1" applyFont="1" applyFill="1" applyBorder="1"/>
    <xf numFmtId="0" fontId="5" fillId="14" borderId="1" xfId="0" applyFont="1" applyFill="1" applyBorder="1"/>
    <xf numFmtId="49" fontId="5" fillId="14" borderId="1" xfId="0" applyNumberFormat="1" applyFont="1" applyFill="1" applyBorder="1"/>
    <xf numFmtId="165" fontId="5" fillId="14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75824832335" TargetMode="External"/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89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91</xdr:row>
      <xdr:rowOff>114300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106</xdr:row>
      <xdr:rowOff>114300</xdr:rowOff>
    </xdr:to>
    <xdr:sp macro="" textlink="">
      <xdr:nvSpPr>
        <xdr:cNvPr id="3" name="AutoShape 1" descr="HP Pavilion Gaming 15-ec1000 15.6&quot; (512GB SSD, AMD Ryzen 5 4600H, 3.00GHz,...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7079168-9C7D-C17F-13B2-D8C16B750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2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5"/>
  <sheetViews>
    <sheetView tabSelected="1" workbookViewId="0">
      <pane ySplit="1" topLeftCell="A122" activePane="bottomLeft" state="frozen"/>
      <selection pane="bottomLeft" activeCell="E185" sqref="E185"/>
    </sheetView>
  </sheetViews>
  <sheetFormatPr defaultRowHeight="15" x14ac:dyDescent="0.25"/>
  <cols>
    <col min="1" max="1" width="9.140625" style="2"/>
    <col min="2" max="2" width="80.42578125" style="55" customWidth="1"/>
    <col min="3" max="4" width="12.140625" style="3" customWidth="1"/>
    <col min="5" max="5" width="17" style="3" customWidth="1"/>
    <col min="6" max="7" width="10.5703125" style="3" customWidth="1"/>
    <col min="8" max="8" width="12.85546875" style="3" customWidth="1"/>
    <col min="9" max="9" width="11.140625" style="3" bestFit="1" customWidth="1"/>
    <col min="10" max="10" width="12.140625" style="3" hidden="1" customWidth="1"/>
    <col min="11" max="11" width="15.85546875" style="3" customWidth="1"/>
    <col min="12" max="12" width="22.42578125" style="2" customWidth="1"/>
    <col min="13" max="13" width="11.42578125" style="2" hidden="1" customWidth="1"/>
    <col min="14" max="14" width="12" style="2" bestFit="1" customWidth="1"/>
    <col min="15" max="15" width="27.28515625" style="13" customWidth="1"/>
    <col min="16" max="16" width="10.42578125" style="4" bestFit="1" customWidth="1"/>
    <col min="17" max="17" width="11.42578125" style="2" customWidth="1"/>
    <col min="18" max="16384" width="9.140625" style="2"/>
  </cols>
  <sheetData>
    <row r="1" spans="1:17" x14ac:dyDescent="0.25">
      <c r="A1" s="69" t="s">
        <v>70</v>
      </c>
      <c r="B1" s="54" t="s">
        <v>1</v>
      </c>
      <c r="C1" s="8" t="s">
        <v>3</v>
      </c>
      <c r="D1" s="8" t="s">
        <v>42</v>
      </c>
      <c r="E1" s="8" t="s">
        <v>53</v>
      </c>
      <c r="F1" s="8" t="s">
        <v>47</v>
      </c>
      <c r="G1" s="8" t="s">
        <v>120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19</v>
      </c>
      <c r="M1" s="8" t="s">
        <v>18</v>
      </c>
      <c r="N1" s="6" t="s">
        <v>0</v>
      </c>
      <c r="O1" s="12" t="s">
        <v>54</v>
      </c>
      <c r="P1" s="7" t="s">
        <v>2</v>
      </c>
      <c r="Q1" s="6" t="s">
        <v>4</v>
      </c>
    </row>
    <row r="2" spans="1:17" hidden="1" x14ac:dyDescent="0.25">
      <c r="A2" s="70">
        <v>1</v>
      </c>
      <c r="B2" s="55" t="s">
        <v>10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20</v>
      </c>
      <c r="N2" s="2">
        <v>34534861886</v>
      </c>
      <c r="P2" s="4">
        <v>44835</v>
      </c>
      <c r="Q2" s="5">
        <v>44835</v>
      </c>
    </row>
    <row r="3" spans="1:17" hidden="1" x14ac:dyDescent="0.25">
      <c r="A3" s="70">
        <v>2</v>
      </c>
      <c r="B3" s="55" t="s">
        <v>9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P3" s="4">
        <v>44835</v>
      </c>
      <c r="Q3" s="5">
        <v>44835</v>
      </c>
    </row>
    <row r="4" spans="1:17" hidden="1" x14ac:dyDescent="0.25">
      <c r="A4" s="70">
        <v>3</v>
      </c>
      <c r="B4" s="55" t="s">
        <v>13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22</v>
      </c>
      <c r="N4" s="2" t="s">
        <v>11</v>
      </c>
      <c r="P4" s="4">
        <v>44841</v>
      </c>
      <c r="Q4" s="5">
        <v>44814</v>
      </c>
    </row>
    <row r="5" spans="1:17" hidden="1" x14ac:dyDescent="0.25">
      <c r="A5" s="70">
        <v>4</v>
      </c>
      <c r="B5" s="55" t="s">
        <v>14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90</v>
      </c>
      <c r="N5" s="2" t="s">
        <v>12</v>
      </c>
      <c r="P5" s="4">
        <v>44841</v>
      </c>
      <c r="Q5" s="5">
        <v>44841</v>
      </c>
    </row>
    <row r="6" spans="1:17" hidden="1" x14ac:dyDescent="0.25">
      <c r="A6" s="70">
        <v>5</v>
      </c>
      <c r="B6" s="55" t="s">
        <v>16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29</v>
      </c>
      <c r="N6" s="2" t="s">
        <v>15</v>
      </c>
      <c r="P6" s="4">
        <v>44842</v>
      </c>
    </row>
    <row r="7" spans="1:17" hidden="1" x14ac:dyDescent="0.25">
      <c r="A7" s="70">
        <v>6</v>
      </c>
      <c r="B7" s="55" t="s">
        <v>23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N7" s="2" t="s">
        <v>17</v>
      </c>
      <c r="P7" s="4">
        <v>44845</v>
      </c>
    </row>
    <row r="8" spans="1:17" hidden="1" x14ac:dyDescent="0.25">
      <c r="A8" s="70">
        <v>7</v>
      </c>
      <c r="B8" s="55" t="s">
        <v>14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P8" s="4">
        <v>44841</v>
      </c>
      <c r="Q8" s="5">
        <v>44841</v>
      </c>
    </row>
    <row r="9" spans="1:17" hidden="1" x14ac:dyDescent="0.25">
      <c r="A9" s="70">
        <v>8</v>
      </c>
      <c r="B9" s="55" t="s">
        <v>26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27</v>
      </c>
      <c r="N9" s="2" t="s">
        <v>25</v>
      </c>
      <c r="P9" s="4">
        <v>44876</v>
      </c>
      <c r="Q9" s="2" t="s">
        <v>28</v>
      </c>
    </row>
    <row r="10" spans="1:17" hidden="1" x14ac:dyDescent="0.25">
      <c r="A10" s="70">
        <v>9</v>
      </c>
      <c r="B10" s="55" t="s">
        <v>30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21</v>
      </c>
      <c r="P10" s="4">
        <v>44883</v>
      </c>
    </row>
    <row r="11" spans="1:17" hidden="1" x14ac:dyDescent="0.25">
      <c r="A11" s="70">
        <v>10</v>
      </c>
      <c r="B11" s="55" t="s">
        <v>30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91</v>
      </c>
      <c r="N11" s="2" t="s">
        <v>31</v>
      </c>
      <c r="P11" s="4">
        <v>44883</v>
      </c>
    </row>
    <row r="12" spans="1:17" hidden="1" x14ac:dyDescent="0.25">
      <c r="A12" s="70">
        <v>11</v>
      </c>
      <c r="B12" s="55" t="s">
        <v>32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P12" s="4">
        <v>44896</v>
      </c>
      <c r="Q12" s="5">
        <v>44841</v>
      </c>
    </row>
    <row r="13" spans="1:17" hidden="1" x14ac:dyDescent="0.25">
      <c r="A13" s="70">
        <v>12</v>
      </c>
      <c r="B13" s="55" t="s">
        <v>35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33</v>
      </c>
      <c r="M13" s="2" t="s">
        <v>39</v>
      </c>
      <c r="P13" s="4">
        <v>44937</v>
      </c>
      <c r="Q13" s="4">
        <v>44938</v>
      </c>
    </row>
    <row r="14" spans="1:17" hidden="1" x14ac:dyDescent="0.25">
      <c r="A14" s="70">
        <v>13</v>
      </c>
      <c r="B14" s="55" t="s">
        <v>35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92</v>
      </c>
      <c r="P14" s="4">
        <v>44938</v>
      </c>
      <c r="Q14" s="4">
        <v>44939</v>
      </c>
    </row>
    <row r="15" spans="1:17" hidden="1" x14ac:dyDescent="0.25">
      <c r="A15" s="70">
        <v>14</v>
      </c>
      <c r="B15" s="55" t="s">
        <v>36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34</v>
      </c>
      <c r="M15" s="2" t="s">
        <v>38</v>
      </c>
      <c r="P15" s="4">
        <v>44957</v>
      </c>
      <c r="Q15" s="4">
        <v>44957</v>
      </c>
    </row>
    <row r="16" spans="1:17" hidden="1" x14ac:dyDescent="0.25">
      <c r="A16" s="70">
        <v>15</v>
      </c>
      <c r="B16" s="55" t="s">
        <v>40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51</v>
      </c>
    </row>
    <row r="17" spans="1:17" hidden="1" x14ac:dyDescent="0.25">
      <c r="A17" s="70">
        <v>16</v>
      </c>
      <c r="B17" s="55" t="s">
        <v>43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48</v>
      </c>
    </row>
    <row r="18" spans="1:17" hidden="1" x14ac:dyDescent="0.25">
      <c r="A18" s="70">
        <v>17</v>
      </c>
      <c r="B18" s="55" t="s">
        <v>44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33</v>
      </c>
      <c r="M18" s="2" t="s">
        <v>39</v>
      </c>
      <c r="N18" s="2" t="s">
        <v>46</v>
      </c>
      <c r="Q18" s="2" t="s">
        <v>45</v>
      </c>
    </row>
    <row r="19" spans="1:17" hidden="1" x14ac:dyDescent="0.25">
      <c r="A19" s="70">
        <v>18</v>
      </c>
      <c r="B19" s="55" t="s">
        <v>44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33</v>
      </c>
      <c r="M19" s="2" t="s">
        <v>39</v>
      </c>
      <c r="Q19" s="2" t="s">
        <v>52</v>
      </c>
    </row>
    <row r="20" spans="1:17" hidden="1" x14ac:dyDescent="0.25">
      <c r="A20" s="70">
        <v>19</v>
      </c>
      <c r="B20" s="56" t="s">
        <v>41</v>
      </c>
      <c r="C20" s="11">
        <v>6794437</v>
      </c>
      <c r="D20" s="11">
        <v>1189453</v>
      </c>
      <c r="E20" s="11"/>
      <c r="F20" s="3">
        <f t="shared" si="2"/>
        <v>7983890</v>
      </c>
      <c r="H20" s="11">
        <f t="shared" ref="H20:H43" si="5">(F20*25%)+F20</f>
        <v>9979862.5</v>
      </c>
      <c r="I20" s="11">
        <v>9500000</v>
      </c>
      <c r="J20" s="11">
        <v>50000</v>
      </c>
      <c r="K20" s="3">
        <f t="shared" si="1"/>
        <v>1466110</v>
      </c>
      <c r="L20" s="2" t="s">
        <v>33</v>
      </c>
      <c r="M20" s="9"/>
      <c r="N20" s="9" t="s">
        <v>82</v>
      </c>
      <c r="O20" s="14"/>
      <c r="P20" s="10"/>
      <c r="Q20" s="4">
        <v>45019</v>
      </c>
    </row>
    <row r="21" spans="1:17" hidden="1" x14ac:dyDescent="0.25">
      <c r="A21" s="70">
        <v>20</v>
      </c>
      <c r="B21" s="55" t="s">
        <v>56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61</v>
      </c>
      <c r="N21" s="2" t="s">
        <v>49</v>
      </c>
      <c r="P21" s="4">
        <v>45049</v>
      </c>
      <c r="Q21" s="4">
        <v>45017</v>
      </c>
    </row>
    <row r="22" spans="1:17" hidden="1" x14ac:dyDescent="0.25">
      <c r="A22" s="70">
        <v>21</v>
      </c>
      <c r="B22" s="55" t="s">
        <v>57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61</v>
      </c>
      <c r="P22" s="4" t="s">
        <v>50</v>
      </c>
      <c r="Q22" s="4">
        <v>45016</v>
      </c>
    </row>
    <row r="23" spans="1:17" s="22" customFormat="1" hidden="1" x14ac:dyDescent="0.25">
      <c r="A23" s="71">
        <v>22</v>
      </c>
      <c r="B23" s="57" t="s">
        <v>60</v>
      </c>
      <c r="C23" s="21">
        <f>5182073+150000</f>
        <v>5332073</v>
      </c>
      <c r="D23" s="21">
        <v>1375000</v>
      </c>
      <c r="E23" s="21">
        <v>-1000000</v>
      </c>
      <c r="F23" s="21">
        <f>C23+D23+E23</f>
        <v>5707073</v>
      </c>
      <c r="G23" s="21"/>
      <c r="H23" s="21">
        <f>(F23*25%)+F23</f>
        <v>7133841.25</v>
      </c>
      <c r="I23" s="21">
        <v>8200000</v>
      </c>
      <c r="J23" s="21"/>
      <c r="K23" s="21">
        <f t="shared" si="1"/>
        <v>2492927</v>
      </c>
      <c r="L23" s="22" t="s">
        <v>94</v>
      </c>
      <c r="N23" s="22" t="s">
        <v>81</v>
      </c>
      <c r="O23" s="25" t="s">
        <v>55</v>
      </c>
      <c r="P23" s="24">
        <v>45010</v>
      </c>
    </row>
    <row r="24" spans="1:17" s="22" customFormat="1" hidden="1" x14ac:dyDescent="0.25">
      <c r="A24" s="71">
        <v>23</v>
      </c>
      <c r="B24" s="57" t="s">
        <v>58</v>
      </c>
      <c r="C24" s="21">
        <v>3281172</v>
      </c>
      <c r="D24" s="21">
        <v>1075000</v>
      </c>
      <c r="E24" s="21"/>
      <c r="F24" s="21">
        <f t="shared" si="2"/>
        <v>4356172</v>
      </c>
      <c r="G24" s="21"/>
      <c r="H24" s="21">
        <f t="shared" si="5"/>
        <v>5445215</v>
      </c>
      <c r="I24" s="21">
        <v>6400000</v>
      </c>
      <c r="J24" s="21"/>
      <c r="K24" s="21">
        <f t="shared" si="1"/>
        <v>2043828</v>
      </c>
      <c r="L24" s="22" t="s">
        <v>61</v>
      </c>
      <c r="O24" s="25" t="s">
        <v>63</v>
      </c>
      <c r="P24" s="24">
        <v>45011</v>
      </c>
    </row>
    <row r="25" spans="1:17" s="22" customFormat="1" hidden="1" x14ac:dyDescent="0.25">
      <c r="A25" s="71">
        <v>24</v>
      </c>
      <c r="B25" s="57" t="s">
        <v>59</v>
      </c>
      <c r="C25" s="21">
        <v>4493148</v>
      </c>
      <c r="D25" s="21">
        <v>1075000</v>
      </c>
      <c r="E25" s="21">
        <v>490000</v>
      </c>
      <c r="F25" s="21">
        <f t="shared" si="2"/>
        <v>6058148</v>
      </c>
      <c r="G25" s="21"/>
      <c r="H25" s="21">
        <f t="shared" si="5"/>
        <v>7572685</v>
      </c>
      <c r="I25" s="21">
        <v>8000000</v>
      </c>
      <c r="J25" s="21"/>
      <c r="K25" s="21">
        <f t="shared" si="1"/>
        <v>1941852</v>
      </c>
      <c r="L25" s="22" t="s">
        <v>48</v>
      </c>
      <c r="N25" s="22" t="s">
        <v>93</v>
      </c>
      <c r="O25" s="25" t="s">
        <v>64</v>
      </c>
      <c r="P25" s="24">
        <v>45012</v>
      </c>
    </row>
    <row r="26" spans="1:17" s="22" customFormat="1" hidden="1" x14ac:dyDescent="0.25">
      <c r="A26" s="71">
        <v>25</v>
      </c>
      <c r="B26" s="72" t="s">
        <v>62</v>
      </c>
      <c r="C26" s="26">
        <v>3801801</v>
      </c>
      <c r="D26" s="21">
        <v>1075000</v>
      </c>
      <c r="E26" s="21"/>
      <c r="F26" s="21">
        <f t="shared" si="2"/>
        <v>4876801</v>
      </c>
      <c r="G26" s="21"/>
      <c r="H26" s="21">
        <f t="shared" si="5"/>
        <v>6096001.25</v>
      </c>
      <c r="I26" s="21">
        <v>7950000</v>
      </c>
      <c r="J26" s="21"/>
      <c r="K26" s="21">
        <f t="shared" si="1"/>
        <v>3073199</v>
      </c>
      <c r="L26" s="22" t="s">
        <v>61</v>
      </c>
      <c r="O26" s="23" t="s">
        <v>65</v>
      </c>
      <c r="P26" s="24">
        <v>45017</v>
      </c>
    </row>
    <row r="27" spans="1:17" s="22" customFormat="1" hidden="1" x14ac:dyDescent="0.25">
      <c r="A27" s="71">
        <v>26</v>
      </c>
      <c r="B27" s="57" t="s">
        <v>66</v>
      </c>
      <c r="C27" s="36">
        <v>6537888</v>
      </c>
      <c r="D27" s="21">
        <v>1050000</v>
      </c>
      <c r="E27" s="21">
        <v>200000</v>
      </c>
      <c r="F27" s="21">
        <f t="shared" si="2"/>
        <v>7787888</v>
      </c>
      <c r="G27" s="21"/>
      <c r="H27" s="21">
        <f t="shared" si="5"/>
        <v>9734860</v>
      </c>
      <c r="I27" s="21">
        <v>9500000</v>
      </c>
      <c r="J27" s="21"/>
      <c r="K27" s="21">
        <f t="shared" si="1"/>
        <v>1712112</v>
      </c>
      <c r="L27" s="22" t="s">
        <v>87</v>
      </c>
      <c r="N27" s="22" t="s">
        <v>86</v>
      </c>
      <c r="O27" s="37" t="s">
        <v>68</v>
      </c>
      <c r="P27" s="38">
        <v>45015</v>
      </c>
    </row>
    <row r="28" spans="1:17" s="22" customFormat="1" hidden="1" x14ac:dyDescent="0.25">
      <c r="A28" s="71">
        <v>27</v>
      </c>
      <c r="B28" s="58" t="s">
        <v>67</v>
      </c>
      <c r="C28" s="27">
        <v>7887859</v>
      </c>
      <c r="D28" s="28">
        <v>850000</v>
      </c>
      <c r="E28" s="28">
        <v>650000</v>
      </c>
      <c r="F28" s="28">
        <f t="shared" si="2"/>
        <v>9387859</v>
      </c>
      <c r="G28" s="28">
        <f t="shared" ref="G28:G72" si="6">(F28*20%)+F28</f>
        <v>11265430.800000001</v>
      </c>
      <c r="H28" s="28">
        <f t="shared" si="5"/>
        <v>11734823.75</v>
      </c>
      <c r="I28" s="28">
        <v>10500000</v>
      </c>
      <c r="J28" s="28"/>
      <c r="K28" s="28">
        <f t="shared" si="1"/>
        <v>1112141</v>
      </c>
      <c r="L28" s="29" t="s">
        <v>187</v>
      </c>
      <c r="M28" s="29"/>
      <c r="N28" s="29" t="s">
        <v>118</v>
      </c>
      <c r="O28" s="30" t="s">
        <v>72</v>
      </c>
      <c r="P28" s="31">
        <v>45016</v>
      </c>
      <c r="Q28" s="29" t="s">
        <v>119</v>
      </c>
    </row>
    <row r="29" spans="1:17" s="22" customFormat="1" hidden="1" x14ac:dyDescent="0.25">
      <c r="A29" s="71">
        <v>28</v>
      </c>
      <c r="B29" s="72" t="s">
        <v>69</v>
      </c>
      <c r="C29" s="21">
        <v>4850950</v>
      </c>
      <c r="D29" s="21">
        <v>1000000</v>
      </c>
      <c r="E29" s="21"/>
      <c r="F29" s="21">
        <f t="shared" si="2"/>
        <v>5850950</v>
      </c>
      <c r="G29" s="28">
        <f t="shared" si="6"/>
        <v>7021140</v>
      </c>
      <c r="H29" s="21">
        <f t="shared" si="5"/>
        <v>7313687.5</v>
      </c>
      <c r="I29" s="21">
        <v>8500000</v>
      </c>
      <c r="J29" s="21"/>
      <c r="K29" s="21">
        <f t="shared" si="1"/>
        <v>2649050</v>
      </c>
      <c r="L29" s="22" t="s">
        <v>109</v>
      </c>
      <c r="O29" s="23" t="s">
        <v>71</v>
      </c>
      <c r="P29" s="24">
        <v>45019</v>
      </c>
    </row>
    <row r="30" spans="1:17" s="33" customFormat="1" hidden="1" x14ac:dyDescent="0.25">
      <c r="A30" s="73">
        <v>29</v>
      </c>
      <c r="B30" s="60" t="s">
        <v>73</v>
      </c>
      <c r="C30" s="32">
        <v>8317935</v>
      </c>
      <c r="D30" s="32">
        <v>850000</v>
      </c>
      <c r="E30" s="32"/>
      <c r="F30" s="32">
        <f t="shared" si="2"/>
        <v>9167935</v>
      </c>
      <c r="G30" s="28">
        <f t="shared" si="6"/>
        <v>11001522</v>
      </c>
      <c r="H30" s="32">
        <f t="shared" si="5"/>
        <v>11459918.75</v>
      </c>
      <c r="I30" s="32">
        <v>9000000</v>
      </c>
      <c r="J30" s="32"/>
      <c r="K30" s="32">
        <f t="shared" si="1"/>
        <v>-167935</v>
      </c>
      <c r="L30" s="33" t="s">
        <v>116</v>
      </c>
      <c r="O30" s="34" t="s">
        <v>80</v>
      </c>
      <c r="P30" s="35">
        <v>45020</v>
      </c>
    </row>
    <row r="31" spans="1:17" s="22" customFormat="1" hidden="1" x14ac:dyDescent="0.25">
      <c r="A31" s="71">
        <v>30</v>
      </c>
      <c r="B31" s="61" t="s">
        <v>74</v>
      </c>
      <c r="C31" s="21">
        <v>4258422</v>
      </c>
      <c r="D31" s="21">
        <v>1064000</v>
      </c>
      <c r="E31" s="21">
        <v>-1000000</v>
      </c>
      <c r="F31" s="21">
        <f t="shared" si="2"/>
        <v>4322422</v>
      </c>
      <c r="G31" s="28">
        <f t="shared" si="6"/>
        <v>5186906.4000000004</v>
      </c>
      <c r="H31" s="21">
        <f t="shared" si="5"/>
        <v>5403027.5</v>
      </c>
      <c r="I31" s="21">
        <v>5500000</v>
      </c>
      <c r="J31" s="21"/>
      <c r="K31" s="21">
        <f t="shared" si="1"/>
        <v>1177578</v>
      </c>
      <c r="L31" s="22" t="s">
        <v>109</v>
      </c>
      <c r="O31" s="23" t="s">
        <v>75</v>
      </c>
      <c r="P31" s="24">
        <v>45021</v>
      </c>
    </row>
    <row r="32" spans="1:17" hidden="1" x14ac:dyDescent="0.25">
      <c r="A32" s="70">
        <v>31</v>
      </c>
      <c r="B32" s="95" t="s">
        <v>76</v>
      </c>
      <c r="C32" s="96">
        <v>6651048</v>
      </c>
      <c r="D32" s="96">
        <v>833000</v>
      </c>
      <c r="E32" s="96">
        <v>300000</v>
      </c>
      <c r="F32" s="96">
        <f t="shared" si="2"/>
        <v>7784048</v>
      </c>
      <c r="G32" s="97">
        <f t="shared" si="6"/>
        <v>9340857.5999999996</v>
      </c>
      <c r="H32" s="96">
        <f t="shared" si="5"/>
        <v>9730060</v>
      </c>
      <c r="I32" s="96">
        <v>8500000</v>
      </c>
      <c r="J32" s="96"/>
      <c r="K32" s="96">
        <f t="shared" si="1"/>
        <v>715952</v>
      </c>
      <c r="L32" s="98" t="s">
        <v>33</v>
      </c>
      <c r="M32" s="98"/>
      <c r="N32" s="98"/>
      <c r="O32" s="99" t="s">
        <v>79</v>
      </c>
      <c r="P32" s="100">
        <v>45022</v>
      </c>
    </row>
    <row r="33" spans="1:16" hidden="1" x14ac:dyDescent="0.25">
      <c r="A33" s="70">
        <v>32</v>
      </c>
      <c r="B33" s="72" t="s">
        <v>77</v>
      </c>
      <c r="C33" s="3">
        <v>3558942</v>
      </c>
      <c r="D33" s="3">
        <v>2000000</v>
      </c>
      <c r="F33" s="3">
        <f t="shared" si="2"/>
        <v>5558942</v>
      </c>
      <c r="G33" s="28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13" t="s">
        <v>78</v>
      </c>
      <c r="P33" s="4">
        <v>45022</v>
      </c>
    </row>
    <row r="34" spans="1:16" ht="30" hidden="1" x14ac:dyDescent="0.25">
      <c r="A34" s="70">
        <v>33</v>
      </c>
      <c r="B34" s="62" t="s">
        <v>83</v>
      </c>
      <c r="C34" s="3">
        <v>9299103</v>
      </c>
      <c r="D34" s="3">
        <v>850000</v>
      </c>
      <c r="F34" s="3">
        <f t="shared" si="2"/>
        <v>10149103</v>
      </c>
      <c r="G34" s="28">
        <f t="shared" si="6"/>
        <v>12178923.6</v>
      </c>
      <c r="H34" s="3">
        <f t="shared" si="5"/>
        <v>12686378.75</v>
      </c>
      <c r="I34" s="3">
        <v>11000000</v>
      </c>
      <c r="K34" s="3">
        <f t="shared" ref="K34:K74" si="7">I34-J34-F34</f>
        <v>850897</v>
      </c>
      <c r="O34" s="13" t="s">
        <v>95</v>
      </c>
      <c r="P34" s="4">
        <v>45027</v>
      </c>
    </row>
    <row r="35" spans="1:16" hidden="1" x14ac:dyDescent="0.25">
      <c r="A35" s="70">
        <v>34</v>
      </c>
      <c r="B35" s="62" t="s">
        <v>84</v>
      </c>
      <c r="C35" s="3">
        <v>7849892</v>
      </c>
      <c r="D35" s="3">
        <v>1100000</v>
      </c>
      <c r="F35" s="3">
        <f t="shared" si="2"/>
        <v>8949892</v>
      </c>
      <c r="G35" s="28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13" t="s">
        <v>85</v>
      </c>
      <c r="P35" s="4">
        <v>45027</v>
      </c>
    </row>
    <row r="36" spans="1:16" ht="30" hidden="1" x14ac:dyDescent="0.25">
      <c r="A36" s="70">
        <v>35</v>
      </c>
      <c r="B36" s="62" t="s">
        <v>88</v>
      </c>
      <c r="C36" s="3">
        <v>3972000</v>
      </c>
      <c r="D36" s="3">
        <v>850000</v>
      </c>
      <c r="F36" s="3">
        <f t="shared" si="2"/>
        <v>4822000</v>
      </c>
      <c r="G36" s="28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121</v>
      </c>
      <c r="O36" s="13" t="s">
        <v>96</v>
      </c>
    </row>
    <row r="37" spans="1:16" hidden="1" x14ac:dyDescent="0.25">
      <c r="A37" s="70">
        <v>36</v>
      </c>
      <c r="B37" s="72" t="s">
        <v>89</v>
      </c>
      <c r="C37" s="3">
        <v>8467000</v>
      </c>
      <c r="D37" s="3">
        <v>850000</v>
      </c>
      <c r="F37" s="3">
        <f t="shared" si="2"/>
        <v>9317000</v>
      </c>
      <c r="G37" s="28">
        <f t="shared" si="6"/>
        <v>11180400</v>
      </c>
      <c r="H37" s="3">
        <f t="shared" si="5"/>
        <v>11646250</v>
      </c>
      <c r="I37" s="3" t="s">
        <v>111</v>
      </c>
      <c r="K37" s="3" t="e">
        <f t="shared" si="7"/>
        <v>#VALUE!</v>
      </c>
      <c r="O37" s="13" t="s">
        <v>97</v>
      </c>
    </row>
    <row r="38" spans="1:16" s="15" customFormat="1" ht="33.75" hidden="1" customHeight="1" x14ac:dyDescent="0.25">
      <c r="A38" s="70">
        <v>37</v>
      </c>
      <c r="B38" s="59" t="s">
        <v>100</v>
      </c>
      <c r="C38" s="19">
        <v>3178000</v>
      </c>
      <c r="D38" s="19">
        <v>1370000</v>
      </c>
      <c r="E38" s="19"/>
      <c r="F38" s="19">
        <f t="shared" si="2"/>
        <v>4548000</v>
      </c>
      <c r="G38" s="28">
        <f t="shared" si="6"/>
        <v>5457600</v>
      </c>
      <c r="H38" s="3">
        <f>(F38*25%)+F38</f>
        <v>5685000</v>
      </c>
      <c r="I38" s="19">
        <v>5800000</v>
      </c>
      <c r="J38" s="19"/>
      <c r="K38" s="3">
        <f t="shared" si="7"/>
        <v>1252000</v>
      </c>
      <c r="O38" s="16" t="s">
        <v>98</v>
      </c>
      <c r="P38" s="20"/>
    </row>
    <row r="39" spans="1:16" ht="30" hidden="1" x14ac:dyDescent="0.25">
      <c r="A39" s="70">
        <v>38</v>
      </c>
      <c r="B39" s="55" t="s">
        <v>101</v>
      </c>
      <c r="C39" s="18">
        <v>4560000</v>
      </c>
      <c r="D39" s="19">
        <v>850000</v>
      </c>
      <c r="F39" s="3">
        <f t="shared" si="2"/>
        <v>5410000</v>
      </c>
      <c r="G39" s="28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117</v>
      </c>
      <c r="O39" s="16" t="s">
        <v>99</v>
      </c>
      <c r="P39" s="17">
        <v>45265</v>
      </c>
    </row>
    <row r="40" spans="1:16" ht="28.5" hidden="1" x14ac:dyDescent="0.25">
      <c r="A40" s="70">
        <v>39</v>
      </c>
      <c r="B40" s="59" t="s">
        <v>102</v>
      </c>
      <c r="C40" s="3">
        <v>6156000</v>
      </c>
      <c r="D40" s="19">
        <v>850000</v>
      </c>
      <c r="F40" s="3">
        <f t="shared" si="2"/>
        <v>7006000</v>
      </c>
      <c r="G40" s="28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13" t="s">
        <v>105</v>
      </c>
    </row>
    <row r="41" spans="1:16" ht="28.5" hidden="1" x14ac:dyDescent="0.25">
      <c r="A41" s="70">
        <v>40</v>
      </c>
      <c r="B41" s="59" t="s">
        <v>103</v>
      </c>
      <c r="C41" s="3">
        <v>4126000</v>
      </c>
      <c r="D41" s="19">
        <v>1450000</v>
      </c>
      <c r="F41" s="3">
        <f t="shared" si="2"/>
        <v>5576000</v>
      </c>
      <c r="G41" s="28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13" t="s">
        <v>104</v>
      </c>
    </row>
    <row r="42" spans="1:16" hidden="1" x14ac:dyDescent="0.25">
      <c r="A42" s="70">
        <v>41</v>
      </c>
      <c r="B42" s="55" t="s">
        <v>106</v>
      </c>
      <c r="C42" s="18">
        <v>3192000</v>
      </c>
      <c r="D42" s="19">
        <v>850000</v>
      </c>
      <c r="F42" s="3">
        <f t="shared" si="2"/>
        <v>4042000</v>
      </c>
      <c r="G42" s="28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6" t="s">
        <v>115</v>
      </c>
      <c r="P42" s="17"/>
    </row>
    <row r="43" spans="1:16" hidden="1" x14ac:dyDescent="0.25">
      <c r="A43" s="70">
        <v>42</v>
      </c>
      <c r="B43" s="72" t="s">
        <v>107</v>
      </c>
      <c r="C43" s="18">
        <v>6065000</v>
      </c>
      <c r="D43" s="3">
        <v>850000</v>
      </c>
      <c r="F43" s="3">
        <f t="shared" si="2"/>
        <v>6915000</v>
      </c>
      <c r="G43" s="28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114</v>
      </c>
      <c r="O43" s="16" t="s">
        <v>108</v>
      </c>
      <c r="P43" s="17"/>
    </row>
    <row r="44" spans="1:16" hidden="1" x14ac:dyDescent="0.25">
      <c r="A44" s="70">
        <v>43</v>
      </c>
      <c r="B44" s="72" t="s">
        <v>112</v>
      </c>
      <c r="C44" s="18">
        <v>3268000</v>
      </c>
      <c r="D44" s="3">
        <v>850000</v>
      </c>
      <c r="F44" s="3">
        <f>C44+D44+E44</f>
        <v>4118000</v>
      </c>
      <c r="G44" s="28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167</v>
      </c>
      <c r="O44" s="39" t="s">
        <v>113</v>
      </c>
      <c r="P44" s="2"/>
    </row>
    <row r="45" spans="1:16" hidden="1" x14ac:dyDescent="0.25">
      <c r="A45" s="70">
        <v>44</v>
      </c>
      <c r="B45" s="63" t="s">
        <v>122</v>
      </c>
      <c r="C45" s="18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8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165</v>
      </c>
      <c r="O45" s="39" t="s">
        <v>123</v>
      </c>
      <c r="P45" s="2"/>
    </row>
    <row r="46" spans="1:16" hidden="1" x14ac:dyDescent="0.25">
      <c r="A46" s="70">
        <v>45</v>
      </c>
      <c r="B46" s="63" t="s">
        <v>124</v>
      </c>
      <c r="C46" s="18">
        <v>3632000</v>
      </c>
      <c r="D46" s="3">
        <v>896000</v>
      </c>
      <c r="F46" s="3">
        <f t="shared" si="8"/>
        <v>4528000</v>
      </c>
      <c r="G46" s="28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109</v>
      </c>
      <c r="O46" s="39" t="s">
        <v>125</v>
      </c>
      <c r="P46" s="2"/>
    </row>
    <row r="47" spans="1:16" hidden="1" x14ac:dyDescent="0.25">
      <c r="A47" s="70">
        <v>46</v>
      </c>
      <c r="B47" s="63" t="s">
        <v>126</v>
      </c>
      <c r="C47" s="18">
        <v>3813000</v>
      </c>
      <c r="D47" s="3">
        <v>842000</v>
      </c>
      <c r="E47" s="3">
        <v>450000</v>
      </c>
      <c r="F47" s="3">
        <f t="shared" si="8"/>
        <v>5105000</v>
      </c>
      <c r="G47" s="28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166</v>
      </c>
      <c r="O47" s="39" t="s">
        <v>127</v>
      </c>
      <c r="P47" s="2"/>
    </row>
    <row r="48" spans="1:16" hidden="1" x14ac:dyDescent="0.25">
      <c r="A48" s="70">
        <v>47</v>
      </c>
      <c r="B48" s="63" t="s">
        <v>128</v>
      </c>
      <c r="C48" s="18">
        <v>6219000</v>
      </c>
      <c r="D48" s="3">
        <v>842000</v>
      </c>
      <c r="E48" s="3">
        <v>150000</v>
      </c>
      <c r="F48" s="3">
        <f t="shared" si="8"/>
        <v>7211000</v>
      </c>
      <c r="G48" s="28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21</v>
      </c>
      <c r="O48" s="39" t="s">
        <v>129</v>
      </c>
      <c r="P48" s="2"/>
    </row>
    <row r="49" spans="1:16" hidden="1" x14ac:dyDescent="0.25">
      <c r="A49" s="70">
        <v>48</v>
      </c>
      <c r="B49" s="72" t="s">
        <v>130</v>
      </c>
      <c r="C49" s="18">
        <v>4149000</v>
      </c>
      <c r="D49" s="3">
        <v>821000</v>
      </c>
      <c r="E49" s="3">
        <v>300000</v>
      </c>
      <c r="F49" s="3">
        <f t="shared" si="8"/>
        <v>5270000</v>
      </c>
      <c r="G49" s="28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167</v>
      </c>
      <c r="O49" s="39" t="s">
        <v>131</v>
      </c>
      <c r="P49" s="2"/>
    </row>
    <row r="50" spans="1:16" hidden="1" x14ac:dyDescent="0.25">
      <c r="A50" s="70">
        <v>49</v>
      </c>
      <c r="B50" s="72" t="s">
        <v>132</v>
      </c>
      <c r="C50" s="18">
        <v>3648000</v>
      </c>
      <c r="D50" s="3">
        <v>883000</v>
      </c>
      <c r="E50" s="3">
        <v>200000</v>
      </c>
      <c r="F50" s="3">
        <f t="shared" si="8"/>
        <v>4731000</v>
      </c>
      <c r="G50" s="28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61</v>
      </c>
      <c r="O50" s="16" t="s">
        <v>133</v>
      </c>
      <c r="P50" s="17"/>
    </row>
    <row r="51" spans="1:16" x14ac:dyDescent="0.25">
      <c r="A51" s="70">
        <v>50</v>
      </c>
      <c r="B51" s="59" t="s">
        <v>134</v>
      </c>
      <c r="C51" s="18">
        <v>4560000</v>
      </c>
      <c r="D51" s="3">
        <v>698500</v>
      </c>
      <c r="F51" s="3">
        <f t="shared" si="8"/>
        <v>5258500</v>
      </c>
      <c r="G51" s="28">
        <f t="shared" si="6"/>
        <v>6310200</v>
      </c>
      <c r="H51" s="3">
        <f t="shared" si="9"/>
        <v>6573125</v>
      </c>
      <c r="K51" s="3">
        <f t="shared" si="7"/>
        <v>-5258500</v>
      </c>
      <c r="O51" s="16" t="s">
        <v>135</v>
      </c>
      <c r="P51" s="17"/>
    </row>
    <row r="52" spans="1:16" ht="28.5" x14ac:dyDescent="0.25">
      <c r="A52" s="70">
        <v>51</v>
      </c>
      <c r="B52" s="101" t="s">
        <v>136</v>
      </c>
      <c r="C52" s="102">
        <v>4560000</v>
      </c>
      <c r="D52" s="96">
        <v>985000</v>
      </c>
      <c r="E52" s="96">
        <v>200000</v>
      </c>
      <c r="F52" s="96">
        <f t="shared" si="8"/>
        <v>5745000</v>
      </c>
      <c r="G52" s="97">
        <f t="shared" si="6"/>
        <v>6894000</v>
      </c>
      <c r="H52" s="96">
        <f t="shared" si="9"/>
        <v>7181250</v>
      </c>
      <c r="I52" s="96">
        <v>7500000</v>
      </c>
      <c r="J52" s="96"/>
      <c r="K52" s="96">
        <f t="shared" si="7"/>
        <v>1755000</v>
      </c>
      <c r="L52" s="98"/>
      <c r="M52" s="98"/>
      <c r="N52" s="98"/>
      <c r="O52" s="103" t="s">
        <v>137</v>
      </c>
      <c r="P52" s="104"/>
    </row>
    <row r="53" spans="1:16" s="66" customFormat="1" hidden="1" x14ac:dyDescent="0.25">
      <c r="A53" s="74">
        <v>52</v>
      </c>
      <c r="B53" s="75" t="s">
        <v>138</v>
      </c>
      <c r="C53" s="64">
        <v>3192000</v>
      </c>
      <c r="D53" s="65">
        <v>903000</v>
      </c>
      <c r="E53" s="65">
        <v>200000</v>
      </c>
      <c r="F53" s="65">
        <f t="shared" si="8"/>
        <v>4295000</v>
      </c>
      <c r="G53" s="65">
        <f t="shared" si="6"/>
        <v>5154000</v>
      </c>
      <c r="H53" s="65">
        <f t="shared" si="9"/>
        <v>5368750</v>
      </c>
      <c r="I53" s="65">
        <v>5000000</v>
      </c>
      <c r="J53" s="65"/>
      <c r="K53" s="65">
        <f t="shared" si="7"/>
        <v>705000</v>
      </c>
      <c r="L53" s="66" t="s">
        <v>33</v>
      </c>
      <c r="O53" s="67" t="s">
        <v>139</v>
      </c>
      <c r="P53" s="68"/>
    </row>
    <row r="54" spans="1:16" x14ac:dyDescent="0.25">
      <c r="A54" s="70">
        <v>53</v>
      </c>
      <c r="B54" s="72" t="s">
        <v>140</v>
      </c>
      <c r="C54" s="18">
        <v>4149000</v>
      </c>
      <c r="D54" s="3">
        <v>739000</v>
      </c>
      <c r="F54" s="3">
        <f t="shared" si="8"/>
        <v>4888000</v>
      </c>
      <c r="G54" s="28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167</v>
      </c>
      <c r="O54" s="16" t="s">
        <v>141</v>
      </c>
      <c r="P54" s="17"/>
    </row>
    <row r="55" spans="1:16" hidden="1" x14ac:dyDescent="0.25">
      <c r="A55" s="70">
        <v>54</v>
      </c>
      <c r="B55" s="72" t="s">
        <v>142</v>
      </c>
      <c r="C55" s="18">
        <v>4104000</v>
      </c>
      <c r="D55" s="3">
        <v>607500</v>
      </c>
      <c r="E55" s="3">
        <v>650000</v>
      </c>
      <c r="F55" s="3">
        <f t="shared" si="8"/>
        <v>5361500</v>
      </c>
      <c r="G55" s="28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21</v>
      </c>
      <c r="O55" s="16" t="s">
        <v>143</v>
      </c>
      <c r="P55" s="17"/>
    </row>
    <row r="56" spans="1:16" s="66" customFormat="1" hidden="1" x14ac:dyDescent="0.25">
      <c r="A56" s="74">
        <v>55</v>
      </c>
      <c r="B56" s="75" t="s">
        <v>186</v>
      </c>
      <c r="C56" s="64">
        <v>1960000</v>
      </c>
      <c r="D56" s="65">
        <v>833000</v>
      </c>
      <c r="E56" s="65">
        <v>900000</v>
      </c>
      <c r="F56" s="65">
        <f t="shared" si="8"/>
        <v>3693000</v>
      </c>
      <c r="G56" s="65">
        <f t="shared" si="6"/>
        <v>4431600</v>
      </c>
      <c r="H56" s="65">
        <f t="shared" si="9"/>
        <v>4616250</v>
      </c>
      <c r="I56" s="65">
        <v>5000000</v>
      </c>
      <c r="J56" s="65"/>
      <c r="K56" s="65">
        <f t="shared" si="7"/>
        <v>1307000</v>
      </c>
      <c r="L56" s="66" t="s">
        <v>33</v>
      </c>
      <c r="O56" s="67" t="s">
        <v>144</v>
      </c>
      <c r="P56" s="68"/>
    </row>
    <row r="57" spans="1:16" ht="28.5" hidden="1" x14ac:dyDescent="0.25">
      <c r="A57" s="70">
        <v>56</v>
      </c>
      <c r="B57" s="59" t="s">
        <v>145</v>
      </c>
      <c r="C57" s="18">
        <v>3762000</v>
      </c>
      <c r="D57" s="3">
        <v>760000</v>
      </c>
      <c r="E57" s="3">
        <v>800000</v>
      </c>
      <c r="F57" s="3">
        <f t="shared" si="8"/>
        <v>5322000</v>
      </c>
      <c r="G57" s="28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21</v>
      </c>
      <c r="N57" s="2" t="s">
        <v>164</v>
      </c>
      <c r="O57" s="16" t="s">
        <v>146</v>
      </c>
      <c r="P57" s="17"/>
    </row>
    <row r="58" spans="1:16" hidden="1" x14ac:dyDescent="0.25">
      <c r="A58" s="70">
        <v>57</v>
      </c>
      <c r="B58" s="76" t="s">
        <v>147</v>
      </c>
      <c r="C58" s="18">
        <v>6441000</v>
      </c>
      <c r="D58" s="128">
        <v>771500</v>
      </c>
      <c r="F58" s="3">
        <f t="shared" si="8"/>
        <v>7212500</v>
      </c>
      <c r="G58" s="28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174</v>
      </c>
      <c r="O58" s="16" t="s">
        <v>148</v>
      </c>
      <c r="P58" s="17"/>
    </row>
    <row r="59" spans="1:16" s="52" customFormat="1" x14ac:dyDescent="0.25">
      <c r="A59" s="77">
        <v>58</v>
      </c>
      <c r="B59" s="78" t="s">
        <v>149</v>
      </c>
      <c r="C59" s="50">
        <v>7435000</v>
      </c>
      <c r="D59" s="51">
        <v>924000</v>
      </c>
      <c r="E59" s="51"/>
      <c r="F59" s="51">
        <f t="shared" si="8"/>
        <v>8359000</v>
      </c>
      <c r="G59" s="51">
        <f t="shared" si="6"/>
        <v>10030800</v>
      </c>
      <c r="H59" s="51">
        <f t="shared" si="9"/>
        <v>10448750</v>
      </c>
      <c r="I59" s="51" t="s">
        <v>188</v>
      </c>
      <c r="J59" s="51"/>
      <c r="K59" s="51" t="e">
        <f t="shared" si="7"/>
        <v>#VALUE!</v>
      </c>
      <c r="L59" s="52" t="s">
        <v>167</v>
      </c>
      <c r="O59" s="79" t="s">
        <v>150</v>
      </c>
      <c r="P59" s="53"/>
    </row>
    <row r="60" spans="1:16" ht="14.25" hidden="1" customHeight="1" x14ac:dyDescent="0.25">
      <c r="A60" s="70">
        <v>59</v>
      </c>
      <c r="B60" s="72" t="s">
        <v>235</v>
      </c>
      <c r="C60" s="18">
        <v>1824000</v>
      </c>
      <c r="D60" s="3">
        <v>739500</v>
      </c>
      <c r="E60" s="3">
        <v>300000</v>
      </c>
      <c r="F60" s="3">
        <f t="shared" si="8"/>
        <v>2863500</v>
      </c>
      <c r="G60" s="28">
        <f t="shared" si="6"/>
        <v>3436200</v>
      </c>
      <c r="H60" s="3">
        <f t="shared" si="9"/>
        <v>3579375</v>
      </c>
      <c r="I60" s="3">
        <v>4500000</v>
      </c>
      <c r="K60" s="3">
        <f t="shared" si="7"/>
        <v>1636500</v>
      </c>
      <c r="O60" s="16" t="s">
        <v>151</v>
      </c>
      <c r="P60" s="17"/>
    </row>
    <row r="61" spans="1:16" s="47" customFormat="1" ht="14.25" hidden="1" customHeight="1" x14ac:dyDescent="0.25">
      <c r="A61" s="80">
        <v>60</v>
      </c>
      <c r="B61" s="81" t="s">
        <v>152</v>
      </c>
      <c r="C61" s="45">
        <v>6328000</v>
      </c>
      <c r="D61" s="46">
        <v>985000</v>
      </c>
      <c r="E61" s="46">
        <v>200000</v>
      </c>
      <c r="F61" s="46">
        <f t="shared" si="8"/>
        <v>7513000</v>
      </c>
      <c r="G61" s="46">
        <f t="shared" si="6"/>
        <v>9015600</v>
      </c>
      <c r="H61" s="46">
        <f t="shared" si="9"/>
        <v>9391250</v>
      </c>
      <c r="I61" s="46">
        <v>8500000</v>
      </c>
      <c r="J61" s="46"/>
      <c r="K61" s="46">
        <f t="shared" si="7"/>
        <v>987000</v>
      </c>
      <c r="O61" s="48" t="s">
        <v>153</v>
      </c>
      <c r="P61" s="49"/>
    </row>
    <row r="62" spans="1:16" hidden="1" x14ac:dyDescent="0.25">
      <c r="A62" s="70">
        <v>61</v>
      </c>
      <c r="B62" s="63" t="s">
        <v>154</v>
      </c>
      <c r="C62" s="18">
        <v>3762000</v>
      </c>
      <c r="D62" s="3">
        <v>699000</v>
      </c>
      <c r="E62" s="3">
        <v>1000000</v>
      </c>
      <c r="F62" s="3">
        <f t="shared" si="8"/>
        <v>5461000</v>
      </c>
      <c r="G62" s="28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218</v>
      </c>
      <c r="O62" s="16" t="s">
        <v>155</v>
      </c>
      <c r="P62" s="17"/>
    </row>
    <row r="63" spans="1:16" hidden="1" x14ac:dyDescent="0.25">
      <c r="A63" s="70">
        <v>62</v>
      </c>
      <c r="B63" s="63" t="s">
        <v>156</v>
      </c>
      <c r="C63" s="18">
        <v>4000000</v>
      </c>
      <c r="D63" s="3">
        <v>780500</v>
      </c>
      <c r="E63" s="3">
        <v>300000</v>
      </c>
      <c r="F63" s="3">
        <f t="shared" si="8"/>
        <v>5080500</v>
      </c>
      <c r="G63" s="28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175</v>
      </c>
      <c r="O63" s="16" t="s">
        <v>157</v>
      </c>
      <c r="P63" s="17"/>
    </row>
    <row r="64" spans="1:16" s="33" customFormat="1" ht="14.25" hidden="1" customHeight="1" x14ac:dyDescent="0.25">
      <c r="A64" s="73">
        <v>63</v>
      </c>
      <c r="B64" s="82" t="s">
        <v>158</v>
      </c>
      <c r="C64" s="42">
        <v>6350000</v>
      </c>
      <c r="D64" s="32">
        <v>900000</v>
      </c>
      <c r="E64" s="32">
        <v>200000</v>
      </c>
      <c r="F64" s="32">
        <f t="shared" si="8"/>
        <v>7450000</v>
      </c>
      <c r="G64" s="32">
        <f t="shared" si="6"/>
        <v>8940000</v>
      </c>
      <c r="H64" s="32">
        <f t="shared" si="9"/>
        <v>9312500</v>
      </c>
      <c r="I64" s="32">
        <v>8500000</v>
      </c>
      <c r="J64" s="32"/>
      <c r="K64" s="32">
        <f t="shared" si="7"/>
        <v>1050000</v>
      </c>
      <c r="O64" s="44" t="s">
        <v>159</v>
      </c>
      <c r="P64" s="43"/>
    </row>
    <row r="65" spans="1:17" ht="14.25" customHeight="1" x14ac:dyDescent="0.25">
      <c r="A65" s="70">
        <v>64</v>
      </c>
      <c r="B65" s="63" t="s">
        <v>160</v>
      </c>
      <c r="C65" s="18">
        <v>2712000</v>
      </c>
      <c r="D65" s="3">
        <v>842000</v>
      </c>
      <c r="E65" s="3">
        <v>150000</v>
      </c>
      <c r="F65" s="3">
        <f t="shared" si="8"/>
        <v>3704000</v>
      </c>
      <c r="G65" s="28">
        <f t="shared" si="6"/>
        <v>4444800</v>
      </c>
      <c r="H65" s="3">
        <f t="shared" si="9"/>
        <v>4630000</v>
      </c>
      <c r="I65" s="3" t="s">
        <v>221</v>
      </c>
      <c r="K65" s="3" t="e">
        <f t="shared" si="7"/>
        <v>#VALUE!</v>
      </c>
      <c r="L65" s="2" t="s">
        <v>167</v>
      </c>
      <c r="O65" s="16" t="s">
        <v>161</v>
      </c>
      <c r="P65" s="17"/>
    </row>
    <row r="66" spans="1:17" hidden="1" x14ac:dyDescent="0.25">
      <c r="A66" s="70">
        <v>65</v>
      </c>
      <c r="B66" s="63" t="s">
        <v>162</v>
      </c>
      <c r="C66" s="18">
        <v>2440000</v>
      </c>
      <c r="D66" s="3">
        <v>71750</v>
      </c>
      <c r="F66" s="3">
        <f t="shared" si="8"/>
        <v>2511750</v>
      </c>
      <c r="G66" s="28">
        <f t="shared" si="6"/>
        <v>3014100</v>
      </c>
      <c r="H66" s="3">
        <f t="shared" si="9"/>
        <v>3139687.5</v>
      </c>
      <c r="K66" s="3">
        <f t="shared" si="7"/>
        <v>-2511750</v>
      </c>
      <c r="O66" s="16" t="s">
        <v>163</v>
      </c>
      <c r="P66" s="17"/>
    </row>
    <row r="67" spans="1:17" s="66" customFormat="1" ht="14.25" hidden="1" customHeight="1" x14ac:dyDescent="0.25">
      <c r="A67" s="74">
        <v>66</v>
      </c>
      <c r="B67" s="83" t="s">
        <v>168</v>
      </c>
      <c r="C67" s="64">
        <v>3351000</v>
      </c>
      <c r="D67" s="65">
        <v>760000</v>
      </c>
      <c r="E67" s="65">
        <v>200000</v>
      </c>
      <c r="F67" s="65">
        <f t="shared" si="8"/>
        <v>4311000</v>
      </c>
      <c r="G67" s="65">
        <f t="shared" si="6"/>
        <v>5173200</v>
      </c>
      <c r="H67" s="65">
        <f t="shared" si="9"/>
        <v>5388750</v>
      </c>
      <c r="I67" s="65" t="s">
        <v>222</v>
      </c>
      <c r="J67" s="65"/>
      <c r="K67" s="3" t="e">
        <f t="shared" si="7"/>
        <v>#VALUE!</v>
      </c>
      <c r="O67" s="67" t="s">
        <v>169</v>
      </c>
      <c r="P67" s="68"/>
    </row>
    <row r="68" spans="1:17" ht="14.25" hidden="1" customHeight="1" x14ac:dyDescent="0.25">
      <c r="A68" s="70">
        <v>67</v>
      </c>
      <c r="B68" s="63" t="s">
        <v>170</v>
      </c>
      <c r="C68" s="18">
        <v>3511000</v>
      </c>
      <c r="D68" s="3">
        <v>719000</v>
      </c>
      <c r="F68" s="3">
        <f t="shared" si="8"/>
        <v>4230000</v>
      </c>
      <c r="G68" s="28">
        <f t="shared" si="6"/>
        <v>5076000</v>
      </c>
      <c r="H68" s="3">
        <f t="shared" si="9"/>
        <v>5287500</v>
      </c>
      <c r="I68" s="3">
        <v>5800000</v>
      </c>
      <c r="K68" s="3">
        <f t="shared" si="7"/>
        <v>1570000</v>
      </c>
      <c r="L68" s="2" t="s">
        <v>109</v>
      </c>
      <c r="O68" s="16" t="s">
        <v>171</v>
      </c>
      <c r="P68" s="17"/>
    </row>
    <row r="69" spans="1:17" ht="14.25" hidden="1" customHeight="1" x14ac:dyDescent="0.25">
      <c r="A69" s="70">
        <v>68</v>
      </c>
      <c r="B69" s="63" t="s">
        <v>172</v>
      </c>
      <c r="C69" s="18">
        <v>7204000</v>
      </c>
      <c r="D69" s="3">
        <v>698500</v>
      </c>
      <c r="E69" s="3">
        <v>350000</v>
      </c>
      <c r="F69" s="3">
        <f t="shared" si="8"/>
        <v>8252500</v>
      </c>
      <c r="G69" s="28">
        <f t="shared" si="6"/>
        <v>9903000</v>
      </c>
      <c r="H69" s="3">
        <f t="shared" si="9"/>
        <v>10315625</v>
      </c>
      <c r="I69" s="3">
        <v>10700000</v>
      </c>
      <c r="K69" s="3">
        <f t="shared" si="7"/>
        <v>2447500</v>
      </c>
      <c r="O69" s="16" t="s">
        <v>173</v>
      </c>
      <c r="P69" s="17"/>
    </row>
    <row r="70" spans="1:17" s="47" customFormat="1" ht="14.25" hidden="1" customHeight="1" x14ac:dyDescent="0.25">
      <c r="A70" s="80">
        <v>69</v>
      </c>
      <c r="B70" s="87" t="s">
        <v>219</v>
      </c>
      <c r="C70" s="85">
        <v>2964000</v>
      </c>
      <c r="D70" s="85">
        <v>821500</v>
      </c>
      <c r="E70" s="85"/>
      <c r="F70" s="85">
        <f t="shared" si="8"/>
        <v>3785500</v>
      </c>
      <c r="G70" s="85">
        <f t="shared" si="6"/>
        <v>4542600</v>
      </c>
      <c r="H70" s="85">
        <f t="shared" si="9"/>
        <v>4731875</v>
      </c>
      <c r="I70" s="85">
        <v>4000000</v>
      </c>
      <c r="J70" s="85"/>
      <c r="K70" s="3">
        <f t="shared" si="7"/>
        <v>214500</v>
      </c>
      <c r="L70" s="86" t="s">
        <v>260</v>
      </c>
      <c r="M70" s="86"/>
      <c r="N70" s="86"/>
      <c r="O70" s="88" t="s">
        <v>176</v>
      </c>
      <c r="P70" s="89"/>
      <c r="Q70" s="86"/>
    </row>
    <row r="71" spans="1:17" ht="14.25" hidden="1" customHeight="1" x14ac:dyDescent="0.25">
      <c r="A71" s="80">
        <v>70</v>
      </c>
      <c r="B71" s="72" t="s">
        <v>177</v>
      </c>
      <c r="C71" s="18">
        <v>4423000</v>
      </c>
      <c r="D71" s="3">
        <v>821500</v>
      </c>
      <c r="E71" s="3">
        <v>350000</v>
      </c>
      <c r="F71" s="3">
        <f t="shared" si="8"/>
        <v>5594500</v>
      </c>
      <c r="G71" s="28">
        <f t="shared" si="6"/>
        <v>6713400</v>
      </c>
      <c r="H71" s="3">
        <f t="shared" si="9"/>
        <v>6993125</v>
      </c>
      <c r="I71" s="3">
        <v>8000000</v>
      </c>
      <c r="K71" s="3">
        <f t="shared" si="7"/>
        <v>2405500</v>
      </c>
      <c r="L71" s="2" t="s">
        <v>258</v>
      </c>
      <c r="O71" s="16" t="s">
        <v>178</v>
      </c>
      <c r="P71" s="17"/>
    </row>
    <row r="72" spans="1:17" s="109" customFormat="1" ht="14.25" hidden="1" customHeight="1" x14ac:dyDescent="0.25">
      <c r="A72" s="90">
        <v>71</v>
      </c>
      <c r="B72" s="2" t="s">
        <v>189</v>
      </c>
      <c r="C72" s="106">
        <v>3306000</v>
      </c>
      <c r="D72" s="107">
        <v>794000</v>
      </c>
      <c r="E72" s="107"/>
      <c r="F72" s="107">
        <f t="shared" si="8"/>
        <v>4100000</v>
      </c>
      <c r="G72" s="108">
        <f t="shared" si="6"/>
        <v>4920000</v>
      </c>
      <c r="H72" s="107">
        <f t="shared" si="9"/>
        <v>5125000</v>
      </c>
      <c r="I72" s="107">
        <v>5500000</v>
      </c>
      <c r="J72" s="107"/>
      <c r="K72" s="3">
        <f t="shared" si="7"/>
        <v>1400000</v>
      </c>
      <c r="L72" s="109" t="s">
        <v>215</v>
      </c>
      <c r="O72" s="140" t="s">
        <v>190</v>
      </c>
      <c r="P72" s="110"/>
    </row>
    <row r="73" spans="1:17" ht="14.25" hidden="1" customHeight="1" x14ac:dyDescent="0.25">
      <c r="A73" s="80">
        <v>72</v>
      </c>
      <c r="B73" s="2" t="s">
        <v>189</v>
      </c>
      <c r="C73" s="18">
        <v>3306000</v>
      </c>
      <c r="D73" s="3">
        <v>794000</v>
      </c>
      <c r="E73" s="3">
        <v>450000</v>
      </c>
      <c r="F73" s="3">
        <f t="shared" ref="F73:F133" si="10">C73+D73+E73</f>
        <v>4550000</v>
      </c>
      <c r="G73" s="28">
        <f t="shared" ref="G73:G128" si="11">(F73*20%)+F73</f>
        <v>5460000</v>
      </c>
      <c r="H73" s="3">
        <f t="shared" ref="H73:H128" si="12">(F73*25%)+F73</f>
        <v>5687500</v>
      </c>
      <c r="I73" s="3">
        <v>8000000</v>
      </c>
      <c r="K73" s="3">
        <f t="shared" si="7"/>
        <v>3450000</v>
      </c>
      <c r="L73" s="2" t="s">
        <v>257</v>
      </c>
      <c r="O73" s="140"/>
      <c r="P73" s="17"/>
    </row>
    <row r="74" spans="1:17" s="91" customFormat="1" ht="14.25" hidden="1" customHeight="1" x14ac:dyDescent="0.25">
      <c r="A74" s="111">
        <v>73</v>
      </c>
      <c r="B74" s="86" t="s">
        <v>220</v>
      </c>
      <c r="C74" s="112">
        <v>3306000</v>
      </c>
      <c r="D74" s="113">
        <v>794000</v>
      </c>
      <c r="E74" s="114">
        <v>150000</v>
      </c>
      <c r="F74" s="113">
        <f t="shared" si="10"/>
        <v>4250000</v>
      </c>
      <c r="G74" s="113">
        <f t="shared" si="11"/>
        <v>5100000</v>
      </c>
      <c r="H74" s="113">
        <f t="shared" si="12"/>
        <v>5312500</v>
      </c>
      <c r="I74" s="113">
        <v>5000000</v>
      </c>
      <c r="J74" s="113"/>
      <c r="K74" s="3">
        <f t="shared" si="7"/>
        <v>750000</v>
      </c>
      <c r="M74" s="115"/>
      <c r="N74" s="115"/>
      <c r="O74" s="140"/>
      <c r="P74" s="116"/>
    </row>
    <row r="75" spans="1:17" ht="14.25" hidden="1" customHeight="1" x14ac:dyDescent="0.25">
      <c r="A75" s="80">
        <v>74</v>
      </c>
      <c r="B75" s="72" t="s">
        <v>191</v>
      </c>
      <c r="C75" s="18">
        <v>6974748</v>
      </c>
      <c r="D75" s="3">
        <v>780000</v>
      </c>
      <c r="F75" s="3">
        <f t="shared" si="10"/>
        <v>7754748</v>
      </c>
      <c r="G75" s="28">
        <f t="shared" si="11"/>
        <v>9305697.5999999996</v>
      </c>
      <c r="H75" s="3">
        <f t="shared" si="12"/>
        <v>9693435</v>
      </c>
      <c r="I75" s="3">
        <v>10800000</v>
      </c>
      <c r="K75" s="3">
        <f t="shared" ref="K75:K78" si="13">I75-J75-F75</f>
        <v>3045252</v>
      </c>
      <c r="L75" s="2" t="s">
        <v>217</v>
      </c>
      <c r="O75" s="16" t="s">
        <v>192</v>
      </c>
      <c r="P75" s="17"/>
    </row>
    <row r="76" spans="1:17" ht="14.25" hidden="1" customHeight="1" x14ac:dyDescent="0.25">
      <c r="A76" s="80">
        <v>75</v>
      </c>
      <c r="B76" s="2" t="s">
        <v>193</v>
      </c>
      <c r="C76" s="18">
        <v>2188000</v>
      </c>
      <c r="D76" s="3">
        <v>51250</v>
      </c>
      <c r="F76" s="3">
        <f t="shared" si="10"/>
        <v>2239250</v>
      </c>
      <c r="G76" s="28">
        <f t="shared" si="11"/>
        <v>2687100</v>
      </c>
      <c r="H76" s="3">
        <f t="shared" si="12"/>
        <v>2799062.5</v>
      </c>
      <c r="K76" s="3">
        <f t="shared" si="13"/>
        <v>-2239250</v>
      </c>
      <c r="O76" s="16" t="s">
        <v>194</v>
      </c>
      <c r="P76" s="17"/>
    </row>
    <row r="77" spans="1:17" ht="14.25" hidden="1" customHeight="1" x14ac:dyDescent="0.25">
      <c r="A77" s="80">
        <v>76</v>
      </c>
      <c r="B77" s="2" t="s">
        <v>195</v>
      </c>
      <c r="C77" s="18">
        <v>5706000</v>
      </c>
      <c r="D77" s="3">
        <v>760000</v>
      </c>
      <c r="E77" s="3">
        <v>600000</v>
      </c>
      <c r="F77" s="3">
        <f t="shared" si="10"/>
        <v>7066000</v>
      </c>
      <c r="G77" s="28">
        <f t="shared" si="11"/>
        <v>8479200</v>
      </c>
      <c r="H77" s="3">
        <f t="shared" si="12"/>
        <v>8832500</v>
      </c>
      <c r="I77" s="3">
        <v>9000000</v>
      </c>
      <c r="K77" s="3">
        <f t="shared" si="13"/>
        <v>1934000</v>
      </c>
      <c r="L77" s="2" t="s">
        <v>314</v>
      </c>
      <c r="O77" s="16" t="s">
        <v>196</v>
      </c>
      <c r="P77" s="17"/>
    </row>
    <row r="78" spans="1:17" ht="14.25" hidden="1" customHeight="1" x14ac:dyDescent="0.25">
      <c r="A78" s="80">
        <v>77</v>
      </c>
      <c r="B78" s="2" t="s">
        <v>197</v>
      </c>
      <c r="C78" s="18">
        <v>5244000</v>
      </c>
      <c r="D78" s="3">
        <v>821500</v>
      </c>
      <c r="E78" s="3">
        <v>600000</v>
      </c>
      <c r="F78" s="3">
        <f>C78+D78+E78</f>
        <v>6665500</v>
      </c>
      <c r="G78" s="3">
        <f t="shared" si="11"/>
        <v>7998600</v>
      </c>
      <c r="H78" s="3">
        <f t="shared" si="12"/>
        <v>8331875</v>
      </c>
      <c r="I78" s="3">
        <v>7250000</v>
      </c>
      <c r="K78" s="3">
        <f t="shared" si="13"/>
        <v>584500</v>
      </c>
      <c r="L78" s="2" t="s">
        <v>259</v>
      </c>
      <c r="N78" s="2" t="s">
        <v>249</v>
      </c>
      <c r="O78" s="16" t="s">
        <v>248</v>
      </c>
      <c r="P78" s="17"/>
    </row>
    <row r="79" spans="1:17" ht="14.25" hidden="1" customHeight="1" x14ac:dyDescent="0.25">
      <c r="A79" s="80">
        <v>78</v>
      </c>
      <c r="B79" s="2" t="s">
        <v>198</v>
      </c>
      <c r="C79" s="3">
        <v>2508000</v>
      </c>
      <c r="D79" s="3">
        <v>52000</v>
      </c>
      <c r="F79" s="3">
        <f t="shared" si="10"/>
        <v>2560000</v>
      </c>
      <c r="G79" s="3">
        <f t="shared" si="11"/>
        <v>3072000</v>
      </c>
      <c r="H79" s="3">
        <f t="shared" si="12"/>
        <v>3200000</v>
      </c>
      <c r="K79" s="3">
        <f>I79-J79-F79</f>
        <v>-2560000</v>
      </c>
      <c r="O79" s="13" t="s">
        <v>199</v>
      </c>
    </row>
    <row r="80" spans="1:17" ht="30" hidden="1" x14ac:dyDescent="0.25">
      <c r="A80" s="80">
        <v>79</v>
      </c>
      <c r="B80" s="55" t="s">
        <v>200</v>
      </c>
      <c r="C80" s="3">
        <v>7410000</v>
      </c>
      <c r="D80" s="3">
        <v>719999</v>
      </c>
      <c r="E80" s="3">
        <v>350000</v>
      </c>
      <c r="F80" s="3">
        <f t="shared" si="10"/>
        <v>8479999</v>
      </c>
      <c r="G80" s="3">
        <f t="shared" si="11"/>
        <v>10175998.800000001</v>
      </c>
      <c r="H80" s="3">
        <f t="shared" si="12"/>
        <v>10599998.75</v>
      </c>
      <c r="I80" s="3">
        <v>10800000</v>
      </c>
      <c r="K80" s="3">
        <f>I80-J80-F80</f>
        <v>2320001</v>
      </c>
      <c r="L80" s="2" t="s">
        <v>174</v>
      </c>
      <c r="O80" s="13" t="s">
        <v>201</v>
      </c>
    </row>
    <row r="81" spans="1:17" hidden="1" x14ac:dyDescent="0.25">
      <c r="A81" s="80">
        <v>80</v>
      </c>
      <c r="B81" s="2" t="s">
        <v>202</v>
      </c>
      <c r="C81" s="3">
        <v>7410000</v>
      </c>
      <c r="D81" s="3">
        <v>698500</v>
      </c>
      <c r="E81" s="3">
        <v>350000</v>
      </c>
      <c r="F81" s="3">
        <f t="shared" si="10"/>
        <v>8458500</v>
      </c>
      <c r="G81" s="3">
        <f t="shared" si="11"/>
        <v>10150200</v>
      </c>
      <c r="H81" s="3">
        <f t="shared" si="12"/>
        <v>10573125</v>
      </c>
      <c r="I81" s="3">
        <v>10500000</v>
      </c>
      <c r="K81" s="3">
        <f t="shared" ref="K81:K129" si="14">I81-J81-F81</f>
        <v>2041500</v>
      </c>
      <c r="L81" s="2" t="s">
        <v>174</v>
      </c>
      <c r="O81" s="13" t="s">
        <v>203</v>
      </c>
    </row>
    <row r="82" spans="1:17" hidden="1" x14ac:dyDescent="0.25">
      <c r="A82" s="80">
        <v>81</v>
      </c>
      <c r="B82" s="84" t="s">
        <v>205</v>
      </c>
      <c r="C82" s="3">
        <v>7288000</v>
      </c>
      <c r="D82" s="3">
        <v>903500</v>
      </c>
      <c r="F82" s="3">
        <f t="shared" si="10"/>
        <v>8191500</v>
      </c>
      <c r="G82" s="3">
        <f t="shared" si="11"/>
        <v>9829800</v>
      </c>
      <c r="H82" s="3">
        <f t="shared" si="12"/>
        <v>10239375</v>
      </c>
      <c r="I82" s="3">
        <v>10250000</v>
      </c>
      <c r="K82" s="3">
        <f t="shared" si="14"/>
        <v>2058500</v>
      </c>
      <c r="L82" s="2" t="s">
        <v>165</v>
      </c>
      <c r="O82" s="13" t="s">
        <v>204</v>
      </c>
    </row>
    <row r="83" spans="1:17" hidden="1" x14ac:dyDescent="0.25">
      <c r="A83" s="80">
        <v>82</v>
      </c>
      <c r="B83" s="55" t="s">
        <v>207</v>
      </c>
      <c r="C83" s="3">
        <v>4309000</v>
      </c>
      <c r="D83" s="3">
        <v>1047000</v>
      </c>
      <c r="F83" s="3">
        <f t="shared" si="10"/>
        <v>5356000</v>
      </c>
      <c r="G83" s="3">
        <f t="shared" si="11"/>
        <v>6427200</v>
      </c>
      <c r="H83" s="3">
        <f t="shared" si="12"/>
        <v>6695000</v>
      </c>
      <c r="I83" s="3">
        <v>6300000</v>
      </c>
      <c r="K83" s="3">
        <f t="shared" si="14"/>
        <v>944000</v>
      </c>
      <c r="L83" s="2" t="s">
        <v>21</v>
      </c>
      <c r="O83" s="13" t="s">
        <v>206</v>
      </c>
    </row>
    <row r="84" spans="1:17" hidden="1" x14ac:dyDescent="0.25">
      <c r="A84" s="80">
        <v>83</v>
      </c>
      <c r="B84" s="55" t="s">
        <v>209</v>
      </c>
      <c r="C84" s="3">
        <v>2599000</v>
      </c>
      <c r="D84" s="3">
        <v>51250</v>
      </c>
      <c r="F84" s="3">
        <f t="shared" si="10"/>
        <v>2650250</v>
      </c>
      <c r="G84" s="3">
        <f t="shared" si="11"/>
        <v>3180300</v>
      </c>
      <c r="H84" s="3">
        <f t="shared" si="12"/>
        <v>3312812.5</v>
      </c>
      <c r="K84" s="3">
        <f t="shared" si="14"/>
        <v>-2650250</v>
      </c>
      <c r="O84" s="13" t="s">
        <v>208</v>
      </c>
    </row>
    <row r="85" spans="1:17" hidden="1" x14ac:dyDescent="0.25">
      <c r="A85" s="80">
        <v>84</v>
      </c>
      <c r="B85" s="55" t="s">
        <v>211</v>
      </c>
      <c r="C85" s="3">
        <v>4104000</v>
      </c>
      <c r="D85" s="3">
        <v>801000</v>
      </c>
      <c r="E85" s="3">
        <v>700000</v>
      </c>
      <c r="F85" s="3">
        <f t="shared" si="10"/>
        <v>5605000</v>
      </c>
      <c r="G85" s="3">
        <f t="shared" si="11"/>
        <v>6726000</v>
      </c>
      <c r="H85" s="3">
        <f t="shared" si="12"/>
        <v>7006250</v>
      </c>
      <c r="I85" s="3">
        <v>7000000</v>
      </c>
      <c r="K85" s="3">
        <f t="shared" si="14"/>
        <v>1395000</v>
      </c>
      <c r="L85" s="2" t="s">
        <v>306</v>
      </c>
      <c r="N85" s="2" t="s">
        <v>247</v>
      </c>
      <c r="O85" s="13" t="s">
        <v>210</v>
      </c>
    </row>
    <row r="86" spans="1:17" hidden="1" x14ac:dyDescent="0.25">
      <c r="A86" s="90">
        <v>85</v>
      </c>
      <c r="B86" s="2" t="s">
        <v>213</v>
      </c>
      <c r="C86" s="3">
        <v>3990000</v>
      </c>
      <c r="D86" s="3">
        <v>739500</v>
      </c>
      <c r="E86" s="3">
        <v>900000</v>
      </c>
      <c r="F86" s="3">
        <f t="shared" si="10"/>
        <v>5629500</v>
      </c>
      <c r="G86" s="3">
        <f t="shared" si="11"/>
        <v>6755400</v>
      </c>
      <c r="H86" s="3">
        <f t="shared" si="12"/>
        <v>7036875</v>
      </c>
      <c r="I86" s="3">
        <v>7000000</v>
      </c>
      <c r="K86" s="3">
        <f t="shared" si="14"/>
        <v>1370500</v>
      </c>
      <c r="L86" s="2" t="s">
        <v>305</v>
      </c>
      <c r="O86" s="105" t="s">
        <v>212</v>
      </c>
    </row>
    <row r="87" spans="1:17" hidden="1" x14ac:dyDescent="0.25">
      <c r="A87" s="80">
        <v>86</v>
      </c>
      <c r="B87" s="2" t="s">
        <v>214</v>
      </c>
      <c r="C87" s="3">
        <v>5586000</v>
      </c>
      <c r="D87" s="3">
        <v>821500</v>
      </c>
      <c r="F87" s="3">
        <f t="shared" si="10"/>
        <v>6407500</v>
      </c>
      <c r="G87" s="3">
        <f t="shared" si="11"/>
        <v>7689000</v>
      </c>
      <c r="H87" s="3">
        <f t="shared" si="12"/>
        <v>8009375</v>
      </c>
      <c r="I87" s="3">
        <v>10600000</v>
      </c>
      <c r="K87" s="3">
        <f t="shared" si="14"/>
        <v>4192500</v>
      </c>
      <c r="L87" s="2" t="s">
        <v>242</v>
      </c>
      <c r="O87" s="13" t="s">
        <v>225</v>
      </c>
    </row>
    <row r="88" spans="1:17" hidden="1" x14ac:dyDescent="0.25">
      <c r="A88" s="80"/>
      <c r="B88" s="2" t="s">
        <v>244</v>
      </c>
      <c r="C88" s="3">
        <v>4720000</v>
      </c>
      <c r="D88" s="3">
        <v>740000</v>
      </c>
      <c r="E88" s="3">
        <v>750000</v>
      </c>
      <c r="F88" s="3">
        <f t="shared" si="10"/>
        <v>6210000</v>
      </c>
      <c r="G88" s="3">
        <f t="shared" si="11"/>
        <v>7452000</v>
      </c>
      <c r="H88" s="3">
        <f t="shared" si="12"/>
        <v>7762500</v>
      </c>
      <c r="K88" s="3">
        <f t="shared" si="14"/>
        <v>-6210000</v>
      </c>
      <c r="N88" s="2" t="s">
        <v>245</v>
      </c>
      <c r="O88" s="13" t="s">
        <v>261</v>
      </c>
    </row>
    <row r="89" spans="1:17" hidden="1" x14ac:dyDescent="0.25">
      <c r="B89" s="125" t="s">
        <v>224</v>
      </c>
      <c r="C89" s="3">
        <v>4400000</v>
      </c>
      <c r="D89" s="3">
        <v>801000</v>
      </c>
      <c r="E89" s="3">
        <v>750000</v>
      </c>
      <c r="F89" s="3">
        <f t="shared" si="10"/>
        <v>5951000</v>
      </c>
      <c r="G89" s="3">
        <f t="shared" si="11"/>
        <v>7141200</v>
      </c>
      <c r="H89" s="3">
        <f t="shared" si="12"/>
        <v>7438750</v>
      </c>
      <c r="I89" s="3">
        <v>8350000</v>
      </c>
      <c r="K89" s="3">
        <f t="shared" si="14"/>
        <v>2399000</v>
      </c>
      <c r="L89" s="2" t="s">
        <v>294</v>
      </c>
      <c r="N89" s="2" t="s">
        <v>243</v>
      </c>
      <c r="O89" s="13" t="s">
        <v>223</v>
      </c>
    </row>
    <row r="90" spans="1:17" x14ac:dyDescent="0.25">
      <c r="B90" s="92" t="s">
        <v>241</v>
      </c>
      <c r="C90" s="3">
        <v>5170000</v>
      </c>
      <c r="D90" s="3">
        <v>945000</v>
      </c>
      <c r="E90" s="3">
        <v>350000</v>
      </c>
      <c r="F90" s="3">
        <f t="shared" si="10"/>
        <v>6465000</v>
      </c>
      <c r="G90" s="3">
        <f t="shared" si="11"/>
        <v>7758000</v>
      </c>
      <c r="H90" s="3">
        <f t="shared" si="12"/>
        <v>8081250</v>
      </c>
      <c r="I90" s="3" t="s">
        <v>110</v>
      </c>
      <c r="K90" s="3" t="e">
        <f t="shared" si="14"/>
        <v>#VALUE!</v>
      </c>
      <c r="N90" s="2" t="s">
        <v>246</v>
      </c>
      <c r="O90" s="13" t="s">
        <v>226</v>
      </c>
    </row>
    <row r="91" spans="1:17" s="119" customFormat="1" hidden="1" x14ac:dyDescent="0.25">
      <c r="A91" s="117"/>
      <c r="B91" s="93" t="s">
        <v>227</v>
      </c>
      <c r="C91" s="118">
        <v>157</v>
      </c>
      <c r="D91" s="118"/>
      <c r="E91" s="118"/>
      <c r="F91" s="118">
        <f t="shared" si="10"/>
        <v>157</v>
      </c>
      <c r="G91" s="118">
        <f t="shared" si="11"/>
        <v>188.4</v>
      </c>
      <c r="H91" s="118">
        <f t="shared" si="12"/>
        <v>196.25</v>
      </c>
      <c r="I91" s="118"/>
      <c r="J91" s="118"/>
      <c r="K91" s="118">
        <f t="shared" si="14"/>
        <v>-157</v>
      </c>
      <c r="O91" s="120" t="s">
        <v>228</v>
      </c>
      <c r="P91" s="121"/>
    </row>
    <row r="92" spans="1:17" x14ac:dyDescent="0.25">
      <c r="B92" s="55" t="s">
        <v>229</v>
      </c>
      <c r="C92" s="3">
        <v>3442800</v>
      </c>
      <c r="F92" s="3">
        <f t="shared" si="10"/>
        <v>3442800</v>
      </c>
      <c r="G92" s="3">
        <f t="shared" si="11"/>
        <v>4131360</v>
      </c>
      <c r="H92" s="3">
        <f t="shared" si="12"/>
        <v>4303500</v>
      </c>
      <c r="K92" s="3">
        <f t="shared" si="14"/>
        <v>-3442800</v>
      </c>
      <c r="O92" s="13" t="s">
        <v>230</v>
      </c>
    </row>
    <row r="93" spans="1:17" hidden="1" x14ac:dyDescent="0.25">
      <c r="B93" s="55" t="s">
        <v>231</v>
      </c>
      <c r="C93" s="3">
        <v>5312000</v>
      </c>
      <c r="D93" s="3">
        <v>719000</v>
      </c>
      <c r="E93" s="3">
        <v>850000</v>
      </c>
      <c r="F93" s="3">
        <f t="shared" si="10"/>
        <v>6881000</v>
      </c>
      <c r="G93" s="3">
        <f t="shared" si="11"/>
        <v>8257200</v>
      </c>
      <c r="H93" s="3">
        <f t="shared" si="12"/>
        <v>8601250</v>
      </c>
      <c r="I93" s="3">
        <v>8500000</v>
      </c>
      <c r="K93" s="3">
        <f t="shared" si="14"/>
        <v>1619000</v>
      </c>
      <c r="L93" s="2" t="s">
        <v>290</v>
      </c>
      <c r="O93" s="13" t="s">
        <v>232</v>
      </c>
    </row>
    <row r="94" spans="1:17" s="119" customFormat="1" hidden="1" x14ac:dyDescent="0.25">
      <c r="B94" s="94" t="s">
        <v>233</v>
      </c>
      <c r="C94" s="118">
        <v>229</v>
      </c>
      <c r="D94" s="118"/>
      <c r="E94" s="118"/>
      <c r="F94" s="118">
        <f t="shared" si="10"/>
        <v>229</v>
      </c>
      <c r="G94" s="118">
        <f t="shared" si="11"/>
        <v>274.8</v>
      </c>
      <c r="H94" s="118">
        <f t="shared" si="12"/>
        <v>286.25</v>
      </c>
      <c r="I94" s="118"/>
      <c r="J94" s="118"/>
      <c r="K94" s="118">
        <f t="shared" si="14"/>
        <v>-229</v>
      </c>
      <c r="O94" s="120" t="s">
        <v>237</v>
      </c>
      <c r="P94" s="121"/>
    </row>
    <row r="95" spans="1:17" s="119" customFormat="1" hidden="1" x14ac:dyDescent="0.25">
      <c r="B95" s="94" t="s">
        <v>234</v>
      </c>
      <c r="C95" s="118">
        <v>280</v>
      </c>
      <c r="D95" s="118"/>
      <c r="E95" s="118"/>
      <c r="F95" s="118">
        <f t="shared" si="10"/>
        <v>280</v>
      </c>
      <c r="G95" s="118">
        <f t="shared" si="11"/>
        <v>336</v>
      </c>
      <c r="H95" s="118">
        <f t="shared" si="12"/>
        <v>350</v>
      </c>
      <c r="I95" s="118"/>
      <c r="J95" s="118"/>
      <c r="K95" s="118">
        <f t="shared" si="14"/>
        <v>-280</v>
      </c>
      <c r="O95" s="120" t="s">
        <v>236</v>
      </c>
      <c r="P95" s="121"/>
    </row>
    <row r="96" spans="1:17" s="29" customFormat="1" hidden="1" x14ac:dyDescent="0.25">
      <c r="B96" s="58" t="s">
        <v>238</v>
      </c>
      <c r="C96" s="28">
        <v>4018000</v>
      </c>
      <c r="D96" s="129">
        <v>985000</v>
      </c>
      <c r="E96" s="28">
        <v>350000</v>
      </c>
      <c r="F96" s="28">
        <f t="shared" si="10"/>
        <v>5353000</v>
      </c>
      <c r="G96" s="28">
        <f t="shared" si="11"/>
        <v>6423600</v>
      </c>
      <c r="H96" s="28">
        <f t="shared" si="12"/>
        <v>6691250</v>
      </c>
      <c r="I96" s="28">
        <v>6700000</v>
      </c>
      <c r="J96" s="28"/>
      <c r="K96" s="28">
        <f t="shared" si="14"/>
        <v>1347000</v>
      </c>
      <c r="L96" s="29" t="s">
        <v>298</v>
      </c>
      <c r="N96" s="29" t="s">
        <v>303</v>
      </c>
      <c r="O96" s="141" t="s">
        <v>240</v>
      </c>
      <c r="P96" s="126"/>
      <c r="Q96" s="29" t="s">
        <v>299</v>
      </c>
    </row>
    <row r="97" spans="2:17" hidden="1" x14ac:dyDescent="0.25">
      <c r="B97" s="55" t="s">
        <v>239</v>
      </c>
      <c r="C97" s="3">
        <v>3713000</v>
      </c>
      <c r="D97" s="3">
        <v>985000</v>
      </c>
      <c r="F97" s="3">
        <f t="shared" si="10"/>
        <v>4698000</v>
      </c>
      <c r="G97" s="3">
        <f t="shared" si="11"/>
        <v>5637600</v>
      </c>
      <c r="H97" s="3">
        <f t="shared" si="12"/>
        <v>5872500</v>
      </c>
      <c r="K97" s="3">
        <f t="shared" si="14"/>
        <v>-4698000</v>
      </c>
      <c r="O97" s="142"/>
    </row>
    <row r="98" spans="2:17" s="133" customFormat="1" x14ac:dyDescent="0.25">
      <c r="B98" s="131" t="s">
        <v>250</v>
      </c>
      <c r="C98" s="132">
        <v>6110000</v>
      </c>
      <c r="D98" s="132">
        <v>719000</v>
      </c>
      <c r="E98" s="132"/>
      <c r="F98" s="132">
        <f t="shared" si="10"/>
        <v>6829000</v>
      </c>
      <c r="G98" s="132">
        <f t="shared" si="11"/>
        <v>8194800</v>
      </c>
      <c r="H98" s="132">
        <f t="shared" si="12"/>
        <v>8536250</v>
      </c>
      <c r="I98" s="132"/>
      <c r="J98" s="132"/>
      <c r="K98" s="132">
        <f t="shared" si="14"/>
        <v>-6829000</v>
      </c>
      <c r="O98" s="134" t="s">
        <v>251</v>
      </c>
      <c r="P98" s="135"/>
    </row>
    <row r="99" spans="2:17" x14ac:dyDescent="0.25">
      <c r="B99" s="55" t="s">
        <v>252</v>
      </c>
      <c r="C99" s="3">
        <v>3420000</v>
      </c>
      <c r="D99" s="3">
        <v>986000</v>
      </c>
      <c r="F99" s="3">
        <f t="shared" si="10"/>
        <v>4406000</v>
      </c>
      <c r="G99" s="3">
        <f t="shared" si="11"/>
        <v>5287200</v>
      </c>
      <c r="H99" s="3">
        <f t="shared" si="12"/>
        <v>5507500</v>
      </c>
      <c r="K99" s="3">
        <f t="shared" si="14"/>
        <v>-4406000</v>
      </c>
      <c r="O99" s="105" t="s">
        <v>253</v>
      </c>
    </row>
    <row r="100" spans="2:17" ht="30" hidden="1" x14ac:dyDescent="0.25">
      <c r="B100" s="55" t="s">
        <v>254</v>
      </c>
      <c r="C100" s="3">
        <v>3315000</v>
      </c>
      <c r="F100" s="3">
        <f t="shared" si="10"/>
        <v>3315000</v>
      </c>
      <c r="G100" s="3">
        <f t="shared" si="11"/>
        <v>3978000</v>
      </c>
      <c r="H100" s="3">
        <f t="shared" si="12"/>
        <v>4143750</v>
      </c>
      <c r="K100" s="3">
        <f t="shared" si="14"/>
        <v>-3315000</v>
      </c>
    </row>
    <row r="101" spans="2:17" s="119" customFormat="1" ht="30" hidden="1" x14ac:dyDescent="0.25">
      <c r="B101" s="94" t="s">
        <v>255</v>
      </c>
      <c r="C101" s="118">
        <v>219</v>
      </c>
      <c r="D101" s="118"/>
      <c r="E101" s="118"/>
      <c r="F101" s="118">
        <f t="shared" si="10"/>
        <v>219</v>
      </c>
      <c r="G101" s="118">
        <f t="shared" si="11"/>
        <v>262.8</v>
      </c>
      <c r="H101" s="118">
        <f t="shared" si="12"/>
        <v>273.75</v>
      </c>
      <c r="I101" s="118"/>
      <c r="J101" s="118"/>
      <c r="K101" s="118">
        <f t="shared" si="14"/>
        <v>-219</v>
      </c>
      <c r="O101" s="105" t="s">
        <v>265</v>
      </c>
      <c r="P101" s="121"/>
    </row>
    <row r="102" spans="2:17" ht="30" hidden="1" x14ac:dyDescent="0.25">
      <c r="B102" s="55" t="s">
        <v>267</v>
      </c>
      <c r="C102" s="3">
        <v>4149000</v>
      </c>
      <c r="D102" s="3">
        <v>699000</v>
      </c>
      <c r="F102" s="3">
        <f t="shared" si="10"/>
        <v>4848000</v>
      </c>
      <c r="G102" s="3">
        <f t="shared" si="11"/>
        <v>5817600</v>
      </c>
      <c r="H102" s="3">
        <f t="shared" si="12"/>
        <v>6060000</v>
      </c>
      <c r="I102" s="3">
        <v>8000000</v>
      </c>
      <c r="K102" s="3">
        <f t="shared" si="14"/>
        <v>3152000</v>
      </c>
      <c r="N102" s="2" t="s">
        <v>304</v>
      </c>
      <c r="O102" s="13" t="s">
        <v>266</v>
      </c>
    </row>
    <row r="103" spans="2:17" s="119" customFormat="1" ht="30" hidden="1" x14ac:dyDescent="0.25">
      <c r="B103" s="94" t="s">
        <v>256</v>
      </c>
      <c r="C103" s="118"/>
      <c r="D103" s="118"/>
      <c r="E103" s="118"/>
      <c r="F103" s="3">
        <f t="shared" si="10"/>
        <v>0</v>
      </c>
      <c r="G103" s="3">
        <f t="shared" si="11"/>
        <v>0</v>
      </c>
      <c r="H103" s="3">
        <f t="shared" si="12"/>
        <v>0</v>
      </c>
      <c r="I103" s="118"/>
      <c r="J103" s="118"/>
      <c r="K103" s="3">
        <f t="shared" si="14"/>
        <v>0</v>
      </c>
      <c r="O103" s="122" t="s">
        <v>262</v>
      </c>
      <c r="P103" s="121"/>
    </row>
    <row r="104" spans="2:17" x14ac:dyDescent="0.25">
      <c r="B104" s="55" t="s">
        <v>264</v>
      </c>
      <c r="C104" s="3">
        <v>3776000</v>
      </c>
      <c r="D104" s="3">
        <v>781000</v>
      </c>
      <c r="E104" s="3">
        <v>560000</v>
      </c>
      <c r="F104" s="3">
        <f t="shared" si="10"/>
        <v>5117000</v>
      </c>
      <c r="G104" s="3">
        <f t="shared" si="11"/>
        <v>6140400</v>
      </c>
      <c r="H104" s="3">
        <f t="shared" si="12"/>
        <v>6396250</v>
      </c>
      <c r="I104" s="3">
        <v>7500000</v>
      </c>
      <c r="K104" s="3">
        <f t="shared" si="14"/>
        <v>2383000</v>
      </c>
      <c r="L104" s="2" t="s">
        <v>315</v>
      </c>
      <c r="O104" s="13" t="s">
        <v>263</v>
      </c>
    </row>
    <row r="105" spans="2:17" x14ac:dyDescent="0.25">
      <c r="B105" t="s">
        <v>269</v>
      </c>
      <c r="C105" s="3">
        <v>8208000</v>
      </c>
      <c r="D105" s="3">
        <v>1067000</v>
      </c>
      <c r="F105" s="3">
        <f t="shared" si="10"/>
        <v>9275000</v>
      </c>
      <c r="G105" s="3">
        <f t="shared" si="11"/>
        <v>11130000</v>
      </c>
      <c r="H105" s="3">
        <f t="shared" si="12"/>
        <v>11593750</v>
      </c>
      <c r="I105" s="3">
        <v>11500000</v>
      </c>
      <c r="K105" s="3">
        <f t="shared" si="14"/>
        <v>2225000</v>
      </c>
      <c r="O105" s="13" t="s">
        <v>268</v>
      </c>
    </row>
    <row r="106" spans="2:17" hidden="1" x14ac:dyDescent="0.25">
      <c r="B106" s="123" t="s">
        <v>270</v>
      </c>
      <c r="C106" s="3">
        <v>4012000</v>
      </c>
      <c r="D106" s="3">
        <v>760000</v>
      </c>
      <c r="E106" s="3">
        <v>350000</v>
      </c>
      <c r="F106" s="3">
        <f t="shared" si="10"/>
        <v>5122000</v>
      </c>
      <c r="G106" s="3">
        <f t="shared" si="11"/>
        <v>6146400</v>
      </c>
      <c r="H106" s="3">
        <f t="shared" si="12"/>
        <v>6402500</v>
      </c>
      <c r="I106" s="3">
        <v>8000000</v>
      </c>
      <c r="K106" s="3">
        <f t="shared" si="14"/>
        <v>2878000</v>
      </c>
      <c r="L106" s="2" t="s">
        <v>316</v>
      </c>
      <c r="O106" s="13" t="s">
        <v>271</v>
      </c>
    </row>
    <row r="107" spans="2:17" s="137" customFormat="1" x14ac:dyDescent="0.25">
      <c r="B107" s="131" t="s">
        <v>272</v>
      </c>
      <c r="C107" s="136">
        <v>5540000</v>
      </c>
      <c r="D107" s="136">
        <v>678000</v>
      </c>
      <c r="E107" s="136"/>
      <c r="F107" s="136">
        <f t="shared" si="10"/>
        <v>6218000</v>
      </c>
      <c r="G107" s="136">
        <f t="shared" si="11"/>
        <v>7461600</v>
      </c>
      <c r="H107" s="136">
        <f t="shared" si="12"/>
        <v>7772500</v>
      </c>
      <c r="I107" s="136"/>
      <c r="J107" s="136"/>
      <c r="K107" s="136">
        <f t="shared" si="14"/>
        <v>-6218000</v>
      </c>
      <c r="O107" s="138" t="s">
        <v>273</v>
      </c>
      <c r="P107" s="139"/>
    </row>
    <row r="108" spans="2:17" x14ac:dyDescent="0.25">
      <c r="B108" s="55" t="s">
        <v>275</v>
      </c>
      <c r="C108" s="3">
        <v>7080000</v>
      </c>
      <c r="D108" s="3">
        <v>842000</v>
      </c>
      <c r="F108" s="3">
        <f t="shared" si="10"/>
        <v>7922000</v>
      </c>
      <c r="G108" s="3">
        <f t="shared" si="11"/>
        <v>9506400</v>
      </c>
      <c r="H108" s="3">
        <f t="shared" si="12"/>
        <v>9902500</v>
      </c>
      <c r="I108" s="3">
        <v>10000000</v>
      </c>
      <c r="K108" s="3">
        <f t="shared" si="14"/>
        <v>2078000</v>
      </c>
      <c r="O108" s="122" t="s">
        <v>274</v>
      </c>
    </row>
    <row r="109" spans="2:17" s="29" customFormat="1" hidden="1" x14ac:dyDescent="0.25">
      <c r="B109" s="58" t="s">
        <v>276</v>
      </c>
      <c r="C109" s="28">
        <v>4200000</v>
      </c>
      <c r="D109" s="28">
        <v>781000</v>
      </c>
      <c r="E109" s="28">
        <v>430000</v>
      </c>
      <c r="F109" s="28">
        <f t="shared" si="10"/>
        <v>5411000</v>
      </c>
      <c r="G109" s="28">
        <f t="shared" si="11"/>
        <v>6493200</v>
      </c>
      <c r="H109" s="28">
        <f t="shared" si="12"/>
        <v>6763750</v>
      </c>
      <c r="I109" s="28">
        <v>6150000</v>
      </c>
      <c r="J109" s="28"/>
      <c r="K109" s="28">
        <f t="shared" si="14"/>
        <v>739000</v>
      </c>
      <c r="L109" s="29" t="s">
        <v>298</v>
      </c>
      <c r="N109" s="29" t="s">
        <v>302</v>
      </c>
      <c r="O109" s="127" t="s">
        <v>277</v>
      </c>
      <c r="P109" s="126"/>
      <c r="Q109" s="29" t="s">
        <v>299</v>
      </c>
    </row>
    <row r="110" spans="2:17" hidden="1" x14ac:dyDescent="0.25">
      <c r="B110" s="55" t="s">
        <v>278</v>
      </c>
      <c r="C110" s="3">
        <v>7080000</v>
      </c>
      <c r="D110" s="3">
        <v>945000</v>
      </c>
      <c r="F110" s="3">
        <f t="shared" si="10"/>
        <v>8025000</v>
      </c>
      <c r="G110" s="3">
        <f t="shared" si="11"/>
        <v>9630000</v>
      </c>
      <c r="H110" s="3">
        <f t="shared" si="12"/>
        <v>10031250</v>
      </c>
      <c r="I110" s="3">
        <v>10500000</v>
      </c>
      <c r="K110" s="3">
        <f t="shared" si="14"/>
        <v>2475000</v>
      </c>
      <c r="L110" s="2" t="s">
        <v>167</v>
      </c>
      <c r="O110" s="13" t="s">
        <v>279</v>
      </c>
    </row>
    <row r="111" spans="2:17" s="29" customFormat="1" hidden="1" x14ac:dyDescent="0.25">
      <c r="B111" s="58" t="s">
        <v>280</v>
      </c>
      <c r="C111" s="28">
        <f>13776000/4</f>
        <v>3444000</v>
      </c>
      <c r="D111" s="28">
        <f>3120000/5</f>
        <v>624000</v>
      </c>
      <c r="E111" s="28"/>
      <c r="F111" s="28">
        <f t="shared" si="10"/>
        <v>4068000</v>
      </c>
      <c r="G111" s="28">
        <f t="shared" si="11"/>
        <v>4881600</v>
      </c>
      <c r="H111" s="28">
        <f t="shared" si="12"/>
        <v>5085000</v>
      </c>
      <c r="I111" s="28">
        <v>5300000</v>
      </c>
      <c r="J111" s="28"/>
      <c r="K111" s="28">
        <f t="shared" si="14"/>
        <v>1232000</v>
      </c>
      <c r="L111" s="29" t="s">
        <v>298</v>
      </c>
      <c r="N111" s="29" t="s">
        <v>295</v>
      </c>
      <c r="O111" s="141" t="s">
        <v>281</v>
      </c>
      <c r="P111" s="126"/>
      <c r="Q111" s="29" t="s">
        <v>299</v>
      </c>
    </row>
    <row r="112" spans="2:17" s="29" customFormat="1" hidden="1" x14ac:dyDescent="0.25">
      <c r="B112" s="58" t="s">
        <v>280</v>
      </c>
      <c r="C112" s="28">
        <f t="shared" ref="C112:C114" si="15">13776000/4</f>
        <v>3444000</v>
      </c>
      <c r="D112" s="28">
        <f t="shared" ref="D112:D115" si="16">3120000/5</f>
        <v>624000</v>
      </c>
      <c r="E112" s="28"/>
      <c r="F112" s="28">
        <f t="shared" ref="F112:F113" si="17">C112+D112+E112</f>
        <v>4068000</v>
      </c>
      <c r="G112" s="28">
        <f t="shared" ref="G112:G113" si="18">(F112*20%)+F112</f>
        <v>4881600</v>
      </c>
      <c r="H112" s="28">
        <f t="shared" ref="H112:H113" si="19">(F112*25%)+F112</f>
        <v>5085000</v>
      </c>
      <c r="I112" s="28">
        <v>5300000</v>
      </c>
      <c r="J112" s="28"/>
      <c r="K112" s="28">
        <f t="shared" ref="K112:K113" si="20">I112-J112-F112</f>
        <v>1232000</v>
      </c>
      <c r="L112" s="29" t="s">
        <v>298</v>
      </c>
      <c r="N112" s="29" t="s">
        <v>296</v>
      </c>
      <c r="O112" s="143"/>
      <c r="P112" s="126"/>
      <c r="Q112" s="29" t="s">
        <v>300</v>
      </c>
    </row>
    <row r="113" spans="2:17" s="29" customFormat="1" hidden="1" x14ac:dyDescent="0.25">
      <c r="B113" s="58" t="s">
        <v>280</v>
      </c>
      <c r="C113" s="28">
        <f t="shared" si="15"/>
        <v>3444000</v>
      </c>
      <c r="D113" s="28">
        <f t="shared" si="16"/>
        <v>624000</v>
      </c>
      <c r="E113" s="28"/>
      <c r="F113" s="28">
        <f t="shared" si="17"/>
        <v>4068000</v>
      </c>
      <c r="G113" s="28">
        <f t="shared" si="18"/>
        <v>4881600</v>
      </c>
      <c r="H113" s="28">
        <f t="shared" si="19"/>
        <v>5085000</v>
      </c>
      <c r="I113" s="28">
        <v>5300000</v>
      </c>
      <c r="J113" s="28"/>
      <c r="K113" s="28">
        <f t="shared" si="20"/>
        <v>1232000</v>
      </c>
      <c r="L113" s="29" t="s">
        <v>298</v>
      </c>
      <c r="N113" s="29" t="s">
        <v>297</v>
      </c>
      <c r="O113" s="143"/>
      <c r="P113" s="126"/>
      <c r="Q113" s="29" t="s">
        <v>301</v>
      </c>
    </row>
    <row r="114" spans="2:17" x14ac:dyDescent="0.25">
      <c r="B114" s="55" t="s">
        <v>280</v>
      </c>
      <c r="C114" s="3">
        <f t="shared" si="15"/>
        <v>3444000</v>
      </c>
      <c r="D114" s="28">
        <f t="shared" si="16"/>
        <v>624000</v>
      </c>
      <c r="F114" s="3">
        <f t="shared" ref="F114" si="21">C114+D114+E114</f>
        <v>4068000</v>
      </c>
      <c r="G114" s="3">
        <f t="shared" ref="G114" si="22">(F114*20%)+F114</f>
        <v>4881600</v>
      </c>
      <c r="H114" s="3">
        <f t="shared" ref="H114" si="23">(F114*25%)+F114</f>
        <v>5085000</v>
      </c>
      <c r="K114" s="3">
        <f t="shared" ref="K114" si="24">I114-J114-F114</f>
        <v>-4068000</v>
      </c>
      <c r="O114" s="143"/>
    </row>
    <row r="115" spans="2:17" x14ac:dyDescent="0.25">
      <c r="B115" s="55" t="s">
        <v>282</v>
      </c>
      <c r="C115" s="3">
        <v>5166000</v>
      </c>
      <c r="D115" s="28">
        <f t="shared" si="16"/>
        <v>624000</v>
      </c>
      <c r="F115" s="3">
        <f t="shared" si="10"/>
        <v>5790000</v>
      </c>
      <c r="G115" s="3">
        <f t="shared" si="11"/>
        <v>6948000</v>
      </c>
      <c r="H115" s="3">
        <f t="shared" si="12"/>
        <v>7237500</v>
      </c>
      <c r="K115" s="3">
        <f t="shared" si="14"/>
        <v>-5790000</v>
      </c>
      <c r="O115" s="142"/>
    </row>
    <row r="116" spans="2:17" x14ac:dyDescent="0.25">
      <c r="B116" s="55" t="s">
        <v>283</v>
      </c>
      <c r="C116" s="3">
        <v>3465000</v>
      </c>
      <c r="F116" s="3">
        <f t="shared" si="10"/>
        <v>3465000</v>
      </c>
      <c r="G116" s="3">
        <f t="shared" si="11"/>
        <v>4158000</v>
      </c>
      <c r="H116" s="3">
        <f t="shared" si="12"/>
        <v>4331250</v>
      </c>
      <c r="K116" s="3">
        <f t="shared" si="14"/>
        <v>-3465000</v>
      </c>
      <c r="O116" s="13" t="s">
        <v>284</v>
      </c>
    </row>
    <row r="117" spans="2:17" hidden="1" x14ac:dyDescent="0.25">
      <c r="B117" s="55" t="s">
        <v>285</v>
      </c>
      <c r="C117" s="3">
        <v>7906000</v>
      </c>
      <c r="D117" s="3">
        <v>740000</v>
      </c>
      <c r="E117" s="3">
        <v>350000</v>
      </c>
      <c r="F117" s="3">
        <f t="shared" si="10"/>
        <v>8996000</v>
      </c>
      <c r="G117" s="3">
        <f t="shared" si="11"/>
        <v>10795200</v>
      </c>
      <c r="H117" s="3">
        <f t="shared" si="12"/>
        <v>11245000</v>
      </c>
      <c r="I117" s="3">
        <v>10500000</v>
      </c>
      <c r="K117" s="3">
        <f t="shared" si="14"/>
        <v>1504000</v>
      </c>
      <c r="L117" s="2" t="s">
        <v>174</v>
      </c>
      <c r="O117" s="13" t="s">
        <v>286</v>
      </c>
    </row>
    <row r="118" spans="2:17" s="33" customFormat="1" hidden="1" x14ac:dyDescent="0.25">
      <c r="B118" s="124" t="s">
        <v>287</v>
      </c>
      <c r="C118" s="32">
        <f>13570000/4</f>
        <v>3392500</v>
      </c>
      <c r="D118" s="130">
        <f>3718000/4</f>
        <v>929500</v>
      </c>
      <c r="E118" s="32"/>
      <c r="F118" s="3">
        <f t="shared" si="10"/>
        <v>4322000</v>
      </c>
      <c r="G118" s="3">
        <f t="shared" si="11"/>
        <v>5186400</v>
      </c>
      <c r="H118" s="3">
        <f t="shared" si="12"/>
        <v>5402500</v>
      </c>
      <c r="I118" s="32">
        <v>5800000</v>
      </c>
      <c r="J118" s="32"/>
      <c r="K118" s="3">
        <f t="shared" si="14"/>
        <v>1478000</v>
      </c>
      <c r="L118" s="33" t="s">
        <v>167</v>
      </c>
      <c r="O118" s="144" t="s">
        <v>288</v>
      </c>
      <c r="P118" s="35"/>
    </row>
    <row r="119" spans="2:17" s="33" customFormat="1" hidden="1" x14ac:dyDescent="0.25">
      <c r="B119" s="124" t="s">
        <v>287</v>
      </c>
      <c r="C119" s="32">
        <f t="shared" ref="C119:C122" si="25">13570000/4</f>
        <v>3392500</v>
      </c>
      <c r="D119" s="130">
        <f t="shared" ref="D119:D122" si="26">3718000/4</f>
        <v>929500</v>
      </c>
      <c r="E119" s="32"/>
      <c r="F119" s="3">
        <f t="shared" si="10"/>
        <v>4322000</v>
      </c>
      <c r="G119" s="3">
        <f t="shared" si="11"/>
        <v>5186400</v>
      </c>
      <c r="H119" s="3">
        <f t="shared" si="12"/>
        <v>5402500</v>
      </c>
      <c r="I119" s="32">
        <v>5800000</v>
      </c>
      <c r="J119" s="32"/>
      <c r="K119" s="3">
        <f t="shared" si="14"/>
        <v>1478000</v>
      </c>
      <c r="L119" s="33" t="s">
        <v>167</v>
      </c>
      <c r="O119" s="145"/>
      <c r="P119" s="35"/>
    </row>
    <row r="120" spans="2:17" s="33" customFormat="1" hidden="1" x14ac:dyDescent="0.25">
      <c r="B120" s="124" t="s">
        <v>287</v>
      </c>
      <c r="C120" s="32">
        <f t="shared" si="25"/>
        <v>3392500</v>
      </c>
      <c r="D120" s="130">
        <f t="shared" si="26"/>
        <v>929500</v>
      </c>
      <c r="E120" s="32"/>
      <c r="F120" s="3">
        <f t="shared" si="10"/>
        <v>4322000</v>
      </c>
      <c r="G120" s="3">
        <f t="shared" si="11"/>
        <v>5186400</v>
      </c>
      <c r="H120" s="3">
        <f t="shared" si="12"/>
        <v>5402500</v>
      </c>
      <c r="I120" s="32">
        <v>5800000</v>
      </c>
      <c r="J120" s="32"/>
      <c r="K120" s="3">
        <f t="shared" si="14"/>
        <v>1478000</v>
      </c>
      <c r="L120" s="33" t="s">
        <v>167</v>
      </c>
      <c r="O120" s="145"/>
      <c r="P120" s="35"/>
    </row>
    <row r="121" spans="2:17" s="33" customFormat="1" hidden="1" x14ac:dyDescent="0.25">
      <c r="B121" s="124" t="s">
        <v>287</v>
      </c>
      <c r="C121" s="32">
        <f t="shared" si="25"/>
        <v>3392500</v>
      </c>
      <c r="D121" s="130">
        <f t="shared" si="26"/>
        <v>929500</v>
      </c>
      <c r="E121" s="32"/>
      <c r="F121" s="3">
        <f t="shared" si="10"/>
        <v>4322000</v>
      </c>
      <c r="G121" s="3">
        <f t="shared" si="11"/>
        <v>5186400</v>
      </c>
      <c r="H121" s="3">
        <f t="shared" si="12"/>
        <v>5402500</v>
      </c>
      <c r="I121" s="32">
        <v>5800000</v>
      </c>
      <c r="J121" s="32"/>
      <c r="K121" s="3">
        <f t="shared" si="14"/>
        <v>1478000</v>
      </c>
      <c r="L121" s="33" t="s">
        <v>167</v>
      </c>
      <c r="O121" s="145"/>
      <c r="P121" s="35"/>
    </row>
    <row r="122" spans="2:17" s="33" customFormat="1" x14ac:dyDescent="0.25">
      <c r="B122" s="124" t="s">
        <v>287</v>
      </c>
      <c r="C122" s="32">
        <f t="shared" si="25"/>
        <v>3392500</v>
      </c>
      <c r="D122" s="130">
        <f t="shared" si="26"/>
        <v>929500</v>
      </c>
      <c r="E122" s="32"/>
      <c r="F122" s="3">
        <f t="shared" si="10"/>
        <v>4322000</v>
      </c>
      <c r="G122" s="3">
        <f t="shared" si="11"/>
        <v>5186400</v>
      </c>
      <c r="H122" s="3">
        <f t="shared" si="12"/>
        <v>5402500</v>
      </c>
      <c r="I122" s="32"/>
      <c r="J122" s="32"/>
      <c r="K122" s="3">
        <f t="shared" si="14"/>
        <v>-4322000</v>
      </c>
      <c r="L122" s="33" t="s">
        <v>307</v>
      </c>
      <c r="O122" s="146"/>
      <c r="P122" s="35"/>
    </row>
    <row r="123" spans="2:17" x14ac:dyDescent="0.25">
      <c r="B123" s="55" t="s">
        <v>289</v>
      </c>
      <c r="C123" s="3">
        <v>7080000</v>
      </c>
      <c r="D123" s="3">
        <v>801000</v>
      </c>
      <c r="F123" s="3">
        <f t="shared" si="10"/>
        <v>7881000</v>
      </c>
      <c r="G123" s="3">
        <f t="shared" si="11"/>
        <v>9457200</v>
      </c>
      <c r="H123" s="3">
        <f t="shared" si="12"/>
        <v>9851250</v>
      </c>
      <c r="I123" s="3">
        <v>9500000</v>
      </c>
      <c r="K123" s="3">
        <f t="shared" si="14"/>
        <v>1619000</v>
      </c>
      <c r="L123" s="2" t="s">
        <v>313</v>
      </c>
      <c r="O123" s="13" t="s">
        <v>291</v>
      </c>
    </row>
    <row r="124" spans="2:17" s="33" customFormat="1" x14ac:dyDescent="0.25">
      <c r="B124" s="124" t="s">
        <v>292</v>
      </c>
      <c r="C124" s="32">
        <v>6680000</v>
      </c>
      <c r="D124" s="32">
        <v>801000</v>
      </c>
      <c r="E124" s="32">
        <v>350000</v>
      </c>
      <c r="F124" s="32">
        <f t="shared" si="10"/>
        <v>7831000</v>
      </c>
      <c r="G124" s="32">
        <f t="shared" si="11"/>
        <v>9397200</v>
      </c>
      <c r="H124" s="32">
        <f t="shared" si="12"/>
        <v>9788750</v>
      </c>
      <c r="I124" s="32">
        <v>9500000</v>
      </c>
      <c r="J124" s="32"/>
      <c r="K124" s="32">
        <f t="shared" si="14"/>
        <v>1669000</v>
      </c>
      <c r="O124" s="34" t="s">
        <v>293</v>
      </c>
      <c r="P124" s="35"/>
    </row>
    <row r="125" spans="2:17" s="33" customFormat="1" x14ac:dyDescent="0.25">
      <c r="B125" s="124" t="s">
        <v>309</v>
      </c>
      <c r="C125" s="32">
        <v>7488000</v>
      </c>
      <c r="D125" s="32">
        <v>821000</v>
      </c>
      <c r="E125" s="32"/>
      <c r="F125" s="32">
        <f t="shared" si="10"/>
        <v>8309000</v>
      </c>
      <c r="G125" s="32">
        <f t="shared" si="11"/>
        <v>9970800</v>
      </c>
      <c r="H125" s="32">
        <f t="shared" si="12"/>
        <v>10386250</v>
      </c>
      <c r="I125" s="32">
        <v>9800000</v>
      </c>
      <c r="J125" s="32"/>
      <c r="K125" s="32">
        <f t="shared" si="14"/>
        <v>1491000</v>
      </c>
      <c r="O125" s="34" t="s">
        <v>312</v>
      </c>
      <c r="P125" s="35"/>
    </row>
    <row r="126" spans="2:17" hidden="1" x14ac:dyDescent="0.25">
      <c r="B126" s="55" t="s">
        <v>310</v>
      </c>
      <c r="C126" s="3">
        <v>7776000</v>
      </c>
      <c r="D126" s="3">
        <v>781000</v>
      </c>
      <c r="F126" s="3">
        <f t="shared" si="10"/>
        <v>8557000</v>
      </c>
      <c r="G126" s="3">
        <f t="shared" si="11"/>
        <v>10268400</v>
      </c>
      <c r="H126" s="3">
        <f t="shared" si="12"/>
        <v>10696250</v>
      </c>
      <c r="I126" s="3">
        <v>10500000</v>
      </c>
      <c r="K126" s="3">
        <f t="shared" si="14"/>
        <v>1943000</v>
      </c>
      <c r="L126" s="2" t="s">
        <v>174</v>
      </c>
      <c r="O126" s="13" t="s">
        <v>311</v>
      </c>
    </row>
    <row r="127" spans="2:17" x14ac:dyDescent="0.25">
      <c r="B127" s="55" t="s">
        <v>317</v>
      </c>
      <c r="C127" s="3">
        <v>8160000</v>
      </c>
      <c r="F127" s="3">
        <f t="shared" si="10"/>
        <v>8160000</v>
      </c>
      <c r="G127" s="3">
        <f t="shared" si="11"/>
        <v>9792000</v>
      </c>
      <c r="H127" s="3">
        <f t="shared" si="12"/>
        <v>10200000</v>
      </c>
      <c r="K127" s="3">
        <f t="shared" si="14"/>
        <v>-8160000</v>
      </c>
      <c r="O127" s="13" t="s">
        <v>318</v>
      </c>
    </row>
    <row r="128" spans="2:17" x14ac:dyDescent="0.25">
      <c r="B128" s="55" t="s">
        <v>319</v>
      </c>
      <c r="C128" s="3">
        <v>6500000</v>
      </c>
      <c r="F128" s="3">
        <f t="shared" si="10"/>
        <v>6500000</v>
      </c>
      <c r="G128" s="3">
        <f t="shared" si="11"/>
        <v>7800000</v>
      </c>
      <c r="H128" s="3">
        <f t="shared" si="12"/>
        <v>8125000</v>
      </c>
      <c r="K128" s="3">
        <f t="shared" si="14"/>
        <v>-6500000</v>
      </c>
      <c r="O128" s="13" t="s">
        <v>320</v>
      </c>
    </row>
    <row r="129" spans="2:15" x14ac:dyDescent="0.25">
      <c r="B129" s="55" t="s">
        <v>321</v>
      </c>
      <c r="C129" s="3">
        <v>4000000</v>
      </c>
      <c r="F129" s="3">
        <f t="shared" si="10"/>
        <v>4000000</v>
      </c>
      <c r="K129" s="3">
        <f t="shared" si="14"/>
        <v>-4000000</v>
      </c>
      <c r="O129" s="13" t="s">
        <v>322</v>
      </c>
    </row>
    <row r="130" spans="2:15" x14ac:dyDescent="0.25">
      <c r="B130" s="55" t="s">
        <v>323</v>
      </c>
      <c r="C130" s="3">
        <v>5150000</v>
      </c>
      <c r="F130" s="3">
        <f t="shared" si="10"/>
        <v>5150000</v>
      </c>
      <c r="O130" s="13" t="s">
        <v>324</v>
      </c>
    </row>
    <row r="131" spans="2:15" x14ac:dyDescent="0.25">
      <c r="B131" s="55" t="s">
        <v>325</v>
      </c>
      <c r="C131" s="3">
        <v>8500000</v>
      </c>
      <c r="F131" s="3">
        <f t="shared" si="10"/>
        <v>8500000</v>
      </c>
      <c r="O131" s="13" t="s">
        <v>326</v>
      </c>
    </row>
    <row r="132" spans="2:15" x14ac:dyDescent="0.25">
      <c r="B132" s="55" t="s">
        <v>327</v>
      </c>
      <c r="C132" s="3">
        <v>5500000</v>
      </c>
      <c r="F132" s="3">
        <f t="shared" si="10"/>
        <v>5500000</v>
      </c>
      <c r="O132" s="13" t="s">
        <v>328</v>
      </c>
    </row>
    <row r="133" spans="2:15" x14ac:dyDescent="0.25">
      <c r="B133" s="55" t="s">
        <v>329</v>
      </c>
      <c r="C133" s="3">
        <v>5750000</v>
      </c>
      <c r="F133" s="3">
        <f t="shared" si="10"/>
        <v>5750000</v>
      </c>
      <c r="O133" s="13" t="s">
        <v>330</v>
      </c>
    </row>
    <row r="155" spans="4:4" x14ac:dyDescent="0.25">
      <c r="D155" s="18"/>
    </row>
    <row r="156" spans="4:4" x14ac:dyDescent="0.25">
      <c r="D156" s="102"/>
    </row>
    <row r="157" spans="4:4" x14ac:dyDescent="0.25">
      <c r="D157" s="18"/>
    </row>
    <row r="158" spans="4:4" x14ac:dyDescent="0.25">
      <c r="D158" s="3">
        <v>5258500</v>
      </c>
    </row>
    <row r="159" spans="4:4" x14ac:dyDescent="0.25">
      <c r="D159" s="96">
        <v>5745000</v>
      </c>
    </row>
    <row r="160" spans="4:4" x14ac:dyDescent="0.25">
      <c r="D160" s="3">
        <v>4888000</v>
      </c>
    </row>
    <row r="161" spans="4:4" x14ac:dyDescent="0.25">
      <c r="D161" s="51">
        <v>8359000</v>
      </c>
    </row>
    <row r="162" spans="4:4" x14ac:dyDescent="0.25">
      <c r="D162" s="3">
        <v>3704000</v>
      </c>
    </row>
    <row r="163" spans="4:4" x14ac:dyDescent="0.25">
      <c r="D163" s="3">
        <v>6465000</v>
      </c>
    </row>
    <row r="164" spans="4:4" x14ac:dyDescent="0.25">
      <c r="D164" s="3">
        <v>3442800</v>
      </c>
    </row>
    <row r="165" spans="4:4" x14ac:dyDescent="0.25">
      <c r="D165" s="132">
        <v>6829000</v>
      </c>
    </row>
    <row r="166" spans="4:4" x14ac:dyDescent="0.25">
      <c r="D166" s="3">
        <v>4406000</v>
      </c>
    </row>
    <row r="167" spans="4:4" x14ac:dyDescent="0.25">
      <c r="D167" s="3">
        <v>5117000</v>
      </c>
    </row>
    <row r="168" spans="4:4" x14ac:dyDescent="0.25">
      <c r="D168" s="3">
        <v>9275000</v>
      </c>
    </row>
    <row r="169" spans="4:4" x14ac:dyDescent="0.25">
      <c r="D169" s="136">
        <v>6218000</v>
      </c>
    </row>
    <row r="170" spans="4:4" x14ac:dyDescent="0.25">
      <c r="D170" s="3">
        <v>7922000</v>
      </c>
    </row>
    <row r="171" spans="4:4" x14ac:dyDescent="0.25">
      <c r="D171" s="3">
        <v>4068000</v>
      </c>
    </row>
    <row r="172" spans="4:4" x14ac:dyDescent="0.25">
      <c r="D172" s="3">
        <v>5790000</v>
      </c>
    </row>
    <row r="173" spans="4:4" x14ac:dyDescent="0.25">
      <c r="D173" s="3">
        <v>3465000</v>
      </c>
    </row>
    <row r="174" spans="4:4" x14ac:dyDescent="0.25">
      <c r="D174" s="3">
        <v>4322000</v>
      </c>
    </row>
    <row r="175" spans="4:4" x14ac:dyDescent="0.25">
      <c r="D175" s="3">
        <v>7881000</v>
      </c>
    </row>
    <row r="176" spans="4:4" x14ac:dyDescent="0.25">
      <c r="D176" s="32">
        <v>7831000</v>
      </c>
    </row>
    <row r="177" spans="4:5" x14ac:dyDescent="0.25">
      <c r="D177" s="32">
        <v>8309000</v>
      </c>
    </row>
    <row r="178" spans="4:5" x14ac:dyDescent="0.25">
      <c r="D178" s="3">
        <v>8160000</v>
      </c>
    </row>
    <row r="179" spans="4:5" x14ac:dyDescent="0.25">
      <c r="D179" s="3">
        <v>6500000</v>
      </c>
    </row>
    <row r="180" spans="4:5" x14ac:dyDescent="0.25">
      <c r="D180" s="3">
        <v>4000000</v>
      </c>
    </row>
    <row r="181" spans="4:5" x14ac:dyDescent="0.25">
      <c r="D181" s="3">
        <v>5150000</v>
      </c>
    </row>
    <row r="182" spans="4:5" x14ac:dyDescent="0.25">
      <c r="D182" s="3">
        <v>8500000</v>
      </c>
    </row>
    <row r="183" spans="4:5" x14ac:dyDescent="0.25">
      <c r="D183" s="3">
        <v>5500000</v>
      </c>
    </row>
    <row r="184" spans="4:5" x14ac:dyDescent="0.25">
      <c r="D184" s="3">
        <v>5750000</v>
      </c>
    </row>
    <row r="185" spans="4:5" x14ac:dyDescent="0.25">
      <c r="E185" s="3">
        <f>SUM(D158:D185)</f>
        <v>162855300</v>
      </c>
    </row>
  </sheetData>
  <autoFilter ref="L1:L80" xr:uid="{00000000-0001-0000-0000-000000000000}"/>
  <mergeCells count="4">
    <mergeCell ref="O72:O74"/>
    <mergeCell ref="O96:O97"/>
    <mergeCell ref="O111:O115"/>
    <mergeCell ref="O118:O122"/>
  </mergeCells>
  <phoneticPr fontId="11" type="noConversion"/>
  <conditionalFormatting sqref="C2:G2 H2:N17 O2:O22 B2:B25 P2:P25 Q2:Q39 C3:E25 F3:G27 K3:K79 L18:N39 H18:J65 O26:P26 D26:E38 F28 G28:G72 C29:F38 O29:P38 D39:F39 C40:F41 L40:Q41 Q42:Q43 D42:F57 L42:N69 P44:P49 Q50:Q69 E58:F58 D59:F69 I66:J69 H66:H72 D71:F72 I71:J72 L71:N73 Q71:Q78 D73:J78 M74:N74 L75:N78 F102:F125">
    <cfRule type="expression" dxfId="1" priority="4">
      <formula>MOD(ROW(),2)&gt;0</formula>
    </cfRule>
  </conditionalFormatting>
  <conditionalFormatting sqref="D167:D177 D158:D162">
    <cfRule type="expression" dxfId="0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C9"/>
  <sheetViews>
    <sheetView workbookViewId="0">
      <selection activeCell="E7" sqref="E7"/>
    </sheetView>
  </sheetViews>
  <sheetFormatPr defaultRowHeight="15" x14ac:dyDescent="0.25"/>
  <cols>
    <col min="1" max="2" width="14.5703125" customWidth="1"/>
    <col min="3" max="3" width="11.28515625" style="1" customWidth="1"/>
  </cols>
  <sheetData>
    <row r="1" spans="1:3" x14ac:dyDescent="0.25">
      <c r="A1" s="40" t="s">
        <v>179</v>
      </c>
      <c r="B1" s="40" t="s">
        <v>3</v>
      </c>
      <c r="C1" s="41" t="s">
        <v>6</v>
      </c>
    </row>
    <row r="2" spans="1:3" x14ac:dyDescent="0.25">
      <c r="A2" t="s">
        <v>180</v>
      </c>
      <c r="B2" s="1">
        <v>300000</v>
      </c>
      <c r="C2" s="1">
        <f>B2+100000</f>
        <v>400000</v>
      </c>
    </row>
    <row r="3" spans="1:3" x14ac:dyDescent="0.25">
      <c r="A3" t="s">
        <v>181</v>
      </c>
      <c r="B3" s="1">
        <v>150000</v>
      </c>
      <c r="C3" s="1">
        <f t="shared" ref="C3:C9" si="0">B3+100000</f>
        <v>250000</v>
      </c>
    </row>
    <row r="4" spans="1:3" x14ac:dyDescent="0.25">
      <c r="A4" t="s">
        <v>182</v>
      </c>
      <c r="B4" s="1">
        <v>150000</v>
      </c>
      <c r="C4" s="1">
        <f t="shared" si="0"/>
        <v>250000</v>
      </c>
    </row>
    <row r="5" spans="1:3" x14ac:dyDescent="0.25">
      <c r="A5" t="s">
        <v>183</v>
      </c>
      <c r="B5" s="1">
        <v>160000</v>
      </c>
      <c r="C5" s="1">
        <f t="shared" si="0"/>
        <v>260000</v>
      </c>
    </row>
    <row r="6" spans="1:3" x14ac:dyDescent="0.25">
      <c r="A6" t="s">
        <v>184</v>
      </c>
      <c r="B6" s="1">
        <v>300000</v>
      </c>
      <c r="C6" s="1">
        <f t="shared" si="0"/>
        <v>400000</v>
      </c>
    </row>
    <row r="7" spans="1:3" x14ac:dyDescent="0.25">
      <c r="A7" t="s">
        <v>185</v>
      </c>
      <c r="B7" s="1">
        <v>600000</v>
      </c>
      <c r="C7" s="1">
        <f t="shared" si="0"/>
        <v>700000</v>
      </c>
    </row>
    <row r="8" spans="1:3" x14ac:dyDescent="0.25">
      <c r="A8" t="s">
        <v>216</v>
      </c>
      <c r="B8" s="1">
        <v>300000</v>
      </c>
      <c r="C8" s="1">
        <f t="shared" si="0"/>
        <v>400000</v>
      </c>
    </row>
    <row r="9" spans="1:3" x14ac:dyDescent="0.25">
      <c r="A9" t="s">
        <v>308</v>
      </c>
      <c r="B9">
        <v>250000</v>
      </c>
      <c r="C9" s="1">
        <f t="shared" si="0"/>
        <v>350000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</cp:lastModifiedBy>
  <dcterms:created xsi:type="dcterms:W3CDTF">2015-06-05T18:17:20Z</dcterms:created>
  <dcterms:modified xsi:type="dcterms:W3CDTF">2023-09-07T16:38:11Z</dcterms:modified>
</cp:coreProperties>
</file>