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DATA\04.Private\TDStore\"/>
    </mc:Choice>
  </mc:AlternateContent>
  <xr:revisionPtr revIDLastSave="0" documentId="13_ncr:1_{A744FE38-75C0-4B05-937A-393EEC19930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hapXuat" sheetId="1" r:id="rId1"/>
    <sheet name="Linh Kiện" sheetId="2" r:id="rId2"/>
  </sheets>
  <definedNames>
    <definedName name="_xlnm._FilterDatabase" localSheetId="0" hidden="1">NhapXuat!$L$1:$L$80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4" i="1" l="1"/>
  <c r="F53" i="1"/>
  <c r="F52" i="1"/>
  <c r="F51" i="1"/>
  <c r="F56" i="1"/>
  <c r="F61" i="1"/>
  <c r="F60" i="1"/>
  <c r="F59" i="1"/>
  <c r="F65" i="1"/>
  <c r="F64" i="1"/>
  <c r="F67" i="1"/>
  <c r="F71" i="1"/>
  <c r="F70" i="1"/>
  <c r="F74" i="1"/>
  <c r="F73" i="1"/>
  <c r="F78" i="1"/>
  <c r="F77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K89" i="1"/>
  <c r="K90" i="1"/>
  <c r="K91" i="1"/>
  <c r="K92" i="1"/>
  <c r="F93" i="1"/>
  <c r="H93" i="1" s="1"/>
  <c r="F94" i="1"/>
  <c r="K94" i="1" s="1"/>
  <c r="F95" i="1"/>
  <c r="K95" i="1" s="1"/>
  <c r="F96" i="1"/>
  <c r="K96" i="1" s="1"/>
  <c r="K83" i="1"/>
  <c r="K84" i="1"/>
  <c r="K86" i="1"/>
  <c r="H85" i="1"/>
  <c r="H86" i="1"/>
  <c r="G87" i="1"/>
  <c r="K81" i="1"/>
  <c r="H82" i="1"/>
  <c r="G83" i="1"/>
  <c r="H84" i="1"/>
  <c r="K85" i="1"/>
  <c r="G86" i="1"/>
  <c r="H87" i="1"/>
  <c r="H88" i="1"/>
  <c r="G80" i="1"/>
  <c r="F79" i="1"/>
  <c r="K79" i="1" s="1"/>
  <c r="K78" i="1"/>
  <c r="G77" i="1"/>
  <c r="F76" i="1"/>
  <c r="G76" i="1" s="1"/>
  <c r="F75" i="1"/>
  <c r="G75" i="1" s="1"/>
  <c r="K74" i="1"/>
  <c r="K73" i="1"/>
  <c r="F72" i="1"/>
  <c r="G72" i="1" s="1"/>
  <c r="K71" i="1"/>
  <c r="K70" i="1"/>
  <c r="F69" i="1"/>
  <c r="K69" i="1" s="1"/>
  <c r="F68" i="1"/>
  <c r="K68" i="1" s="1"/>
  <c r="F50" i="1"/>
  <c r="K50" i="1" s="1"/>
  <c r="G51" i="1"/>
  <c r="K52" i="1"/>
  <c r="G53" i="1"/>
  <c r="G54" i="1"/>
  <c r="F55" i="1"/>
  <c r="G55" i="1" s="1"/>
  <c r="G56" i="1"/>
  <c r="F57" i="1"/>
  <c r="G57" i="1" s="1"/>
  <c r="F58" i="1"/>
  <c r="G58" i="1" s="1"/>
  <c r="G59" i="1"/>
  <c r="K60" i="1"/>
  <c r="G61" i="1"/>
  <c r="F62" i="1"/>
  <c r="K62" i="1" s="1"/>
  <c r="F63" i="1"/>
  <c r="K63" i="1" s="1"/>
  <c r="G64" i="1"/>
  <c r="G65" i="1"/>
  <c r="F66" i="1"/>
  <c r="G66" i="1" s="1"/>
  <c r="K67" i="1"/>
  <c r="F45" i="1"/>
  <c r="G45" i="1" s="1"/>
  <c r="F46" i="1"/>
  <c r="G46" i="1" s="1"/>
  <c r="F47" i="1"/>
  <c r="G47" i="1" s="1"/>
  <c r="F48" i="1"/>
  <c r="G48" i="1" s="1"/>
  <c r="F49" i="1"/>
  <c r="K49" i="1" s="1"/>
  <c r="F28" i="1"/>
  <c r="G28" i="1" s="1"/>
  <c r="F29" i="1"/>
  <c r="K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K36" i="1" s="1"/>
  <c r="F37" i="1"/>
  <c r="K37" i="1" s="1"/>
  <c r="F38" i="1"/>
  <c r="G38" i="1" s="1"/>
  <c r="F39" i="1"/>
  <c r="K39" i="1" s="1"/>
  <c r="F40" i="1"/>
  <c r="G40" i="1" s="1"/>
  <c r="F41" i="1"/>
  <c r="K41" i="1" s="1"/>
  <c r="F42" i="1"/>
  <c r="G42" i="1" s="1"/>
  <c r="F43" i="1"/>
  <c r="K43" i="1" s="1"/>
  <c r="F44" i="1"/>
  <c r="K44" i="1" s="1"/>
  <c r="C23" i="1"/>
  <c r="F3" i="1"/>
  <c r="K3" i="1" s="1"/>
  <c r="F4" i="1"/>
  <c r="K4" i="1" s="1"/>
  <c r="F5" i="1"/>
  <c r="K5" i="1" s="1"/>
  <c r="F6" i="1"/>
  <c r="K6" i="1" s="1"/>
  <c r="F7" i="1"/>
  <c r="K7" i="1" s="1"/>
  <c r="F8" i="1"/>
  <c r="K8" i="1" s="1"/>
  <c r="F9" i="1"/>
  <c r="K9" i="1" s="1"/>
  <c r="F10" i="1"/>
  <c r="K10" i="1" s="1"/>
  <c r="F11" i="1"/>
  <c r="K11" i="1" s="1"/>
  <c r="F12" i="1"/>
  <c r="K12" i="1" s="1"/>
  <c r="F13" i="1"/>
  <c r="K13" i="1" s="1"/>
  <c r="F14" i="1"/>
  <c r="K14" i="1" s="1"/>
  <c r="F15" i="1"/>
  <c r="K15" i="1" s="1"/>
  <c r="F16" i="1"/>
  <c r="K16" i="1" s="1"/>
  <c r="F17" i="1"/>
  <c r="K17" i="1" s="1"/>
  <c r="F18" i="1"/>
  <c r="K18" i="1" s="1"/>
  <c r="F19" i="1"/>
  <c r="K19" i="1" s="1"/>
  <c r="F20" i="1"/>
  <c r="K20" i="1" s="1"/>
  <c r="F21" i="1"/>
  <c r="K21" i="1" s="1"/>
  <c r="F22" i="1"/>
  <c r="K22" i="1" s="1"/>
  <c r="F24" i="1"/>
  <c r="H24" i="1" s="1"/>
  <c r="F25" i="1"/>
  <c r="K25" i="1" s="1"/>
  <c r="F26" i="1"/>
  <c r="K26" i="1" s="1"/>
  <c r="F27" i="1"/>
  <c r="K27" i="1" s="1"/>
  <c r="F2" i="1"/>
  <c r="K2" i="1" s="1"/>
  <c r="G85" i="1" l="1"/>
  <c r="H83" i="1"/>
  <c r="G96" i="1"/>
  <c r="H96" i="1"/>
  <c r="G90" i="1"/>
  <c r="H90" i="1"/>
  <c r="G84" i="1"/>
  <c r="H81" i="1"/>
  <c r="G95" i="1"/>
  <c r="H95" i="1"/>
  <c r="K87" i="1"/>
  <c r="G94" i="1"/>
  <c r="H94" i="1"/>
  <c r="K93" i="1"/>
  <c r="G81" i="1"/>
  <c r="G93" i="1"/>
  <c r="G92" i="1"/>
  <c r="H92" i="1"/>
  <c r="G91" i="1"/>
  <c r="H91" i="1"/>
  <c r="G89" i="1"/>
  <c r="H89" i="1"/>
  <c r="G88" i="1"/>
  <c r="K88" i="1"/>
  <c r="G82" i="1"/>
  <c r="K82" i="1"/>
  <c r="H78" i="1"/>
  <c r="G78" i="1"/>
  <c r="G79" i="1"/>
  <c r="H79" i="1"/>
  <c r="H80" i="1"/>
  <c r="K80" i="1"/>
  <c r="K77" i="1"/>
  <c r="H77" i="1"/>
  <c r="H76" i="1"/>
  <c r="K76" i="1"/>
  <c r="K75" i="1"/>
  <c r="H75" i="1"/>
  <c r="G74" i="1"/>
  <c r="H74" i="1"/>
  <c r="G73" i="1"/>
  <c r="H73" i="1"/>
  <c r="K72" i="1"/>
  <c r="H72" i="1"/>
  <c r="K31" i="1"/>
  <c r="H61" i="1"/>
  <c r="H49" i="1"/>
  <c r="H57" i="1"/>
  <c r="H53" i="1"/>
  <c r="H45" i="1"/>
  <c r="H37" i="1"/>
  <c r="G70" i="1"/>
  <c r="H29" i="1"/>
  <c r="H65" i="1"/>
  <c r="H15" i="1"/>
  <c r="H7" i="1"/>
  <c r="H70" i="1"/>
  <c r="H66" i="1"/>
  <c r="H62" i="1"/>
  <c r="H58" i="1"/>
  <c r="H54" i="1"/>
  <c r="H50" i="1"/>
  <c r="H46" i="1"/>
  <c r="H42" i="1"/>
  <c r="H38" i="1"/>
  <c r="H34" i="1"/>
  <c r="H30" i="1"/>
  <c r="H25" i="1"/>
  <c r="H17" i="1"/>
  <c r="H9" i="1"/>
  <c r="G62" i="1"/>
  <c r="G50" i="1"/>
  <c r="H16" i="1"/>
  <c r="H8" i="1"/>
  <c r="H33" i="1"/>
  <c r="G69" i="1"/>
  <c r="G49" i="1"/>
  <c r="G41" i="1"/>
  <c r="G37" i="1"/>
  <c r="G29" i="1"/>
  <c r="H22" i="1"/>
  <c r="H14" i="1"/>
  <c r="H6" i="1"/>
  <c r="H41" i="1"/>
  <c r="H68" i="1"/>
  <c r="H64" i="1"/>
  <c r="H60" i="1"/>
  <c r="H56" i="1"/>
  <c r="H52" i="1"/>
  <c r="H48" i="1"/>
  <c r="H44" i="1"/>
  <c r="H40" i="1"/>
  <c r="H36" i="1"/>
  <c r="H32" i="1"/>
  <c r="H28" i="1"/>
  <c r="H21" i="1"/>
  <c r="H13" i="1"/>
  <c r="H5" i="1"/>
  <c r="H69" i="1"/>
  <c r="G68" i="1"/>
  <c r="G60" i="1"/>
  <c r="G52" i="1"/>
  <c r="G44" i="1"/>
  <c r="G36" i="1"/>
  <c r="H20" i="1"/>
  <c r="H12" i="1"/>
  <c r="H4" i="1"/>
  <c r="H71" i="1"/>
  <c r="H67" i="1"/>
  <c r="H63" i="1"/>
  <c r="H59" i="1"/>
  <c r="H55" i="1"/>
  <c r="H51" i="1"/>
  <c r="H47" i="1"/>
  <c r="H43" i="1"/>
  <c r="H39" i="1"/>
  <c r="H35" i="1"/>
  <c r="H31" i="1"/>
  <c r="H27" i="1"/>
  <c r="H19" i="1"/>
  <c r="H11" i="1"/>
  <c r="H3" i="1"/>
  <c r="G71" i="1"/>
  <c r="G67" i="1"/>
  <c r="G63" i="1"/>
  <c r="G43" i="1"/>
  <c r="G39" i="1"/>
  <c r="H26" i="1"/>
  <c r="H18" i="1"/>
  <c r="H10" i="1"/>
  <c r="H2" i="1"/>
  <c r="K35" i="1"/>
  <c r="K33" i="1"/>
  <c r="K65" i="1"/>
  <c r="K61" i="1"/>
  <c r="K59" i="1"/>
  <c r="K46" i="1"/>
  <c r="K57" i="1"/>
  <c r="K53" i="1"/>
  <c r="K42" i="1"/>
  <c r="K34" i="1"/>
  <c r="K66" i="1"/>
  <c r="K58" i="1"/>
  <c r="K40" i="1"/>
  <c r="K64" i="1"/>
  <c r="K56" i="1"/>
  <c r="K55" i="1"/>
  <c r="K47" i="1"/>
  <c r="K38" i="1"/>
  <c r="K54" i="1"/>
  <c r="K48" i="1"/>
  <c r="K51" i="1"/>
  <c r="K45" i="1"/>
  <c r="K32" i="1"/>
  <c r="K30" i="1"/>
  <c r="K28" i="1"/>
  <c r="F23" i="1"/>
  <c r="K24" i="1"/>
  <c r="K23" i="1" l="1"/>
  <c r="H23" i="1"/>
</calcChain>
</file>

<file path=xl/sharedStrings.xml><?xml version="1.0" encoding="utf-8"?>
<sst xmlns="http://schemas.openxmlformats.org/spreadsheetml/2006/main" count="272" uniqueCount="241">
  <si>
    <t>ID máy</t>
  </si>
  <si>
    <t>Model</t>
  </si>
  <si>
    <t>Ngày nhập</t>
  </si>
  <si>
    <t>Giá nhập</t>
  </si>
  <si>
    <t>Ngày xuất</t>
  </si>
  <si>
    <t>Giá đề xuất</t>
  </si>
  <si>
    <t>Giá bán</t>
  </si>
  <si>
    <t>Chi phí bán</t>
  </si>
  <si>
    <t>Lợi nhuận</t>
  </si>
  <si>
    <t>Dell 5300 2in 1 128Gb</t>
  </si>
  <si>
    <t>Dell 5300 2in 1 256Gb</t>
  </si>
  <si>
    <t>PF- 1J8Q26</t>
  </si>
  <si>
    <t>PF- 1C83XE</t>
  </si>
  <si>
    <t>Thinkpad L580 JP 8/128/HD</t>
  </si>
  <si>
    <t>Thinkpad L580 US 8/256/FHD</t>
  </si>
  <si>
    <t>8LHQK13</t>
  </si>
  <si>
    <t>Dell 7300  8/256/13,3FHD</t>
  </si>
  <si>
    <t>BBZDNF2</t>
  </si>
  <si>
    <t>Note</t>
  </si>
  <si>
    <t>Khách hàng</t>
  </si>
  <si>
    <t>A Việt Anh DN</t>
  </si>
  <si>
    <t>Long</t>
  </si>
  <si>
    <t>A Hoàng DN</t>
  </si>
  <si>
    <t>Dell 7490 8/256/13'3 FHD</t>
  </si>
  <si>
    <t>A Công Yên Sở</t>
  </si>
  <si>
    <t>CFLCS73</t>
  </si>
  <si>
    <t>Dell 7410 i5 gen 10/16/256</t>
  </si>
  <si>
    <t>E Quyên</t>
  </si>
  <si>
    <t>15/11/2022</t>
  </si>
  <si>
    <t>Chị gái Đạt</t>
  </si>
  <si>
    <t>Dell 7390 2in1 i5-g8/16/256</t>
  </si>
  <si>
    <t>346P8Y2</t>
  </si>
  <si>
    <t>Thinkpad L580 US 8/128/FHD</t>
  </si>
  <si>
    <t>A Tưởng Bắc Ninh</t>
  </si>
  <si>
    <t>A huấn</t>
  </si>
  <si>
    <t>Thinkpad X1 gen 5 jp i5 G7/8/256</t>
  </si>
  <si>
    <t>X280 i5 8350/8/256/12.5' FHD</t>
  </si>
  <si>
    <t>E Zai Đạt</t>
  </si>
  <si>
    <t>BH 3 tháng</t>
  </si>
  <si>
    <t>BH 1 tháng</t>
  </si>
  <si>
    <t>Dell 7400 i7/16/256</t>
  </si>
  <si>
    <t>Dell 7410 i5/16/256</t>
  </si>
  <si>
    <t>Cước VC</t>
  </si>
  <si>
    <t>Dell 5310 i5-11th/16/512</t>
  </si>
  <si>
    <t>Dell 5400 i5-8/8/256</t>
  </si>
  <si>
    <t>21/03/2023</t>
  </si>
  <si>
    <t>3j8p273</t>
  </si>
  <si>
    <t>Giá vốn</t>
  </si>
  <si>
    <t>A Giang Huế</t>
  </si>
  <si>
    <t>37QFHG3</t>
  </si>
  <si>
    <t>15-03-2023</t>
  </si>
  <si>
    <t>A Huy 7</t>
  </si>
  <si>
    <t>25/03/2023</t>
  </si>
  <si>
    <t>Vệ sinh, sửa chữa</t>
  </si>
  <si>
    <t>Mã vận đơn Ebay</t>
  </si>
  <si>
    <t>9405508205497765140566</t>
  </si>
  <si>
    <t>Dell Inspiron 5310 i5-11th/16/512 Xước</t>
  </si>
  <si>
    <t>Dell Inspiron 5310 i5-11th/16/512 _ Openbox</t>
  </si>
  <si>
    <t>Dell LATITUDE 5400 i5-8/8/256/14FHD</t>
  </si>
  <si>
    <t>Dell LATITUDE 7400 i5/8/256</t>
  </si>
  <si>
    <t>DELL LATITUDE 7400 I7-8665U/16GB/512GB SSD &amp; Dock</t>
  </si>
  <si>
    <t>Đạt</t>
  </si>
  <si>
    <t>Latitude 7400. i5 8th gen(4cores,8threads)16GB.256GB</t>
  </si>
  <si>
    <t>1ZX1965V0392799731</t>
  </si>
  <si>
    <t>9405508205496616604547</t>
  </si>
  <si>
    <t>9461208205496629527005</t>
  </si>
  <si>
    <t>Dell Latitude 7400 2-in-1 i7</t>
  </si>
  <si>
    <t>Dell Inspiron 13 5310 i7 11370H</t>
  </si>
  <si>
    <t>396456850417</t>
  </si>
  <si>
    <t>Dell Latitude 7410 i5-10310U 1.7GHz 8GB RAM 256GB NVMe Screen Part/Repair C3*347</t>
  </si>
  <si>
    <t>STT</t>
  </si>
  <si>
    <t>396551132626</t>
  </si>
  <si>
    <t>1Z14V3880310189185</t>
  </si>
  <si>
    <t>Dell Inspiron 14 5000 2 in 1 - 14” I5-1135G7 FHD Touch Laptop 256GB 8GB Ram</t>
  </si>
  <si>
    <t>Dell 7490 14" i5-8350U CPU @ 1.70GHz, 16GB, 512GB SSD, Webcam, Win 10 Pro &amp; Dock</t>
  </si>
  <si>
    <t>9405508205496648378041</t>
  </si>
  <si>
    <t>DELL LATITUDE E7410 CORE i7 10610U 1.8 GHz./16GB RAM/512GB SSD</t>
  </si>
  <si>
    <t>Dell Latitude 3410 Intel Core i5-10210u 1.60 GHz 8GB RAM 14.0" No HDD No OS</t>
  </si>
  <si>
    <t>396715081401</t>
  </si>
  <si>
    <t>1Z751Y100354190814</t>
  </si>
  <si>
    <t>396748680550</t>
  </si>
  <si>
    <t>324C3Z2</t>
  </si>
  <si>
    <t>FH87Q73</t>
  </si>
  <si>
    <t>Dell Inspiron 13 5310 13.3" (512GB SSD, Intel Core i5-11320H, 2.50GHz, 16GB RAM) US $385.00</t>
  </si>
  <si>
    <t>Dell Inspiron 13 5310 13.3 " Core i5-11320H/16GB/512GB SSD Lightly used!!! US $325.00</t>
  </si>
  <si>
    <t>396886696987</t>
  </si>
  <si>
    <t>DLSKRV2</t>
  </si>
  <si>
    <t>BS Lan Anh</t>
  </si>
  <si>
    <t>Dell Latitude 7400 Intel Core i5 1.6GHz 8GB RAM 256GB SSD !READ! LPT-706
US $174.99</t>
  </si>
  <si>
    <t>Dell Inspiron 13 7306 13.3 inch (512GB, Intel Core i5 11th Gen., 2.40GHZ,...US $336.00</t>
  </si>
  <si>
    <t>A Thịnh Yte Dũng</t>
  </si>
  <si>
    <t>Thanh niên công nghiệp Dũng</t>
  </si>
  <si>
    <t>Nam /Đạt</t>
  </si>
  <si>
    <t>FW7Q1Z2</t>
  </si>
  <si>
    <t>Việt</t>
  </si>
  <si>
    <t>9405508205497826574743</t>
  </si>
  <si>
    <t>9405536104262700038858</t>
  </si>
  <si>
    <t>9405508205497841021161</t>
  </si>
  <si>
    <t>1Z11X45W0396452937</t>
  </si>
  <si>
    <t>397108270831</t>
  </si>
  <si>
    <t>Dell Latitude 7390 2-in-1 Laptop
US $120.00</t>
  </si>
  <si>
    <t>DELL Latitude 3410 i5-10210U 8 GB RAM 256 GB SSD FHD Backlit Keyboard!
US $200.00</t>
  </si>
  <si>
    <t>Dell Latitude 7400 2in1 (512GB SSD, Intel Core i7, 1.90GHz, 16GB) Laptop🔥US $246.50</t>
  </si>
  <si>
    <t>Dell Latitude 7400 14" Intel i5-8265U@1.60GHz 8GB RAM 256GB SSD WiFi HDMI Win11US $162.50</t>
  </si>
  <si>
    <t>1ZX1965V0397401696</t>
  </si>
  <si>
    <t>1Z1AF6130371008686</t>
  </si>
  <si>
    <t>Dell Latitude 5400 14" (256GB SSD, Intel Core i5-8265u 1.6GHz, 8GB) Laptop-… US $102.50</t>
  </si>
  <si>
    <t>Microsoft Surface Laptop Go 12.4" Intel i5 1.2GHz 8Gb RAM 120GB SSD US $266.00</t>
  </si>
  <si>
    <t>9405508205496709220012</t>
  </si>
  <si>
    <t>Quân</t>
  </si>
  <si>
    <t>10tr</t>
  </si>
  <si>
    <t>12tr5</t>
  </si>
  <si>
    <t>Dell Latitude 5400 Laptop: Work, School (256 GB SSD, Intel Core i5, 16GB RAM)  US $120.00</t>
  </si>
  <si>
    <t>9536213006853116046674</t>
  </si>
  <si>
    <t>Chú Kiểm Nha Trang</t>
  </si>
  <si>
    <t>397531124140</t>
  </si>
  <si>
    <t>A Đoàn</t>
  </si>
  <si>
    <t>Hiếu</t>
  </si>
  <si>
    <t>HNBRS93</t>
  </si>
  <si>
    <t>17/05/23</t>
  </si>
  <si>
    <t>Giá CTV</t>
  </si>
  <si>
    <t>A Minh béo</t>
  </si>
  <si>
    <t>XPS 9370 i5 8350U/8/  142$</t>
  </si>
  <si>
    <t>398700747493</t>
  </si>
  <si>
    <t>7400 i5-8365U/8/256 160$</t>
  </si>
  <si>
    <t>398611074172</t>
  </si>
  <si>
    <t>7400 2in1 i5-8356U/8/256  168$</t>
  </si>
  <si>
    <t>398967928661</t>
  </si>
  <si>
    <t>inspiron 5502 i5 -1135G7/8/256 274$</t>
  </si>
  <si>
    <t>398975238878</t>
  </si>
  <si>
    <t>Dell Latitude 7400 Touch 14" Intel Core i5-8365U 1.6Ghz 8GB RAM 256GB SSD C5</t>
  </si>
  <si>
    <t>399231698060</t>
  </si>
  <si>
    <t>HP EliteBook 830 (G5) Laptop i5-8350U 1.7GHz 256GB SSD 8GB RAM 13.3" W10P 160$</t>
  </si>
  <si>
    <t>9405508205496832760072</t>
  </si>
  <si>
    <t>Microsoft Surface Laptop Go 12.4" (128 GB, Intel Core i5, 8GB) - Silver</t>
  </si>
  <si>
    <t>9405508205499003388228</t>
  </si>
  <si>
    <t>HP ProBook 440 G6 14” Core i7-8565U, 16GB RAM,512GB SSD Laptop Win 11 Pro</t>
  </si>
  <si>
    <t>1Z14V49E4211136952</t>
  </si>
  <si>
    <t>Dell Latitude 3410 i5 10210U 1.6Ghz 8GB 256SSD 10Pro LCD SCRATCH</t>
  </si>
  <si>
    <t>1Z23Y5A30399359174</t>
  </si>
  <si>
    <t>HP EliteBook 840 G6 i5-8365u 1.6GHz 8GB 256GB SSD</t>
  </si>
  <si>
    <t>9405508205499006396619</t>
  </si>
  <si>
    <t>DELL XPS 13 9380, 13.3" Laptop, i5-8365U, 8GB, 256GB, Win10, VPRO, No Batt/AC</t>
  </si>
  <si>
    <t>399374789020</t>
  </si>
  <si>
    <t>399578580006</t>
  </si>
  <si>
    <t>Dell XPS 9370 13.3" Intel Core i5-8350U 1.70GHz 8GB RAM 256GB SSD Win11 BAD BATT</t>
  </si>
  <si>
    <t>1Z13V17V0294549253</t>
  </si>
  <si>
    <t>Dell Inspiron 15 3511 15.6 FHD Touchscreen Laptop i5-1135G7 8GB Ram 256GB</t>
  </si>
  <si>
    <t>9405508205496853132070</t>
  </si>
  <si>
    <t>Dell Inspiron 15 3511 Intel Core i5-1135G7 2.40GHz 8GB RAM 256GB SSD 15.6</t>
  </si>
  <si>
    <t>1ZAC98180376321238</t>
  </si>
  <si>
    <t>399716263193</t>
  </si>
  <si>
    <t>DELL Inspiron 15 3511, 15.6" Touchscreen, i5-11, 8GB RAM, 256GB, Iris Xe Graphic</t>
  </si>
  <si>
    <t>1Z5RY3176842786958</t>
  </si>
  <si>
    <t>Dell Latitude 7400 i7-8665U 1.9GHz 256GB SSD 16GB RAM WIN11 14" NO BATTERY PC</t>
  </si>
  <si>
    <t>1Z373E404290558700</t>
  </si>
  <si>
    <t>Dell Latitude 3410 Intel Core i5-10210u 1.60 GHz 8GB RAM 14.0" No HDD</t>
  </si>
  <si>
    <t>9405508205499025278118</t>
  </si>
  <si>
    <t>Dell Inspiron 15 3511 15.6 FHD Core i5-1135G7 2.4GHz 8GB RAM 256GB W11H NO PA</t>
  </si>
  <si>
    <t>399693776218</t>
  </si>
  <si>
    <t>USED Dell Latitude 5400 - i5-8265U, 8GB RAM, 256GB SSD, W10 Pro</t>
  </si>
  <si>
    <t>9405508205496861332332</t>
  </si>
  <si>
    <t>Apple AirPods Pro In Ear Bluetooth Wireless Earbuds with Noise Cancellation USED</t>
  </si>
  <si>
    <t>9400108205499027966065</t>
  </si>
  <si>
    <t>57SLPQ2</t>
  </si>
  <si>
    <t>Bạn Đạt</t>
  </si>
  <si>
    <t>Khách Hảo</t>
  </si>
  <si>
    <t>Hảo</t>
  </si>
  <si>
    <t>Dell Latitude 3410 14 inch (256GB, Intel Core i5 10th Gen., 1.60GHz, 8GB)</t>
  </si>
  <si>
    <t>9461509205568497850832</t>
  </si>
  <si>
    <t>Dell Latitude 7400 14" i5-8365U @ 1.6GHz 8GB DDR4 RAM 256GB SSD No OS/AC</t>
  </si>
  <si>
    <t>9405508205499040151304</t>
  </si>
  <si>
    <t>Dell Inspiron 13 7000 13.3 inch (Intel Core i5 11th Gen., NO CHARGER</t>
  </si>
  <si>
    <t>780258564951</t>
  </si>
  <si>
    <t>Lâm</t>
  </si>
  <si>
    <t>Lượng</t>
  </si>
  <si>
    <t>1ZE531070398266540</t>
  </si>
  <si>
    <t>DELL LATITUDE 7410 Intel Core i7-10610U 2.3GHz 16GB RAM 256GB SSD No Charge</t>
  </si>
  <si>
    <t>9405508205496888194005</t>
  </si>
  <si>
    <t>Sạc</t>
  </si>
  <si>
    <t>Giá</t>
  </si>
  <si>
    <t>Dell type C</t>
  </si>
  <si>
    <t>Dell Chân nhỏ</t>
  </si>
  <si>
    <t xml:space="preserve">Hp </t>
  </si>
  <si>
    <t>Dell oval</t>
  </si>
  <si>
    <t>SSD 256</t>
  </si>
  <si>
    <t>SSD 512</t>
  </si>
  <si>
    <t>DELL LATITUDE 3410 INTEL CORE I5 10GEN NO RAM NO HD US $70.00 Chết main</t>
  </si>
  <si>
    <t>Hiền thỏ</t>
  </si>
  <si>
    <t>9tr</t>
  </si>
  <si>
    <t>Dell Latitude 7400 14" Intel Core i5-8365U 1.6Ghz 16GB RAM 256GB SSD C4</t>
  </si>
  <si>
    <t>780371946703</t>
  </si>
  <si>
    <t>HP Envy 13-ba1047wm 13.3" i5-1135G7 2.40GHz 8GB DDR4 256GB SSD Windows 10 US $305.91</t>
  </si>
  <si>
    <t>780357182669</t>
  </si>
  <si>
    <t>Apple AirPods (3rd Generation) w/ Lightning Charging Case MPNY3AM/A</t>
  </si>
  <si>
    <t>780343420055</t>
  </si>
  <si>
    <t>Dell Latitude 7420 Laptop BOOTS Core i5-1145G7 @2.60 16GB RAM 512GB HDD</t>
  </si>
  <si>
    <t>780398924565</t>
  </si>
  <si>
    <t>Dell XPS 13 9370 13.3" / i5-8250U 1.60GHz / 8GB RAM / 128 GB SSD</t>
  </si>
  <si>
    <t>LOT OF 10: 256GB NVMe PCIe M.2 2280 SSD - Solid State Drives Major Brands</t>
  </si>
  <si>
    <t>9400111206215528357770</t>
  </si>
  <si>
    <t>Dell Inspiron 13 5310 FHD i5-11320H 2.5GHz 16 GB RAM 512GB W11H NO PA FG3 US $303.96</t>
  </si>
  <si>
    <t>780571299519</t>
  </si>
  <si>
    <t>Dell Inspiron 13 5310 FHD i5-11320H 2.5GHz 16 GB RAM 512GB W11H NO PA RL3</t>
  </si>
  <si>
    <t>780572009202</t>
  </si>
  <si>
    <t>8tr5</t>
  </si>
  <si>
    <t>9405508205499079423557</t>
  </si>
  <si>
    <t>HP ENVY 13-ah0051wm i5-8250U 8GB 512 GB SSD 13.3" Full-HD</t>
  </si>
  <si>
    <t>9405508205499076008542</t>
  </si>
  <si>
    <t>Surface Laptop 2 -8gb, i5 , 256 Storage</t>
  </si>
  <si>
    <t>9400108205496920227460</t>
  </si>
  <si>
    <t>GARMIN VIVOSMART 5</t>
  </si>
  <si>
    <t>780782993957</t>
  </si>
  <si>
    <t>Dell XPS 13 9370 13.3" Core i5-8250U 1.60GHz 8GB RAM 240GB SSD Win 11 Pro</t>
  </si>
  <si>
    <t>1Z13V17V0295970250</t>
  </si>
  <si>
    <t>Dell XPS 13 9370 13.3" FHD i5-8350U 1.70GHz 8GB RAM 256GB SSD Win11Pro BAD BATT.</t>
  </si>
  <si>
    <t>Microsoft Surface Laptop Go 2 12.4" (128GB SSD, Intel Core i5 11th Gen)</t>
  </si>
  <si>
    <t>Dương Bắc Giang</t>
  </si>
  <si>
    <t>Ram 8GB</t>
  </si>
  <si>
    <t>Lợi</t>
  </si>
  <si>
    <t>Em gái anh Dũng</t>
  </si>
  <si>
    <t>Dell Latitude 7400 I5-8365U 1.6GHz 16GB RAM 256GB SSD HD</t>
  </si>
  <si>
    <t>Dell Latitude 7400 14" Intel Core i5-8365U 1.6Ghz 16GB RAM 256GB SSD C4 Xước</t>
  </si>
  <si>
    <t>5tr</t>
  </si>
  <si>
    <t>4tr5</t>
  </si>
  <si>
    <t>6tr</t>
  </si>
  <si>
    <t>5tr6</t>
  </si>
  <si>
    <t>780943191115</t>
  </si>
  <si>
    <t>Dell XPS 13 9370 13.3" Intel i5-8350U 1.7GHz 8GB DDR3 Fair No SSD COA</t>
  </si>
  <si>
    <t>9505810060783191418952</t>
  </si>
  <si>
    <t>Dell XPS 13 9380 Intel i5-8265H@1.60GHz 8GB RAM 256GB SSD Win 11</t>
  </si>
  <si>
    <t>1ZX1965V0398269025</t>
  </si>
  <si>
    <t>Dell XPS 13 9380 Intel Core i7-8565U 1.80Ghz 8GB Ram No HDD 13.3" Laptop</t>
  </si>
  <si>
    <t>9434608205499098837372</t>
  </si>
  <si>
    <t>Dell XPS 13 9370 13.3" i5-8250U@1.6GHz 8GB RAM No SSD/OS *Bios* | C1752</t>
  </si>
  <si>
    <t>781098972315</t>
  </si>
  <si>
    <t>Dell Latitude Touch 7400 2 in 1 14" Core i7 8th Gen 16 DDR4 Ram No OS parts</t>
  </si>
  <si>
    <t>9405508205499103479499</t>
  </si>
  <si>
    <t>Dell XPS 13 9380 - Win11 Pro, 128GB NVMe, 8GB RAM, Intel i5 8th Gen, Webcam</t>
  </si>
  <si>
    <t>Microsoft Surface Laptop 3 i5 1.20GHz | 8GB 256GB-SSD | FAIR</t>
  </si>
  <si>
    <t>Dell Latitude 5400 14", i5 8th Gen, 8GB Ram, Excellent Battery, No HDD or OS Xước nhẹ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</si>
</sst>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000]d/m/yyyy;@"/>
    <numFmt numFmtId="165" formatCode="yyyy\-mm\-dd;@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111820"/>
      <name val="Arial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  <font>
      <sz val="11"/>
      <color rgb="FF191919"/>
      <name val="Arial"/>
      <family val="2"/>
    </font>
    <font>
      <b/>
      <sz val="11"/>
      <color rgb="FF111820"/>
      <name val="Arial"/>
      <family val="2"/>
    </font>
    <font>
      <sz val="11"/>
      <color rgb="FFFF0000"/>
      <name val="Calibri"/>
      <family val="2"/>
      <scheme val="minor"/>
    </font>
    <font>
      <sz val="11"/>
      <color rgb="FFFF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1">
    <xf numFmtId="0" fontId="0" fillId="0" borderId="0" xfId="0"/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165" fontId="0" fillId="0" borderId="1" xfId="0" applyNumberFormat="1" applyBorder="1" applyAlignment="1">
      <alignment horizontal="right"/>
    </xf>
    <xf numFmtId="164" fontId="0" fillId="0" borderId="1" xfId="0" applyNumberFormat="1" applyBorder="1"/>
    <xf numFmtId="0" fontId="0" fillId="2" borderId="1" xfId="0" applyFill="1" applyBorder="1"/>
    <xf numFmtId="165" fontId="0" fillId="2" borderId="1" xfId="0" applyNumberFormat="1" applyFill="1" applyBorder="1" applyAlignment="1">
      <alignment horizontal="center"/>
    </xf>
    <xf numFmtId="3" fontId="0" fillId="2" borderId="1" xfId="0" applyNumberFormat="1" applyFill="1" applyBorder="1"/>
    <xf numFmtId="0" fontId="0" fillId="3" borderId="1" xfId="0" applyFill="1" applyBorder="1"/>
    <xf numFmtId="165" fontId="0" fillId="3" borderId="1" xfId="0" applyNumberFormat="1" applyFill="1" applyBorder="1" applyAlignment="1">
      <alignment horizontal="right"/>
    </xf>
    <xf numFmtId="3" fontId="0" fillId="3" borderId="1" xfId="0" applyNumberFormat="1" applyFill="1" applyBorder="1"/>
    <xf numFmtId="49" fontId="0" fillId="2" borderId="1" xfId="0" applyNumberFormat="1" applyFill="1" applyBorder="1"/>
    <xf numFmtId="49" fontId="0" fillId="0" borderId="1" xfId="0" applyNumberFormat="1" applyBorder="1"/>
    <xf numFmtId="49" fontId="0" fillId="3" borderId="1" xfId="0" applyNumberFormat="1" applyFill="1" applyBorder="1"/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14" fontId="0" fillId="0" borderId="1" xfId="0" applyNumberFormat="1" applyBorder="1" applyAlignment="1">
      <alignment horizontal="right" wrapText="1"/>
    </xf>
    <xf numFmtId="3" fontId="0" fillId="0" borderId="1" xfId="0" applyNumberFormat="1" applyBorder="1" applyAlignment="1">
      <alignment horizontal="right" wrapText="1"/>
    </xf>
    <xf numFmtId="3" fontId="0" fillId="0" borderId="1" xfId="0" applyNumberFormat="1" applyBorder="1" applyAlignment="1">
      <alignment wrapText="1"/>
    </xf>
    <xf numFmtId="165" fontId="0" fillId="0" borderId="1" xfId="0" applyNumberFormat="1" applyBorder="1" applyAlignment="1">
      <alignment horizontal="right" wrapText="1"/>
    </xf>
    <xf numFmtId="3" fontId="0" fillId="5" borderId="1" xfId="0" applyNumberFormat="1" applyFill="1" applyBorder="1"/>
    <xf numFmtId="0" fontId="0" fillId="5" borderId="1" xfId="0" applyFill="1" applyBorder="1"/>
    <xf numFmtId="49" fontId="0" fillId="5" borderId="1" xfId="0" applyNumberFormat="1" applyFill="1" applyBorder="1"/>
    <xf numFmtId="165" fontId="0" fillId="5" borderId="1" xfId="0" applyNumberFormat="1" applyFill="1" applyBorder="1" applyAlignment="1">
      <alignment horizontal="right"/>
    </xf>
    <xf numFmtId="49" fontId="1" fillId="5" borderId="1" xfId="1" applyNumberFormat="1" applyFill="1" applyBorder="1"/>
    <xf numFmtId="3" fontId="2" fillId="5" borderId="1" xfId="0" applyNumberFormat="1" applyFont="1" applyFill="1" applyBorder="1"/>
    <xf numFmtId="3" fontId="0" fillId="6" borderId="1" xfId="0" applyNumberFormat="1" applyFill="1" applyBorder="1" applyAlignment="1">
      <alignment horizontal="right" wrapText="1"/>
    </xf>
    <xf numFmtId="3" fontId="0" fillId="6" borderId="1" xfId="0" applyNumberFormat="1" applyFill="1" applyBorder="1"/>
    <xf numFmtId="0" fontId="0" fillId="6" borderId="1" xfId="0" applyFill="1" applyBorder="1"/>
    <xf numFmtId="49" fontId="0" fillId="6" borderId="1" xfId="0" applyNumberFormat="1" applyFill="1" applyBorder="1" applyAlignment="1">
      <alignment wrapText="1"/>
    </xf>
    <xf numFmtId="14" fontId="0" fillId="6" borderId="1" xfId="0" applyNumberFormat="1" applyFill="1" applyBorder="1" applyAlignment="1">
      <alignment horizontal="right" wrapText="1"/>
    </xf>
    <xf numFmtId="3" fontId="0" fillId="7" borderId="1" xfId="0" applyNumberFormat="1" applyFill="1" applyBorder="1"/>
    <xf numFmtId="0" fontId="0" fillId="7" borderId="1" xfId="0" applyFill="1" applyBorder="1"/>
    <xf numFmtId="49" fontId="0" fillId="7" borderId="1" xfId="0" applyNumberFormat="1" applyFill="1" applyBorder="1"/>
    <xf numFmtId="165" fontId="0" fillId="7" borderId="1" xfId="0" applyNumberFormat="1" applyFill="1" applyBorder="1" applyAlignment="1">
      <alignment horizontal="right"/>
    </xf>
    <xf numFmtId="3" fontId="0" fillId="5" borderId="1" xfId="0" applyNumberFormat="1" applyFill="1" applyBorder="1" applyAlignment="1">
      <alignment horizontal="right" wrapText="1"/>
    </xf>
    <xf numFmtId="49" fontId="0" fillId="5" borderId="1" xfId="0" applyNumberFormat="1" applyFill="1" applyBorder="1" applyAlignment="1">
      <alignment wrapText="1"/>
    </xf>
    <xf numFmtId="14" fontId="0" fillId="5" borderId="1" xfId="0" applyNumberFormat="1" applyFill="1" applyBorder="1" applyAlignment="1">
      <alignment horizontal="right" wrapText="1"/>
    </xf>
    <xf numFmtId="49" fontId="1" fillId="0" borderId="1" xfId="1" applyNumberFormat="1" applyBorder="1"/>
    <xf numFmtId="0" fontId="3" fillId="0" borderId="0" xfId="0" applyFont="1"/>
    <xf numFmtId="0" fontId="0" fillId="8" borderId="0" xfId="0" applyFill="1"/>
    <xf numFmtId="3" fontId="0" fillId="8" borderId="0" xfId="0" applyNumberFormat="1" applyFill="1"/>
    <xf numFmtId="3" fontId="0" fillId="7" borderId="1" xfId="0" applyNumberFormat="1" applyFill="1" applyBorder="1" applyAlignment="1">
      <alignment horizontal="right" wrapText="1"/>
    </xf>
    <xf numFmtId="14" fontId="0" fillId="7" borderId="1" xfId="0" applyNumberFormat="1" applyFill="1" applyBorder="1" applyAlignment="1">
      <alignment horizontal="right" wrapText="1"/>
    </xf>
    <xf numFmtId="49" fontId="0" fillId="7" borderId="1" xfId="0" applyNumberFormat="1" applyFill="1" applyBorder="1" applyAlignment="1">
      <alignment wrapText="1"/>
    </xf>
    <xf numFmtId="3" fontId="0" fillId="9" borderId="1" xfId="0" applyNumberFormat="1" applyFill="1" applyBorder="1" applyAlignment="1">
      <alignment horizontal="right" wrapText="1"/>
    </xf>
    <xf numFmtId="3" fontId="0" fillId="9" borderId="1" xfId="0" applyNumberFormat="1" applyFill="1" applyBorder="1"/>
    <xf numFmtId="0" fontId="0" fillId="9" borderId="1" xfId="0" applyFill="1" applyBorder="1"/>
    <xf numFmtId="49" fontId="0" fillId="9" borderId="1" xfId="0" applyNumberFormat="1" applyFill="1" applyBorder="1" applyAlignment="1">
      <alignment wrapText="1"/>
    </xf>
    <xf numFmtId="14" fontId="0" fillId="9" borderId="1" xfId="0" applyNumberFormat="1" applyFill="1" applyBorder="1" applyAlignment="1">
      <alignment horizontal="right" wrapText="1"/>
    </xf>
    <xf numFmtId="3" fontId="0" fillId="10" borderId="1" xfId="0" applyNumberFormat="1" applyFill="1" applyBorder="1" applyAlignment="1">
      <alignment horizontal="right" wrapText="1"/>
    </xf>
    <xf numFmtId="3" fontId="0" fillId="10" borderId="1" xfId="0" applyNumberFormat="1" applyFill="1" applyBorder="1"/>
    <xf numFmtId="0" fontId="0" fillId="10" borderId="1" xfId="0" applyFill="1" applyBorder="1"/>
    <xf numFmtId="14" fontId="0" fillId="10" borderId="1" xfId="0" applyNumberFormat="1" applyFill="1" applyBorder="1" applyAlignment="1">
      <alignment horizontal="right" wrapText="1"/>
    </xf>
    <xf numFmtId="0" fontId="5" fillId="2" borderId="1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5" fillId="5" borderId="1" xfId="0" applyFont="1" applyFill="1" applyBorder="1" applyAlignment="1">
      <alignment wrapText="1"/>
    </xf>
    <xf numFmtId="0" fontId="5" fillId="6" borderId="1" xfId="0" applyFont="1" applyFill="1" applyBorder="1" applyAlignment="1">
      <alignment wrapText="1"/>
    </xf>
    <xf numFmtId="0" fontId="6" fillId="0" borderId="1" xfId="0" applyFont="1" applyBorder="1" applyAlignment="1">
      <alignment vertical="center" wrapText="1"/>
    </xf>
    <xf numFmtId="0" fontId="5" fillId="7" borderId="1" xfId="1" applyFont="1" applyFill="1" applyBorder="1" applyAlignment="1">
      <alignment wrapText="1"/>
    </xf>
    <xf numFmtId="0" fontId="5" fillId="5" borderId="1" xfId="1" applyFont="1" applyFill="1" applyBorder="1" applyAlignment="1">
      <alignment wrapText="1"/>
    </xf>
    <xf numFmtId="0" fontId="5" fillId="0" borderId="1" xfId="1" applyFont="1" applyBorder="1" applyAlignment="1">
      <alignment wrapText="1"/>
    </xf>
    <xf numFmtId="0" fontId="5" fillId="0" borderId="1" xfId="1" applyFont="1" applyBorder="1" applyAlignment="1">
      <alignment vertical="center" wrapText="1"/>
    </xf>
    <xf numFmtId="3" fontId="0" fillId="11" borderId="1" xfId="0" applyNumberFormat="1" applyFill="1" applyBorder="1" applyAlignment="1">
      <alignment horizontal="right" wrapText="1"/>
    </xf>
    <xf numFmtId="3" fontId="0" fillId="11" borderId="1" xfId="0" applyNumberFormat="1" applyFill="1" applyBorder="1"/>
    <xf numFmtId="0" fontId="0" fillId="11" borderId="1" xfId="0" applyFill="1" applyBorder="1"/>
    <xf numFmtId="49" fontId="0" fillId="11" borderId="1" xfId="0" applyNumberFormat="1" applyFill="1" applyBorder="1" applyAlignment="1">
      <alignment wrapText="1"/>
    </xf>
    <xf numFmtId="14" fontId="0" fillId="11" borderId="1" xfId="0" applyNumberFormat="1" applyFill="1" applyBorder="1" applyAlignment="1">
      <alignment horizontal="right" wrapText="1"/>
    </xf>
    <xf numFmtId="0" fontId="0" fillId="4" borderId="1" xfId="0" applyFill="1" applyBorder="1"/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5" fillId="0" borderId="1" xfId="0" applyFont="1" applyBorder="1"/>
    <xf numFmtId="0" fontId="0" fillId="7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5" fillId="11" borderId="1" xfId="0" applyFont="1" applyFill="1" applyBorder="1"/>
    <xf numFmtId="0" fontId="5" fillId="0" borderId="1" xfId="1" applyFont="1" applyBorder="1"/>
    <xf numFmtId="0" fontId="4" fillId="0" borderId="1" xfId="0" applyFont="1" applyBorder="1"/>
    <xf numFmtId="0" fontId="0" fillId="10" borderId="1" xfId="0" applyFill="1" applyBorder="1" applyAlignment="1">
      <alignment horizontal="center"/>
    </xf>
    <xf numFmtId="0" fontId="5" fillId="10" borderId="1" xfId="1" applyFont="1" applyFill="1" applyBorder="1"/>
    <xf numFmtId="49" fontId="3" fillId="10" borderId="1" xfId="0" applyNumberFormat="1" applyFont="1" applyFill="1" applyBorder="1"/>
    <xf numFmtId="0" fontId="0" fillId="9" borderId="1" xfId="0" applyFill="1" applyBorder="1" applyAlignment="1">
      <alignment horizontal="center"/>
    </xf>
    <xf numFmtId="0" fontId="5" fillId="9" borderId="1" xfId="1" applyFont="1" applyFill="1" applyBorder="1" applyAlignment="1">
      <alignment vertical="center" wrapText="1"/>
    </xf>
    <xf numFmtId="0" fontId="5" fillId="7" borderId="1" xfId="1" applyFont="1" applyFill="1" applyBorder="1" applyAlignment="1">
      <alignment vertical="center" wrapText="1"/>
    </xf>
    <xf numFmtId="0" fontId="5" fillId="11" borderId="1" xfId="1" applyFont="1" applyFill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0" fillId="13" borderId="0" xfId="0" applyFill="1"/>
    <xf numFmtId="3" fontId="0" fillId="13" borderId="1" xfId="0" applyNumberFormat="1" applyFill="1" applyBorder="1" applyAlignment="1">
      <alignment horizontal="right" wrapText="1"/>
    </xf>
    <xf numFmtId="3" fontId="0" fillId="13" borderId="1" xfId="0" applyNumberFormat="1" applyFill="1" applyBorder="1"/>
    <xf numFmtId="0" fontId="0" fillId="13" borderId="1" xfId="0" applyFill="1" applyBorder="1"/>
    <xf numFmtId="0" fontId="5" fillId="13" borderId="1" xfId="0" applyFont="1" applyFill="1" applyBorder="1" applyAlignment="1">
      <alignment wrapText="1"/>
    </xf>
    <xf numFmtId="49" fontId="3" fillId="13" borderId="1" xfId="0" applyNumberFormat="1" applyFont="1" applyFill="1" applyBorder="1"/>
    <xf numFmtId="165" fontId="0" fillId="13" borderId="1" xfId="0" applyNumberFormat="1" applyFill="1" applyBorder="1" applyAlignment="1">
      <alignment horizontal="right"/>
    </xf>
    <xf numFmtId="49" fontId="0" fillId="0" borderId="1" xfId="0" applyNumberFormat="1" applyBorder="1" applyAlignment="1">
      <alignment horizontal="center" wrapText="1"/>
    </xf>
    <xf numFmtId="0" fontId="0" fillId="9" borderId="2" xfId="0" applyFill="1" applyBorder="1" applyAlignment="1">
      <alignment horizontal="center"/>
    </xf>
    <xf numFmtId="0" fontId="0" fillId="0" borderId="3" xfId="0" applyBorder="1"/>
    <xf numFmtId="0" fontId="0" fillId="12" borderId="1" xfId="0" applyFill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0" fillId="14" borderId="0" xfId="0" applyFill="1" applyAlignment="1">
      <alignment vertical="center" wrapText="1"/>
    </xf>
    <xf numFmtId="0" fontId="5" fillId="14" borderId="1" xfId="0" applyFont="1" applyFill="1" applyBorder="1" applyAlignment="1">
      <alignment wrapText="1"/>
    </xf>
    <xf numFmtId="0" fontId="9" fillId="0" borderId="1" xfId="1" applyFont="1" applyBorder="1" applyAlignment="1">
      <alignment wrapText="1"/>
    </xf>
    <xf numFmtId="3" fontId="9" fillId="0" borderId="1" xfId="0" applyNumberFormat="1" applyFont="1" applyBorder="1"/>
    <xf numFmtId="3" fontId="9" fillId="6" borderId="1" xfId="0" applyNumberFormat="1" applyFont="1" applyFill="1" applyBorder="1"/>
    <xf numFmtId="0" fontId="9" fillId="0" borderId="1" xfId="0" applyFont="1" applyBorder="1"/>
    <xf numFmtId="49" fontId="9" fillId="0" borderId="1" xfId="0" applyNumberFormat="1" applyFont="1" applyBorder="1"/>
    <xf numFmtId="165" fontId="9" fillId="0" borderId="1" xfId="0" applyNumberFormat="1" applyFont="1" applyBorder="1" applyAlignment="1">
      <alignment horizontal="right"/>
    </xf>
    <xf numFmtId="0" fontId="10" fillId="0" borderId="1" xfId="0" applyFont="1" applyBorder="1" applyAlignment="1">
      <alignment vertical="center" wrapText="1"/>
    </xf>
    <xf numFmtId="3" fontId="9" fillId="0" borderId="1" xfId="0" applyNumberFormat="1" applyFont="1" applyBorder="1" applyAlignment="1">
      <alignment horizontal="right" wrapText="1"/>
    </xf>
    <xf numFmtId="49" fontId="9" fillId="0" borderId="1" xfId="0" applyNumberFormat="1" applyFont="1" applyBorder="1" applyAlignment="1">
      <alignment wrapText="1"/>
    </xf>
    <xf numFmtId="14" fontId="9" fillId="0" borderId="1" xfId="0" applyNumberFormat="1" applyFont="1" applyBorder="1" applyAlignment="1">
      <alignment horizontal="right" wrapText="1"/>
    </xf>
  </cellXfs>
  <cellStyles count="2">
    <cellStyle name="Hyperlink" xfId="1" builtinId="8"/>
    <cellStyle name="Normal" xfId="0" builtinId="0"/>
  </cellStyles>
  <dxfs count="4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bay.com/itm/185944379975" TargetMode="External"/><Relationship Id="rId1" Type="http://schemas.openxmlformats.org/officeDocument/2006/relationships/hyperlink" Target="https://www.ebay.com/itm/275902005071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59</xdr:row>
      <xdr:rowOff>0</xdr:rowOff>
    </xdr:from>
    <xdr:to>
      <xdr:col>1</xdr:col>
      <xdr:colOff>304800</xdr:colOff>
      <xdr:row>60</xdr:row>
      <xdr:rowOff>123825</xdr:rowOff>
    </xdr:to>
    <xdr:sp macro="" textlink="">
      <xdr:nvSpPr>
        <xdr:cNvPr id="1025" name="AutoShape 1" descr="Dell Latitude 5400 14&quot;, i5 8th Gen, 8GB Ram, Excellent Battery, No HDD or O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E960488-9102-518A-DA52-6D3B4EF9529C}"/>
            </a:ext>
          </a:extLst>
        </xdr:cNvPr>
        <xdr:cNvSpPr>
          <a:spLocks noChangeAspect="1" noChangeArrowheads="1"/>
        </xdr:cNvSpPr>
      </xdr:nvSpPr>
      <xdr:spPr bwMode="auto">
        <a:xfrm>
          <a:off x="609600" y="39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304800</xdr:colOff>
      <xdr:row>86</xdr:row>
      <xdr:rowOff>114300</xdr:rowOff>
    </xdr:to>
    <xdr:sp macro="" textlink="">
      <xdr:nvSpPr>
        <xdr:cNvPr id="2" name="AutoShape 1" descr="Dell XPS 13 9370 13.3&quot; FHD i5-8350U 1.70GHz 8GB RAM 256GB SSD Win11Pro BAD BATT.">
          <a:hlinkClick xmlns:r="http://schemas.openxmlformats.org/officeDocument/2006/relationships" r:id="rId2" tgtFrame="_blank"/>
          <a:extLst>
            <a:ext uri="{FF2B5EF4-FFF2-40B4-BE49-F238E27FC236}">
              <a16:creationId xmlns:a16="http://schemas.microsoft.com/office/drawing/2014/main" id="{EED9A6C6-09BE-39EE-145E-F4D719A39BEF}"/>
            </a:ext>
          </a:extLst>
        </xdr:cNvPr>
        <xdr:cNvSpPr>
          <a:spLocks noChangeAspect="1" noChangeArrowheads="1"/>
        </xdr:cNvSpPr>
      </xdr:nvSpPr>
      <xdr:spPr bwMode="auto">
        <a:xfrm>
          <a:off x="609600" y="6867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bay.com/ship/trk/tracking-details?transid=0&amp;itemid=394522922692" TargetMode="External"/><Relationship Id="rId1" Type="http://schemas.openxmlformats.org/officeDocument/2006/relationships/hyperlink" Target="https://www.ebay.com/ship/trk/tracking-details?transid=2201839708010&amp;itemid=204283961060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7"/>
  <sheetViews>
    <sheetView tabSelected="1" workbookViewId="0">
      <pane ySplit="1" topLeftCell="A32" activePane="bottomLeft" state="frozen"/>
      <selection pane="bottomLeft" sqref="A1:K92"/>
    </sheetView>
  </sheetViews>
  <sheetFormatPr defaultRowHeight="15" x14ac:dyDescent="0.25"/>
  <cols>
    <col min="1" max="1" width="9.140625" style="2"/>
    <col min="2" max="2" width="80.42578125" style="56" customWidth="1"/>
    <col min="3" max="4" width="12.140625" style="3" customWidth="1"/>
    <col min="5" max="5" width="17" style="3" customWidth="1"/>
    <col min="6" max="7" width="10.5703125" style="3" customWidth="1"/>
    <col min="8" max="8" width="12.85546875" style="3" customWidth="1"/>
    <col min="9" max="9" width="11.140625" style="3" bestFit="1" customWidth="1"/>
    <col min="10" max="10" width="12.140625" style="3" customWidth="1"/>
    <col min="11" max="11" width="15.85546875" style="3" customWidth="1"/>
    <col min="12" max="12" width="15.28515625" style="2" customWidth="1"/>
    <col min="13" max="13" width="11.42578125" style="2" hidden="1" customWidth="1"/>
    <col min="14" max="14" width="12" style="2" bestFit="1" customWidth="1"/>
    <col min="15" max="15" width="27.28515625" style="13" customWidth="1"/>
    <col min="16" max="16" width="10.42578125" style="4" bestFit="1" customWidth="1"/>
    <col min="17" max="17" width="11.42578125" style="2" customWidth="1"/>
    <col min="18" max="16384" width="9.140625" style="2"/>
  </cols>
  <sheetData>
    <row r="1" spans="1:17" x14ac:dyDescent="0.25">
      <c r="A1" s="70" t="s">
        <v>70</v>
      </c>
      <c r="B1" s="55" t="s">
        <v>1</v>
      </c>
      <c r="C1" s="8" t="s">
        <v>3</v>
      </c>
      <c r="D1" s="8" t="s">
        <v>42</v>
      </c>
      <c r="E1" s="8" t="s">
        <v>53</v>
      </c>
      <c r="F1" s="8" t="s">
        <v>47</v>
      </c>
      <c r="G1" s="8" t="s">
        <v>120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19</v>
      </c>
      <c r="M1" s="8" t="s">
        <v>18</v>
      </c>
      <c r="N1" s="6" t="s">
        <v>0</v>
      </c>
      <c r="O1" s="12" t="s">
        <v>54</v>
      </c>
      <c r="P1" s="7" t="s">
        <v>2</v>
      </c>
      <c r="Q1" s="6" t="s">
        <v>4</v>
      </c>
    </row>
    <row r="2" spans="1:17" hidden="1" x14ac:dyDescent="0.25">
      <c r="A2" s="71">
        <v>1</v>
      </c>
      <c r="B2" s="56" t="s">
        <v>10</v>
      </c>
      <c r="C2" s="3">
        <v>6700000</v>
      </c>
      <c r="F2" s="3">
        <f>C2+D2+E2</f>
        <v>6700000</v>
      </c>
      <c r="H2" s="3">
        <f t="shared" ref="H2:H17" si="0">(F2*25%)+F2</f>
        <v>8375000</v>
      </c>
      <c r="I2" s="3">
        <v>7600000</v>
      </c>
      <c r="K2" s="3">
        <f t="shared" ref="K2:K33" si="1">I2-J2-F2</f>
        <v>900000</v>
      </c>
      <c r="L2" s="2" t="s">
        <v>20</v>
      </c>
      <c r="N2" s="2">
        <v>34534861886</v>
      </c>
      <c r="P2" s="4">
        <v>44835</v>
      </c>
      <c r="Q2" s="5">
        <v>44835</v>
      </c>
    </row>
    <row r="3" spans="1:17" hidden="1" x14ac:dyDescent="0.25">
      <c r="A3" s="71">
        <v>2</v>
      </c>
      <c r="B3" s="56" t="s">
        <v>9</v>
      </c>
      <c r="C3" s="3">
        <v>6500000</v>
      </c>
      <c r="F3" s="3">
        <f t="shared" ref="F3:F43" si="2">C3+D3+E3</f>
        <v>6500000</v>
      </c>
      <c r="H3" s="3">
        <f t="shared" si="0"/>
        <v>8125000</v>
      </c>
      <c r="I3" s="3">
        <v>7250000</v>
      </c>
      <c r="J3" s="3">
        <v>5000</v>
      </c>
      <c r="K3" s="3">
        <f t="shared" si="1"/>
        <v>745000</v>
      </c>
      <c r="L3" s="2" t="s">
        <v>21</v>
      </c>
      <c r="P3" s="4">
        <v>44835</v>
      </c>
      <c r="Q3" s="5">
        <v>44835</v>
      </c>
    </row>
    <row r="4" spans="1:17" hidden="1" x14ac:dyDescent="0.25">
      <c r="A4" s="71">
        <v>3</v>
      </c>
      <c r="B4" s="56" t="s">
        <v>13</v>
      </c>
      <c r="C4" s="3">
        <v>4900000</v>
      </c>
      <c r="F4" s="3">
        <f t="shared" si="2"/>
        <v>4900000</v>
      </c>
      <c r="H4" s="3">
        <f t="shared" si="0"/>
        <v>6125000</v>
      </c>
      <c r="I4" s="3">
        <v>5400000</v>
      </c>
      <c r="K4" s="3">
        <f t="shared" si="1"/>
        <v>500000</v>
      </c>
      <c r="L4" s="2" t="s">
        <v>22</v>
      </c>
      <c r="N4" s="2" t="s">
        <v>11</v>
      </c>
      <c r="P4" s="4">
        <v>44841</v>
      </c>
      <c r="Q4" s="5">
        <v>44814</v>
      </c>
    </row>
    <row r="5" spans="1:17" hidden="1" x14ac:dyDescent="0.25">
      <c r="A5" s="71">
        <v>4</v>
      </c>
      <c r="B5" s="56" t="s">
        <v>14</v>
      </c>
      <c r="C5" s="3">
        <v>6700000</v>
      </c>
      <c r="F5" s="3">
        <f t="shared" si="2"/>
        <v>6700000</v>
      </c>
      <c r="H5" s="3">
        <f t="shared" si="0"/>
        <v>8375000</v>
      </c>
      <c r="I5" s="3">
        <v>7600000</v>
      </c>
      <c r="J5" s="3">
        <v>420000</v>
      </c>
      <c r="K5" s="3">
        <f t="shared" si="1"/>
        <v>480000</v>
      </c>
      <c r="L5" s="2" t="s">
        <v>90</v>
      </c>
      <c r="N5" s="2" t="s">
        <v>12</v>
      </c>
      <c r="P5" s="4">
        <v>44841</v>
      </c>
      <c r="Q5" s="5">
        <v>44841</v>
      </c>
    </row>
    <row r="6" spans="1:17" hidden="1" x14ac:dyDescent="0.25">
      <c r="A6" s="71">
        <v>5</v>
      </c>
      <c r="B6" s="56" t="s">
        <v>16</v>
      </c>
      <c r="C6" s="3">
        <v>7150000</v>
      </c>
      <c r="F6" s="3">
        <f t="shared" si="2"/>
        <v>7150000</v>
      </c>
      <c r="H6" s="3">
        <f t="shared" si="0"/>
        <v>8937500</v>
      </c>
      <c r="I6" s="3">
        <v>7500000</v>
      </c>
      <c r="K6" s="3">
        <f t="shared" si="1"/>
        <v>350000</v>
      </c>
      <c r="L6" s="2" t="s">
        <v>29</v>
      </c>
      <c r="N6" s="2" t="s">
        <v>15</v>
      </c>
      <c r="P6" s="4">
        <v>44842</v>
      </c>
    </row>
    <row r="7" spans="1:17" hidden="1" x14ac:dyDescent="0.25">
      <c r="A7" s="71">
        <v>6</v>
      </c>
      <c r="B7" s="56" t="s">
        <v>23</v>
      </c>
      <c r="C7" s="3">
        <v>7500000</v>
      </c>
      <c r="F7" s="3">
        <f t="shared" si="2"/>
        <v>7500000</v>
      </c>
      <c r="H7" s="3">
        <f t="shared" si="0"/>
        <v>9375000</v>
      </c>
      <c r="I7" s="3">
        <v>7500000</v>
      </c>
      <c r="J7" s="3">
        <v>10000</v>
      </c>
      <c r="K7" s="3">
        <f t="shared" si="1"/>
        <v>-10000</v>
      </c>
      <c r="L7" s="2" t="s">
        <v>37</v>
      </c>
      <c r="N7" s="2" t="s">
        <v>17</v>
      </c>
      <c r="P7" s="4">
        <v>44845</v>
      </c>
    </row>
    <row r="8" spans="1:17" hidden="1" x14ac:dyDescent="0.25">
      <c r="A8" s="71">
        <v>7</v>
      </c>
      <c r="B8" s="56" t="s">
        <v>14</v>
      </c>
      <c r="C8" s="3">
        <v>6700000</v>
      </c>
      <c r="F8" s="3">
        <f t="shared" si="2"/>
        <v>6700000</v>
      </c>
      <c r="H8" s="3">
        <f t="shared" si="0"/>
        <v>8375000</v>
      </c>
      <c r="I8" s="3">
        <v>7350000</v>
      </c>
      <c r="J8" s="3">
        <v>10000</v>
      </c>
      <c r="K8" s="3">
        <f t="shared" si="1"/>
        <v>640000</v>
      </c>
      <c r="L8" s="2" t="s">
        <v>24</v>
      </c>
      <c r="P8" s="4">
        <v>44841</v>
      </c>
      <c r="Q8" s="5">
        <v>44841</v>
      </c>
    </row>
    <row r="9" spans="1:17" hidden="1" x14ac:dyDescent="0.25">
      <c r="A9" s="71">
        <v>8</v>
      </c>
      <c r="B9" s="56" t="s">
        <v>26</v>
      </c>
      <c r="C9" s="3">
        <v>11500000</v>
      </c>
      <c r="F9" s="3">
        <f t="shared" si="2"/>
        <v>11500000</v>
      </c>
      <c r="H9" s="3">
        <f t="shared" si="0"/>
        <v>14375000</v>
      </c>
      <c r="I9" s="3">
        <v>12000000</v>
      </c>
      <c r="K9" s="3">
        <f t="shared" si="1"/>
        <v>500000</v>
      </c>
      <c r="L9" s="2" t="s">
        <v>27</v>
      </c>
      <c r="N9" s="2" t="s">
        <v>25</v>
      </c>
      <c r="P9" s="4">
        <v>44876</v>
      </c>
      <c r="Q9" s="2" t="s">
        <v>28</v>
      </c>
    </row>
    <row r="10" spans="1:17" hidden="1" x14ac:dyDescent="0.25">
      <c r="A10" s="71">
        <v>9</v>
      </c>
      <c r="B10" s="56" t="s">
        <v>30</v>
      </c>
      <c r="C10" s="3">
        <v>6500000</v>
      </c>
      <c r="F10" s="3">
        <f t="shared" si="2"/>
        <v>6500000</v>
      </c>
      <c r="H10" s="3">
        <f t="shared" si="0"/>
        <v>8125000</v>
      </c>
      <c r="I10" s="3">
        <v>7500000</v>
      </c>
      <c r="K10" s="3">
        <f t="shared" si="1"/>
        <v>1000000</v>
      </c>
      <c r="L10" s="2" t="s">
        <v>21</v>
      </c>
      <c r="P10" s="4">
        <v>44883</v>
      </c>
    </row>
    <row r="11" spans="1:17" hidden="1" x14ac:dyDescent="0.25">
      <c r="A11" s="71">
        <v>10</v>
      </c>
      <c r="B11" s="56" t="s">
        <v>30</v>
      </c>
      <c r="C11" s="3">
        <v>6500000</v>
      </c>
      <c r="F11" s="3">
        <f t="shared" si="2"/>
        <v>6500000</v>
      </c>
      <c r="H11" s="3">
        <f t="shared" si="0"/>
        <v>8125000</v>
      </c>
      <c r="I11" s="3">
        <v>6900000</v>
      </c>
      <c r="J11" s="3">
        <v>100000</v>
      </c>
      <c r="K11" s="3">
        <f t="shared" si="1"/>
        <v>300000</v>
      </c>
      <c r="L11" s="2" t="s">
        <v>91</v>
      </c>
      <c r="N11" s="2" t="s">
        <v>31</v>
      </c>
      <c r="P11" s="4">
        <v>44883</v>
      </c>
    </row>
    <row r="12" spans="1:17" hidden="1" x14ac:dyDescent="0.25">
      <c r="A12" s="71">
        <v>11</v>
      </c>
      <c r="B12" s="56" t="s">
        <v>32</v>
      </c>
      <c r="C12" s="3">
        <v>5000000</v>
      </c>
      <c r="F12" s="3">
        <f t="shared" si="2"/>
        <v>5000000</v>
      </c>
      <c r="H12" s="3">
        <f t="shared" si="0"/>
        <v>6250000</v>
      </c>
      <c r="I12" s="3">
        <v>5800000</v>
      </c>
      <c r="J12" s="3">
        <v>5000</v>
      </c>
      <c r="K12" s="3">
        <f t="shared" si="1"/>
        <v>795000</v>
      </c>
      <c r="L12" s="2" t="s">
        <v>33</v>
      </c>
      <c r="M12" s="2" t="s">
        <v>39</v>
      </c>
      <c r="P12" s="4">
        <v>44896</v>
      </c>
      <c r="Q12" s="5">
        <v>44841</v>
      </c>
    </row>
    <row r="13" spans="1:17" hidden="1" x14ac:dyDescent="0.25">
      <c r="A13" s="71">
        <v>12</v>
      </c>
      <c r="B13" s="56" t="s">
        <v>35</v>
      </c>
      <c r="C13" s="3">
        <v>5500000</v>
      </c>
      <c r="F13" s="3">
        <f t="shared" si="2"/>
        <v>5500000</v>
      </c>
      <c r="H13" s="3">
        <f t="shared" si="0"/>
        <v>6875000</v>
      </c>
      <c r="I13" s="3">
        <v>6300000</v>
      </c>
      <c r="K13" s="3">
        <f t="shared" si="1"/>
        <v>800000</v>
      </c>
      <c r="L13" s="2" t="s">
        <v>33</v>
      </c>
      <c r="M13" s="2" t="s">
        <v>39</v>
      </c>
      <c r="P13" s="4">
        <v>44937</v>
      </c>
      <c r="Q13" s="4">
        <v>44938</v>
      </c>
    </row>
    <row r="14" spans="1:17" hidden="1" x14ac:dyDescent="0.25">
      <c r="A14" s="71">
        <v>13</v>
      </c>
      <c r="B14" s="56" t="s">
        <v>35</v>
      </c>
      <c r="C14" s="3">
        <v>5500000</v>
      </c>
      <c r="F14" s="3">
        <f t="shared" si="2"/>
        <v>5500000</v>
      </c>
      <c r="H14" s="3">
        <f t="shared" si="0"/>
        <v>6875000</v>
      </c>
      <c r="I14" s="3">
        <v>6600000</v>
      </c>
      <c r="K14" s="3">
        <f t="shared" si="1"/>
        <v>1100000</v>
      </c>
      <c r="L14" s="2" t="s">
        <v>92</v>
      </c>
      <c r="P14" s="4">
        <v>44938</v>
      </c>
      <c r="Q14" s="4">
        <v>44939</v>
      </c>
    </row>
    <row r="15" spans="1:17" hidden="1" x14ac:dyDescent="0.25">
      <c r="A15" s="71">
        <v>14</v>
      </c>
      <c r="B15" s="56" t="s">
        <v>36</v>
      </c>
      <c r="C15" s="3">
        <v>5700000</v>
      </c>
      <c r="F15" s="3">
        <f t="shared" si="2"/>
        <v>5700000</v>
      </c>
      <c r="H15" s="3">
        <f t="shared" si="0"/>
        <v>7125000</v>
      </c>
      <c r="I15" s="3">
        <v>6200000</v>
      </c>
      <c r="K15" s="3">
        <f t="shared" si="1"/>
        <v>500000</v>
      </c>
      <c r="L15" s="2" t="s">
        <v>34</v>
      </c>
      <c r="M15" s="2" t="s">
        <v>38</v>
      </c>
      <c r="P15" s="4">
        <v>44957</v>
      </c>
      <c r="Q15" s="4">
        <v>44957</v>
      </c>
    </row>
    <row r="16" spans="1:17" hidden="1" x14ac:dyDescent="0.25">
      <c r="A16" s="71">
        <v>15</v>
      </c>
      <c r="B16" s="56" t="s">
        <v>40</v>
      </c>
      <c r="C16" s="3">
        <v>8000000</v>
      </c>
      <c r="F16" s="3">
        <f t="shared" si="2"/>
        <v>8000000</v>
      </c>
      <c r="H16" s="3">
        <f t="shared" si="0"/>
        <v>10000000</v>
      </c>
      <c r="I16" s="3">
        <v>10500000</v>
      </c>
      <c r="K16" s="3">
        <f t="shared" si="1"/>
        <v>2500000</v>
      </c>
      <c r="L16" s="2" t="s">
        <v>51</v>
      </c>
    </row>
    <row r="17" spans="1:17" hidden="1" x14ac:dyDescent="0.25">
      <c r="A17" s="71">
        <v>16</v>
      </c>
      <c r="B17" s="56" t="s">
        <v>43</v>
      </c>
      <c r="C17" s="3">
        <v>9693017</v>
      </c>
      <c r="D17" s="3">
        <v>1142570</v>
      </c>
      <c r="F17" s="3">
        <f t="shared" si="2"/>
        <v>10835587</v>
      </c>
      <c r="H17" s="3">
        <f t="shared" si="0"/>
        <v>13544483.75</v>
      </c>
      <c r="I17" s="3">
        <v>14000000</v>
      </c>
      <c r="K17" s="3">
        <f t="shared" si="1"/>
        <v>3164413</v>
      </c>
      <c r="L17" s="2" t="s">
        <v>48</v>
      </c>
    </row>
    <row r="18" spans="1:17" hidden="1" x14ac:dyDescent="0.25">
      <c r="A18" s="71">
        <v>17</v>
      </c>
      <c r="B18" s="56" t="s">
        <v>44</v>
      </c>
      <c r="C18" s="3">
        <v>5000000</v>
      </c>
      <c r="F18" s="3">
        <f t="shared" si="2"/>
        <v>5000000</v>
      </c>
      <c r="H18" s="3">
        <f t="shared" ref="H18" si="3">(F18*25%)+F18</f>
        <v>6250000</v>
      </c>
      <c r="I18" s="3">
        <v>5500000</v>
      </c>
      <c r="K18" s="3">
        <f t="shared" si="1"/>
        <v>500000</v>
      </c>
      <c r="L18" s="2" t="s">
        <v>33</v>
      </c>
      <c r="M18" s="2" t="s">
        <v>39</v>
      </c>
      <c r="N18" s="2" t="s">
        <v>46</v>
      </c>
      <c r="Q18" s="2" t="s">
        <v>45</v>
      </c>
    </row>
    <row r="19" spans="1:17" hidden="1" x14ac:dyDescent="0.25">
      <c r="A19" s="71">
        <v>18</v>
      </c>
      <c r="B19" s="56" t="s">
        <v>44</v>
      </c>
      <c r="C19" s="3">
        <v>4500000</v>
      </c>
      <c r="F19" s="3">
        <f t="shared" si="2"/>
        <v>4500000</v>
      </c>
      <c r="H19" s="3">
        <f t="shared" ref="H19" si="4">(F19*25%)+F19</f>
        <v>5625000</v>
      </c>
      <c r="I19" s="3">
        <v>5500000</v>
      </c>
      <c r="K19" s="3">
        <f t="shared" si="1"/>
        <v>1000000</v>
      </c>
      <c r="L19" s="2" t="s">
        <v>33</v>
      </c>
      <c r="M19" s="2" t="s">
        <v>39</v>
      </c>
      <c r="Q19" s="2" t="s">
        <v>52</v>
      </c>
    </row>
    <row r="20" spans="1:17" hidden="1" x14ac:dyDescent="0.25">
      <c r="A20" s="71">
        <v>19</v>
      </c>
      <c r="B20" s="57" t="s">
        <v>41</v>
      </c>
      <c r="C20" s="11">
        <v>6794437</v>
      </c>
      <c r="D20" s="11">
        <v>1189453</v>
      </c>
      <c r="E20" s="11"/>
      <c r="F20" s="3">
        <f t="shared" si="2"/>
        <v>7983890</v>
      </c>
      <c r="H20" s="11">
        <f t="shared" ref="H20:H43" si="5">(F20*25%)+F20</f>
        <v>9979862.5</v>
      </c>
      <c r="I20" s="11">
        <v>9500000</v>
      </c>
      <c r="J20" s="11">
        <v>50000</v>
      </c>
      <c r="K20" s="3">
        <f t="shared" si="1"/>
        <v>1466110</v>
      </c>
      <c r="L20" s="2" t="s">
        <v>33</v>
      </c>
      <c r="M20" s="9"/>
      <c r="N20" s="9" t="s">
        <v>82</v>
      </c>
      <c r="O20" s="14"/>
      <c r="P20" s="10"/>
      <c r="Q20" s="4">
        <v>45019</v>
      </c>
    </row>
    <row r="21" spans="1:17" hidden="1" x14ac:dyDescent="0.25">
      <c r="A21" s="71">
        <v>20</v>
      </c>
      <c r="B21" s="56" t="s">
        <v>56</v>
      </c>
      <c r="C21" s="3">
        <v>7839722</v>
      </c>
      <c r="D21" s="3">
        <v>1109083</v>
      </c>
      <c r="E21" s="3">
        <v>300000</v>
      </c>
      <c r="F21" s="3">
        <f t="shared" si="2"/>
        <v>9248805</v>
      </c>
      <c r="H21" s="3">
        <f t="shared" si="5"/>
        <v>11561006.25</v>
      </c>
      <c r="I21" s="3">
        <v>12000000</v>
      </c>
      <c r="J21" s="3">
        <v>1500000</v>
      </c>
      <c r="K21" s="3">
        <f t="shared" si="1"/>
        <v>1251195</v>
      </c>
      <c r="L21" s="2" t="s">
        <v>61</v>
      </c>
      <c r="N21" s="2" t="s">
        <v>49</v>
      </c>
      <c r="P21" s="4">
        <v>45049</v>
      </c>
      <c r="Q21" s="4">
        <v>45017</v>
      </c>
    </row>
    <row r="22" spans="1:17" hidden="1" x14ac:dyDescent="0.25">
      <c r="A22" s="71">
        <v>21</v>
      </c>
      <c r="B22" s="56" t="s">
        <v>57</v>
      </c>
      <c r="C22" s="3">
        <v>9561005</v>
      </c>
      <c r="D22" s="3">
        <v>1000000</v>
      </c>
      <c r="F22" s="3">
        <f t="shared" si="2"/>
        <v>10561005</v>
      </c>
      <c r="H22" s="3">
        <f t="shared" si="5"/>
        <v>13201256.25</v>
      </c>
      <c r="I22" s="3">
        <v>12000000</v>
      </c>
      <c r="J22" s="3">
        <v>900000</v>
      </c>
      <c r="K22" s="3">
        <f t="shared" si="1"/>
        <v>538995</v>
      </c>
      <c r="L22" s="2" t="s">
        <v>61</v>
      </c>
      <c r="P22" s="4" t="s">
        <v>50</v>
      </c>
      <c r="Q22" s="4">
        <v>45016</v>
      </c>
    </row>
    <row r="23" spans="1:17" s="22" customFormat="1" hidden="1" x14ac:dyDescent="0.25">
      <c r="A23" s="72">
        <v>22</v>
      </c>
      <c r="B23" s="58" t="s">
        <v>60</v>
      </c>
      <c r="C23" s="21">
        <f>5182073+150000</f>
        <v>5332073</v>
      </c>
      <c r="D23" s="21">
        <v>1375000</v>
      </c>
      <c r="E23" s="21">
        <v>-1000000</v>
      </c>
      <c r="F23" s="21">
        <f>C23+D23+E23</f>
        <v>5707073</v>
      </c>
      <c r="G23" s="21"/>
      <c r="H23" s="21">
        <f>(F23*25%)+F23</f>
        <v>7133841.25</v>
      </c>
      <c r="I23" s="21">
        <v>8200000</v>
      </c>
      <c r="J23" s="21"/>
      <c r="K23" s="21">
        <f t="shared" si="1"/>
        <v>2492927</v>
      </c>
      <c r="L23" s="22" t="s">
        <v>94</v>
      </c>
      <c r="N23" s="22" t="s">
        <v>81</v>
      </c>
      <c r="O23" s="25" t="s">
        <v>55</v>
      </c>
      <c r="P23" s="24">
        <v>45010</v>
      </c>
    </row>
    <row r="24" spans="1:17" s="22" customFormat="1" hidden="1" x14ac:dyDescent="0.25">
      <c r="A24" s="72">
        <v>23</v>
      </c>
      <c r="B24" s="58" t="s">
        <v>58</v>
      </c>
      <c r="C24" s="21">
        <v>3281172</v>
      </c>
      <c r="D24" s="21">
        <v>1075000</v>
      </c>
      <c r="E24" s="21"/>
      <c r="F24" s="21">
        <f t="shared" si="2"/>
        <v>4356172</v>
      </c>
      <c r="G24" s="21"/>
      <c r="H24" s="21">
        <f t="shared" si="5"/>
        <v>5445215</v>
      </c>
      <c r="I24" s="21">
        <v>6400000</v>
      </c>
      <c r="J24" s="21"/>
      <c r="K24" s="21">
        <f t="shared" si="1"/>
        <v>2043828</v>
      </c>
      <c r="L24" s="22" t="s">
        <v>61</v>
      </c>
      <c r="O24" s="25" t="s">
        <v>63</v>
      </c>
      <c r="P24" s="24">
        <v>45011</v>
      </c>
    </row>
    <row r="25" spans="1:17" s="22" customFormat="1" hidden="1" x14ac:dyDescent="0.25">
      <c r="A25" s="72">
        <v>24</v>
      </c>
      <c r="B25" s="58" t="s">
        <v>59</v>
      </c>
      <c r="C25" s="21">
        <v>4493148</v>
      </c>
      <c r="D25" s="21">
        <v>1075000</v>
      </c>
      <c r="E25" s="21">
        <v>490000</v>
      </c>
      <c r="F25" s="21">
        <f t="shared" si="2"/>
        <v>6058148</v>
      </c>
      <c r="G25" s="21"/>
      <c r="H25" s="21">
        <f t="shared" si="5"/>
        <v>7572685</v>
      </c>
      <c r="I25" s="21">
        <v>8000000</v>
      </c>
      <c r="J25" s="21"/>
      <c r="K25" s="21">
        <f t="shared" si="1"/>
        <v>1941852</v>
      </c>
      <c r="L25" s="22" t="s">
        <v>48</v>
      </c>
      <c r="N25" s="22" t="s">
        <v>93</v>
      </c>
      <c r="O25" s="25" t="s">
        <v>64</v>
      </c>
      <c r="P25" s="24">
        <v>45012</v>
      </c>
    </row>
    <row r="26" spans="1:17" s="22" customFormat="1" hidden="1" x14ac:dyDescent="0.25">
      <c r="A26" s="72">
        <v>25</v>
      </c>
      <c r="B26" s="73" t="s">
        <v>62</v>
      </c>
      <c r="C26" s="26">
        <v>3801801</v>
      </c>
      <c r="D26" s="21">
        <v>1075000</v>
      </c>
      <c r="E26" s="21"/>
      <c r="F26" s="21">
        <f t="shared" si="2"/>
        <v>4876801</v>
      </c>
      <c r="G26" s="21"/>
      <c r="H26" s="21">
        <f t="shared" si="5"/>
        <v>6096001.25</v>
      </c>
      <c r="I26" s="21">
        <v>7950000</v>
      </c>
      <c r="J26" s="21"/>
      <c r="K26" s="21">
        <f t="shared" si="1"/>
        <v>3073199</v>
      </c>
      <c r="L26" s="22" t="s">
        <v>61</v>
      </c>
      <c r="O26" s="23" t="s">
        <v>65</v>
      </c>
      <c r="P26" s="24">
        <v>45017</v>
      </c>
    </row>
    <row r="27" spans="1:17" s="22" customFormat="1" hidden="1" x14ac:dyDescent="0.25">
      <c r="A27" s="72">
        <v>26</v>
      </c>
      <c r="B27" s="58" t="s">
        <v>66</v>
      </c>
      <c r="C27" s="36">
        <v>6537888</v>
      </c>
      <c r="D27" s="21">
        <v>1050000</v>
      </c>
      <c r="E27" s="21">
        <v>200000</v>
      </c>
      <c r="F27" s="21">
        <f t="shared" si="2"/>
        <v>7787888</v>
      </c>
      <c r="G27" s="21"/>
      <c r="H27" s="21">
        <f t="shared" si="5"/>
        <v>9734860</v>
      </c>
      <c r="I27" s="21">
        <v>9500000</v>
      </c>
      <c r="J27" s="21"/>
      <c r="K27" s="21">
        <f t="shared" si="1"/>
        <v>1712112</v>
      </c>
      <c r="L27" s="22" t="s">
        <v>87</v>
      </c>
      <c r="N27" s="22" t="s">
        <v>86</v>
      </c>
      <c r="O27" s="37" t="s">
        <v>68</v>
      </c>
      <c r="P27" s="38">
        <v>45015</v>
      </c>
    </row>
    <row r="28" spans="1:17" s="22" customFormat="1" hidden="1" x14ac:dyDescent="0.25">
      <c r="A28" s="72">
        <v>27</v>
      </c>
      <c r="B28" s="59" t="s">
        <v>67</v>
      </c>
      <c r="C28" s="27">
        <v>7887859</v>
      </c>
      <c r="D28" s="28">
        <v>850000</v>
      </c>
      <c r="E28" s="28">
        <v>650000</v>
      </c>
      <c r="F28" s="28">
        <f t="shared" si="2"/>
        <v>9387859</v>
      </c>
      <c r="G28" s="28">
        <f t="shared" ref="G28:G72" si="6">(F28*20%)+F28</f>
        <v>11265430.800000001</v>
      </c>
      <c r="H28" s="28">
        <f t="shared" si="5"/>
        <v>11734823.75</v>
      </c>
      <c r="I28" s="28">
        <v>10500000</v>
      </c>
      <c r="J28" s="28"/>
      <c r="K28" s="28">
        <f t="shared" si="1"/>
        <v>1112141</v>
      </c>
      <c r="L28" s="29" t="s">
        <v>188</v>
      </c>
      <c r="M28" s="29"/>
      <c r="N28" s="29" t="s">
        <v>118</v>
      </c>
      <c r="O28" s="30" t="s">
        <v>72</v>
      </c>
      <c r="P28" s="31">
        <v>45016</v>
      </c>
      <c r="Q28" s="29" t="s">
        <v>119</v>
      </c>
    </row>
    <row r="29" spans="1:17" s="22" customFormat="1" hidden="1" x14ac:dyDescent="0.25">
      <c r="A29" s="72">
        <v>28</v>
      </c>
      <c r="B29" s="73" t="s">
        <v>69</v>
      </c>
      <c r="C29" s="21">
        <v>4850950</v>
      </c>
      <c r="D29" s="21">
        <v>1000000</v>
      </c>
      <c r="E29" s="21"/>
      <c r="F29" s="21">
        <f t="shared" si="2"/>
        <v>5850950</v>
      </c>
      <c r="G29" s="28">
        <f t="shared" si="6"/>
        <v>7021140</v>
      </c>
      <c r="H29" s="21">
        <f t="shared" si="5"/>
        <v>7313687.5</v>
      </c>
      <c r="I29" s="21">
        <v>8500000</v>
      </c>
      <c r="J29" s="21"/>
      <c r="K29" s="21">
        <f t="shared" si="1"/>
        <v>2649050</v>
      </c>
      <c r="L29" s="22" t="s">
        <v>109</v>
      </c>
      <c r="O29" s="23" t="s">
        <v>71</v>
      </c>
      <c r="P29" s="24">
        <v>45019</v>
      </c>
    </row>
    <row r="30" spans="1:17" s="33" customFormat="1" hidden="1" x14ac:dyDescent="0.25">
      <c r="A30" s="74">
        <v>29</v>
      </c>
      <c r="B30" s="61" t="s">
        <v>73</v>
      </c>
      <c r="C30" s="32">
        <v>8317935</v>
      </c>
      <c r="D30" s="32">
        <v>850000</v>
      </c>
      <c r="E30" s="32"/>
      <c r="F30" s="32">
        <f t="shared" si="2"/>
        <v>9167935</v>
      </c>
      <c r="G30" s="28">
        <f t="shared" si="6"/>
        <v>11001522</v>
      </c>
      <c r="H30" s="32">
        <f t="shared" si="5"/>
        <v>11459918.75</v>
      </c>
      <c r="I30" s="32">
        <v>9000000</v>
      </c>
      <c r="J30" s="32"/>
      <c r="K30" s="32">
        <f t="shared" si="1"/>
        <v>-167935</v>
      </c>
      <c r="L30" s="33" t="s">
        <v>116</v>
      </c>
      <c r="O30" s="34" t="s">
        <v>80</v>
      </c>
      <c r="P30" s="35">
        <v>45020</v>
      </c>
    </row>
    <row r="31" spans="1:17" s="22" customFormat="1" hidden="1" x14ac:dyDescent="0.25">
      <c r="A31" s="72">
        <v>30</v>
      </c>
      <c r="B31" s="62" t="s">
        <v>74</v>
      </c>
      <c r="C31" s="21">
        <v>4258422</v>
      </c>
      <c r="D31" s="21">
        <v>1064000</v>
      </c>
      <c r="E31" s="21">
        <v>-1000000</v>
      </c>
      <c r="F31" s="21">
        <f t="shared" si="2"/>
        <v>4322422</v>
      </c>
      <c r="G31" s="28">
        <f t="shared" si="6"/>
        <v>5186906.4000000004</v>
      </c>
      <c r="H31" s="21">
        <f t="shared" si="5"/>
        <v>5403027.5</v>
      </c>
      <c r="I31" s="21">
        <v>5500000</v>
      </c>
      <c r="J31" s="21"/>
      <c r="K31" s="21">
        <f t="shared" si="1"/>
        <v>1177578</v>
      </c>
      <c r="L31" s="22" t="s">
        <v>109</v>
      </c>
      <c r="O31" s="23" t="s">
        <v>75</v>
      </c>
      <c r="P31" s="24">
        <v>45021</v>
      </c>
    </row>
    <row r="32" spans="1:17" x14ac:dyDescent="0.25">
      <c r="A32" s="71">
        <v>31</v>
      </c>
      <c r="B32" s="101" t="s">
        <v>76</v>
      </c>
      <c r="C32" s="102">
        <v>6651048</v>
      </c>
      <c r="D32" s="102">
        <v>833000</v>
      </c>
      <c r="E32" s="102">
        <v>300000</v>
      </c>
      <c r="F32" s="102">
        <f t="shared" si="2"/>
        <v>7784048</v>
      </c>
      <c r="G32" s="103">
        <f t="shared" si="6"/>
        <v>9340857.5999999996</v>
      </c>
      <c r="H32" s="102">
        <f t="shared" si="5"/>
        <v>9730060</v>
      </c>
      <c r="I32" s="102" t="s">
        <v>110</v>
      </c>
      <c r="J32" s="102"/>
      <c r="K32" s="102" t="e">
        <f t="shared" si="1"/>
        <v>#VALUE!</v>
      </c>
      <c r="L32" s="104"/>
      <c r="M32" s="104"/>
      <c r="N32" s="104"/>
      <c r="O32" s="105" t="s">
        <v>79</v>
      </c>
      <c r="P32" s="106">
        <v>45022</v>
      </c>
    </row>
    <row r="33" spans="1:16" hidden="1" x14ac:dyDescent="0.25">
      <c r="A33" s="71">
        <v>32</v>
      </c>
      <c r="B33" s="73" t="s">
        <v>77</v>
      </c>
      <c r="C33" s="3">
        <v>3558942</v>
      </c>
      <c r="D33" s="3">
        <v>2000000</v>
      </c>
      <c r="F33" s="3">
        <f t="shared" si="2"/>
        <v>5558942</v>
      </c>
      <c r="G33" s="28">
        <f t="shared" si="6"/>
        <v>6670730.4000000004</v>
      </c>
      <c r="H33" s="3">
        <f t="shared" si="5"/>
        <v>6948677.5</v>
      </c>
      <c r="I33" s="3">
        <v>6000000</v>
      </c>
      <c r="K33" s="3">
        <f t="shared" si="1"/>
        <v>441058</v>
      </c>
      <c r="O33" s="13" t="s">
        <v>78</v>
      </c>
      <c r="P33" s="4">
        <v>45022</v>
      </c>
    </row>
    <row r="34" spans="1:16" ht="30" hidden="1" x14ac:dyDescent="0.25">
      <c r="A34" s="71">
        <v>33</v>
      </c>
      <c r="B34" s="63" t="s">
        <v>83</v>
      </c>
      <c r="C34" s="3">
        <v>9299103</v>
      </c>
      <c r="D34" s="3">
        <v>850000</v>
      </c>
      <c r="F34" s="3">
        <f t="shared" si="2"/>
        <v>10149103</v>
      </c>
      <c r="G34" s="28">
        <f t="shared" si="6"/>
        <v>12178923.6</v>
      </c>
      <c r="H34" s="3">
        <f t="shared" si="5"/>
        <v>12686378.75</v>
      </c>
      <c r="I34" s="3">
        <v>11000000</v>
      </c>
      <c r="K34" s="3">
        <f t="shared" ref="K34:K65" si="7">I34-J34-F34</f>
        <v>850897</v>
      </c>
      <c r="O34" s="13" t="s">
        <v>95</v>
      </c>
      <c r="P34" s="4">
        <v>45027</v>
      </c>
    </row>
    <row r="35" spans="1:16" hidden="1" x14ac:dyDescent="0.25">
      <c r="A35" s="71">
        <v>34</v>
      </c>
      <c r="B35" s="63" t="s">
        <v>84</v>
      </c>
      <c r="C35" s="3">
        <v>7849892</v>
      </c>
      <c r="D35" s="3">
        <v>1100000</v>
      </c>
      <c r="F35" s="3">
        <f t="shared" si="2"/>
        <v>8949892</v>
      </c>
      <c r="G35" s="28">
        <f t="shared" si="6"/>
        <v>10739870.4</v>
      </c>
      <c r="H35" s="3">
        <f t="shared" si="5"/>
        <v>11187365</v>
      </c>
      <c r="I35" s="3">
        <v>9000000</v>
      </c>
      <c r="K35" s="3">
        <f t="shared" si="7"/>
        <v>50108</v>
      </c>
      <c r="O35" s="13" t="s">
        <v>85</v>
      </c>
      <c r="P35" s="4">
        <v>45027</v>
      </c>
    </row>
    <row r="36" spans="1:16" ht="30" hidden="1" x14ac:dyDescent="0.25">
      <c r="A36" s="71">
        <v>35</v>
      </c>
      <c r="B36" s="63" t="s">
        <v>88</v>
      </c>
      <c r="C36" s="3">
        <v>3972000</v>
      </c>
      <c r="D36" s="3">
        <v>850000</v>
      </c>
      <c r="F36" s="3">
        <f t="shared" si="2"/>
        <v>4822000</v>
      </c>
      <c r="G36" s="28">
        <f t="shared" si="6"/>
        <v>5786400</v>
      </c>
      <c r="H36" s="3">
        <f t="shared" si="5"/>
        <v>6027500</v>
      </c>
      <c r="I36" s="3">
        <v>7000000</v>
      </c>
      <c r="K36" s="3">
        <f t="shared" si="7"/>
        <v>2178000</v>
      </c>
      <c r="L36" s="2" t="s">
        <v>121</v>
      </c>
      <c r="O36" s="13" t="s">
        <v>96</v>
      </c>
    </row>
    <row r="37" spans="1:16" hidden="1" x14ac:dyDescent="0.25">
      <c r="A37" s="71">
        <v>36</v>
      </c>
      <c r="B37" s="73" t="s">
        <v>89</v>
      </c>
      <c r="C37" s="3">
        <v>8467000</v>
      </c>
      <c r="D37" s="3">
        <v>850000</v>
      </c>
      <c r="F37" s="3">
        <f t="shared" si="2"/>
        <v>9317000</v>
      </c>
      <c r="G37" s="28">
        <f t="shared" si="6"/>
        <v>11180400</v>
      </c>
      <c r="H37" s="3">
        <f t="shared" si="5"/>
        <v>11646250</v>
      </c>
      <c r="I37" s="3" t="s">
        <v>111</v>
      </c>
      <c r="K37" s="3" t="e">
        <f t="shared" si="7"/>
        <v>#VALUE!</v>
      </c>
      <c r="O37" s="13" t="s">
        <v>97</v>
      </c>
    </row>
    <row r="38" spans="1:16" s="15" customFormat="1" ht="33.75" hidden="1" customHeight="1" x14ac:dyDescent="0.25">
      <c r="A38" s="71">
        <v>37</v>
      </c>
      <c r="B38" s="60" t="s">
        <v>100</v>
      </c>
      <c r="C38" s="19">
        <v>3178000</v>
      </c>
      <c r="D38" s="19">
        <v>1370000</v>
      </c>
      <c r="E38" s="19"/>
      <c r="F38" s="19">
        <f t="shared" si="2"/>
        <v>4548000</v>
      </c>
      <c r="G38" s="28">
        <f t="shared" si="6"/>
        <v>5457600</v>
      </c>
      <c r="H38" s="3">
        <f>(F38*25%)+F38</f>
        <v>5685000</v>
      </c>
      <c r="I38" s="19">
        <v>5800000</v>
      </c>
      <c r="J38" s="19"/>
      <c r="K38" s="3">
        <f t="shared" si="7"/>
        <v>1252000</v>
      </c>
      <c r="O38" s="16" t="s">
        <v>98</v>
      </c>
      <c r="P38" s="20"/>
    </row>
    <row r="39" spans="1:16" ht="30" hidden="1" x14ac:dyDescent="0.25">
      <c r="A39" s="71">
        <v>38</v>
      </c>
      <c r="B39" s="56" t="s">
        <v>101</v>
      </c>
      <c r="C39" s="18">
        <v>4560000</v>
      </c>
      <c r="D39" s="19">
        <v>850000</v>
      </c>
      <c r="F39" s="3">
        <f t="shared" si="2"/>
        <v>5410000</v>
      </c>
      <c r="G39" s="28">
        <f t="shared" si="6"/>
        <v>6492000</v>
      </c>
      <c r="H39" s="3">
        <f t="shared" si="5"/>
        <v>6762500</v>
      </c>
      <c r="I39" s="3">
        <v>7000000</v>
      </c>
      <c r="K39" s="3">
        <f t="shared" si="7"/>
        <v>1590000</v>
      </c>
      <c r="L39" s="2" t="s">
        <v>117</v>
      </c>
      <c r="O39" s="16" t="s">
        <v>99</v>
      </c>
      <c r="P39" s="17">
        <v>45265</v>
      </c>
    </row>
    <row r="40" spans="1:16" ht="28.5" hidden="1" x14ac:dyDescent="0.25">
      <c r="A40" s="71">
        <v>39</v>
      </c>
      <c r="B40" s="60" t="s">
        <v>102</v>
      </c>
      <c r="C40" s="3">
        <v>6156000</v>
      </c>
      <c r="D40" s="19">
        <v>850000</v>
      </c>
      <c r="F40" s="3">
        <f t="shared" si="2"/>
        <v>7006000</v>
      </c>
      <c r="G40" s="28">
        <f t="shared" si="6"/>
        <v>8407200</v>
      </c>
      <c r="H40" s="3">
        <f t="shared" si="5"/>
        <v>8757500</v>
      </c>
      <c r="I40" s="3">
        <v>8500000</v>
      </c>
      <c r="K40" s="3">
        <f t="shared" si="7"/>
        <v>1494000</v>
      </c>
      <c r="O40" s="13" t="s">
        <v>105</v>
      </c>
    </row>
    <row r="41" spans="1:16" ht="28.5" hidden="1" x14ac:dyDescent="0.25">
      <c r="A41" s="71">
        <v>40</v>
      </c>
      <c r="B41" s="60" t="s">
        <v>103</v>
      </c>
      <c r="C41" s="3">
        <v>4126000</v>
      </c>
      <c r="D41" s="19">
        <v>1450000</v>
      </c>
      <c r="F41" s="3">
        <f t="shared" si="2"/>
        <v>5576000</v>
      </c>
      <c r="G41" s="28">
        <f t="shared" si="6"/>
        <v>6691200</v>
      </c>
      <c r="H41" s="3">
        <f t="shared" si="5"/>
        <v>6970000</v>
      </c>
      <c r="I41" s="3">
        <v>7500000</v>
      </c>
      <c r="K41" s="3">
        <f t="shared" si="7"/>
        <v>1924000</v>
      </c>
      <c r="O41" s="13" t="s">
        <v>104</v>
      </c>
    </row>
    <row r="42" spans="1:16" hidden="1" x14ac:dyDescent="0.25">
      <c r="A42" s="71">
        <v>41</v>
      </c>
      <c r="B42" s="56" t="s">
        <v>106</v>
      </c>
      <c r="C42" s="18">
        <v>3192000</v>
      </c>
      <c r="D42" s="19">
        <v>850000</v>
      </c>
      <c r="F42" s="3">
        <f t="shared" si="2"/>
        <v>4042000</v>
      </c>
      <c r="G42" s="28">
        <f t="shared" si="6"/>
        <v>4850400</v>
      </c>
      <c r="H42" s="3">
        <f t="shared" si="5"/>
        <v>5052500</v>
      </c>
      <c r="I42" s="3">
        <v>5500000</v>
      </c>
      <c r="K42" s="3">
        <f t="shared" si="7"/>
        <v>1458000</v>
      </c>
      <c r="O42" s="16" t="s">
        <v>115</v>
      </c>
      <c r="P42" s="17"/>
    </row>
    <row r="43" spans="1:16" hidden="1" x14ac:dyDescent="0.25">
      <c r="A43" s="71">
        <v>42</v>
      </c>
      <c r="B43" s="73" t="s">
        <v>107</v>
      </c>
      <c r="C43" s="18">
        <v>6065000</v>
      </c>
      <c r="D43" s="3">
        <v>850000</v>
      </c>
      <c r="F43" s="3">
        <f t="shared" si="2"/>
        <v>6915000</v>
      </c>
      <c r="G43" s="28">
        <f t="shared" si="6"/>
        <v>8298000</v>
      </c>
      <c r="H43" s="3">
        <f t="shared" si="5"/>
        <v>8643750</v>
      </c>
      <c r="I43" s="3">
        <v>8500000</v>
      </c>
      <c r="K43" s="3">
        <f t="shared" si="7"/>
        <v>1585000</v>
      </c>
      <c r="L43" s="2" t="s">
        <v>114</v>
      </c>
      <c r="O43" s="16" t="s">
        <v>108</v>
      </c>
      <c r="P43" s="17"/>
    </row>
    <row r="44" spans="1:16" hidden="1" x14ac:dyDescent="0.25">
      <c r="A44" s="71">
        <v>43</v>
      </c>
      <c r="B44" s="73" t="s">
        <v>112</v>
      </c>
      <c r="C44" s="18">
        <v>3268000</v>
      </c>
      <c r="D44" s="3">
        <v>850000</v>
      </c>
      <c r="F44" s="3">
        <f>C44+D44+E44</f>
        <v>4118000</v>
      </c>
      <c r="G44" s="28">
        <f t="shared" si="6"/>
        <v>4941600</v>
      </c>
      <c r="H44" s="3">
        <f>(F44*25%)+F44</f>
        <v>5147500</v>
      </c>
      <c r="I44" s="3">
        <v>5000000</v>
      </c>
      <c r="K44" s="3">
        <f t="shared" si="7"/>
        <v>882000</v>
      </c>
      <c r="L44" s="2" t="s">
        <v>167</v>
      </c>
      <c r="O44" s="39" t="s">
        <v>113</v>
      </c>
      <c r="P44" s="2"/>
    </row>
    <row r="45" spans="1:16" hidden="1" x14ac:dyDescent="0.25">
      <c r="A45" s="71">
        <v>44</v>
      </c>
      <c r="B45" s="64" t="s">
        <v>122</v>
      </c>
      <c r="C45" s="18">
        <v>3223000</v>
      </c>
      <c r="D45" s="3">
        <v>644000</v>
      </c>
      <c r="E45" s="3">
        <v>800000</v>
      </c>
      <c r="F45" s="3">
        <f t="shared" ref="F45:F72" si="8">C45+D45+E45</f>
        <v>4667000</v>
      </c>
      <c r="G45" s="28">
        <f t="shared" si="6"/>
        <v>5600400</v>
      </c>
      <c r="H45" s="3">
        <f t="shared" ref="H45:H72" si="9">(F45*25%)+F45</f>
        <v>5833750</v>
      </c>
      <c r="I45" s="3">
        <v>7500000</v>
      </c>
      <c r="K45" s="3">
        <f t="shared" si="7"/>
        <v>2833000</v>
      </c>
      <c r="L45" s="2" t="s">
        <v>165</v>
      </c>
      <c r="O45" s="39" t="s">
        <v>123</v>
      </c>
      <c r="P45" s="2"/>
    </row>
    <row r="46" spans="1:16" hidden="1" x14ac:dyDescent="0.25">
      <c r="A46" s="71">
        <v>45</v>
      </c>
      <c r="B46" s="64" t="s">
        <v>124</v>
      </c>
      <c r="C46" s="18">
        <v>3632000</v>
      </c>
      <c r="D46" s="3">
        <v>896000</v>
      </c>
      <c r="F46" s="3">
        <f t="shared" si="8"/>
        <v>4528000</v>
      </c>
      <c r="G46" s="28">
        <f t="shared" si="6"/>
        <v>5433600</v>
      </c>
      <c r="H46" s="3">
        <f t="shared" si="9"/>
        <v>5660000</v>
      </c>
      <c r="I46" s="3">
        <v>5800000</v>
      </c>
      <c r="K46" s="3">
        <f t="shared" si="7"/>
        <v>1272000</v>
      </c>
      <c r="L46" s="2" t="s">
        <v>109</v>
      </c>
      <c r="O46" s="39" t="s">
        <v>125</v>
      </c>
      <c r="P46" s="2"/>
    </row>
    <row r="47" spans="1:16" hidden="1" x14ac:dyDescent="0.25">
      <c r="A47" s="71">
        <v>46</v>
      </c>
      <c r="B47" s="64" t="s">
        <v>126</v>
      </c>
      <c r="C47" s="18">
        <v>3813000</v>
      </c>
      <c r="D47" s="3">
        <v>842000</v>
      </c>
      <c r="E47" s="3">
        <v>450000</v>
      </c>
      <c r="F47" s="3">
        <f t="shared" si="8"/>
        <v>5105000</v>
      </c>
      <c r="G47" s="28">
        <f t="shared" si="6"/>
        <v>6126000</v>
      </c>
      <c r="H47" s="3">
        <f t="shared" si="9"/>
        <v>6381250</v>
      </c>
      <c r="I47" s="3">
        <v>6000000</v>
      </c>
      <c r="K47" s="3">
        <f t="shared" si="7"/>
        <v>895000</v>
      </c>
      <c r="L47" s="2" t="s">
        <v>166</v>
      </c>
      <c r="O47" s="39" t="s">
        <v>127</v>
      </c>
      <c r="P47" s="2"/>
    </row>
    <row r="48" spans="1:16" hidden="1" x14ac:dyDescent="0.25">
      <c r="A48" s="71">
        <v>47</v>
      </c>
      <c r="B48" s="64" t="s">
        <v>128</v>
      </c>
      <c r="C48" s="18">
        <v>6219000</v>
      </c>
      <c r="D48" s="3">
        <v>842000</v>
      </c>
      <c r="E48" s="3">
        <v>150000</v>
      </c>
      <c r="F48" s="3">
        <f t="shared" si="8"/>
        <v>7211000</v>
      </c>
      <c r="G48" s="28">
        <f t="shared" si="6"/>
        <v>8653200</v>
      </c>
      <c r="H48" s="3">
        <f t="shared" si="9"/>
        <v>9013750</v>
      </c>
      <c r="I48" s="3">
        <v>8400000</v>
      </c>
      <c r="K48" s="3">
        <f t="shared" si="7"/>
        <v>1189000</v>
      </c>
      <c r="L48" s="2" t="s">
        <v>21</v>
      </c>
      <c r="O48" s="39" t="s">
        <v>129</v>
      </c>
      <c r="P48" s="2"/>
    </row>
    <row r="49" spans="1:16" hidden="1" x14ac:dyDescent="0.25">
      <c r="A49" s="71">
        <v>48</v>
      </c>
      <c r="B49" s="73" t="s">
        <v>130</v>
      </c>
      <c r="C49" s="18">
        <v>4149000</v>
      </c>
      <c r="D49" s="3">
        <v>821000</v>
      </c>
      <c r="E49" s="3">
        <v>300000</v>
      </c>
      <c r="F49" s="3">
        <f t="shared" si="8"/>
        <v>5270000</v>
      </c>
      <c r="G49" s="28">
        <f t="shared" si="6"/>
        <v>6324000</v>
      </c>
      <c r="H49" s="3">
        <f t="shared" si="9"/>
        <v>6587500</v>
      </c>
      <c r="I49" s="3">
        <v>6200000</v>
      </c>
      <c r="K49" s="3">
        <f t="shared" si="7"/>
        <v>930000</v>
      </c>
      <c r="L49" s="2" t="s">
        <v>167</v>
      </c>
      <c r="O49" s="39" t="s">
        <v>131</v>
      </c>
      <c r="P49" s="2"/>
    </row>
    <row r="50" spans="1:16" hidden="1" x14ac:dyDescent="0.25">
      <c r="A50" s="71">
        <v>49</v>
      </c>
      <c r="B50" s="73" t="s">
        <v>132</v>
      </c>
      <c r="C50" s="18">
        <v>3648000</v>
      </c>
      <c r="D50" s="3">
        <v>883000</v>
      </c>
      <c r="E50" s="3">
        <v>200000</v>
      </c>
      <c r="F50" s="3">
        <f t="shared" si="8"/>
        <v>4731000</v>
      </c>
      <c r="G50" s="28">
        <f t="shared" si="6"/>
        <v>5677200</v>
      </c>
      <c r="H50" s="3">
        <f t="shared" si="9"/>
        <v>5913750</v>
      </c>
      <c r="I50" s="3">
        <v>6500000</v>
      </c>
      <c r="K50" s="3">
        <f t="shared" si="7"/>
        <v>1769000</v>
      </c>
      <c r="L50" s="2" t="s">
        <v>61</v>
      </c>
      <c r="O50" s="16" t="s">
        <v>133</v>
      </c>
      <c r="P50" s="17"/>
    </row>
    <row r="51" spans="1:16" x14ac:dyDescent="0.25">
      <c r="A51" s="71">
        <v>50</v>
      </c>
      <c r="B51" s="60" t="s">
        <v>134</v>
      </c>
      <c r="C51" s="18">
        <v>4560000</v>
      </c>
      <c r="D51" s="3">
        <v>698500</v>
      </c>
      <c r="F51" s="3">
        <f t="shared" si="8"/>
        <v>5258500</v>
      </c>
      <c r="G51" s="28">
        <f t="shared" si="6"/>
        <v>6310200</v>
      </c>
      <c r="H51" s="3">
        <f t="shared" si="9"/>
        <v>6573125</v>
      </c>
      <c r="K51" s="3">
        <f t="shared" si="7"/>
        <v>-5258500</v>
      </c>
      <c r="O51" s="16" t="s">
        <v>135</v>
      </c>
      <c r="P51" s="17"/>
    </row>
    <row r="52" spans="1:16" ht="28.5" x14ac:dyDescent="0.25">
      <c r="A52" s="71">
        <v>51</v>
      </c>
      <c r="B52" s="107" t="s">
        <v>136</v>
      </c>
      <c r="C52" s="108">
        <v>4560000</v>
      </c>
      <c r="D52" s="102">
        <v>985000</v>
      </c>
      <c r="E52" s="102">
        <v>200000</v>
      </c>
      <c r="F52" s="102">
        <f t="shared" si="8"/>
        <v>5745000</v>
      </c>
      <c r="G52" s="103">
        <f t="shared" si="6"/>
        <v>6894000</v>
      </c>
      <c r="H52" s="102">
        <f t="shared" si="9"/>
        <v>7181250</v>
      </c>
      <c r="I52" s="102">
        <v>7500000</v>
      </c>
      <c r="J52" s="102"/>
      <c r="K52" s="102">
        <f t="shared" si="7"/>
        <v>1755000</v>
      </c>
      <c r="L52" s="104"/>
      <c r="M52" s="104"/>
      <c r="N52" s="104"/>
      <c r="O52" s="109" t="s">
        <v>137</v>
      </c>
      <c r="P52" s="110"/>
    </row>
    <row r="53" spans="1:16" s="67" customFormat="1" x14ac:dyDescent="0.25">
      <c r="A53" s="75">
        <v>52</v>
      </c>
      <c r="B53" s="76" t="s">
        <v>138</v>
      </c>
      <c r="C53" s="65">
        <v>3192000</v>
      </c>
      <c r="D53" s="66">
        <v>903000</v>
      </c>
      <c r="E53" s="66">
        <v>200000</v>
      </c>
      <c r="F53" s="66">
        <f t="shared" si="8"/>
        <v>4295000</v>
      </c>
      <c r="G53" s="66">
        <f t="shared" si="6"/>
        <v>5154000</v>
      </c>
      <c r="H53" s="66">
        <f t="shared" si="9"/>
        <v>5368750</v>
      </c>
      <c r="I53" s="66" t="s">
        <v>223</v>
      </c>
      <c r="J53" s="66"/>
      <c r="K53" s="66" t="e">
        <f t="shared" si="7"/>
        <v>#VALUE!</v>
      </c>
      <c r="O53" s="68" t="s">
        <v>139</v>
      </c>
      <c r="P53" s="69"/>
    </row>
    <row r="54" spans="1:16" x14ac:dyDescent="0.25">
      <c r="A54" s="71">
        <v>53</v>
      </c>
      <c r="B54" s="73" t="s">
        <v>140</v>
      </c>
      <c r="C54" s="18">
        <v>4149000</v>
      </c>
      <c r="D54" s="3">
        <v>739000</v>
      </c>
      <c r="F54" s="3">
        <f t="shared" si="8"/>
        <v>4888000</v>
      </c>
      <c r="G54" s="28">
        <f t="shared" si="6"/>
        <v>5865600</v>
      </c>
      <c r="H54" s="3">
        <f t="shared" si="9"/>
        <v>6110000</v>
      </c>
      <c r="I54" s="3">
        <v>6000000</v>
      </c>
      <c r="K54" s="3">
        <f t="shared" si="7"/>
        <v>1112000</v>
      </c>
      <c r="L54" s="2" t="s">
        <v>167</v>
      </c>
      <c r="O54" s="16" t="s">
        <v>141</v>
      </c>
      <c r="P54" s="17"/>
    </row>
    <row r="55" spans="1:16" hidden="1" x14ac:dyDescent="0.25">
      <c r="A55" s="71">
        <v>54</v>
      </c>
      <c r="B55" s="73" t="s">
        <v>142</v>
      </c>
      <c r="C55" s="18">
        <v>4104000</v>
      </c>
      <c r="D55" s="3">
        <v>607500</v>
      </c>
      <c r="E55" s="3">
        <v>650000</v>
      </c>
      <c r="F55" s="3">
        <f t="shared" si="8"/>
        <v>5361500</v>
      </c>
      <c r="G55" s="28">
        <f t="shared" si="6"/>
        <v>6433800</v>
      </c>
      <c r="H55" s="3">
        <f t="shared" si="9"/>
        <v>6701875</v>
      </c>
      <c r="I55" s="3">
        <v>6750000</v>
      </c>
      <c r="K55" s="3">
        <f t="shared" si="7"/>
        <v>1388500</v>
      </c>
      <c r="L55" s="2" t="s">
        <v>21</v>
      </c>
      <c r="O55" s="16" t="s">
        <v>143</v>
      </c>
      <c r="P55" s="17"/>
    </row>
    <row r="56" spans="1:16" s="67" customFormat="1" x14ac:dyDescent="0.25">
      <c r="A56" s="75">
        <v>55</v>
      </c>
      <c r="B56" s="76" t="s">
        <v>187</v>
      </c>
      <c r="C56" s="65">
        <v>1960000</v>
      </c>
      <c r="D56" s="66">
        <v>833000</v>
      </c>
      <c r="E56" s="66">
        <v>900000</v>
      </c>
      <c r="F56" s="66">
        <f t="shared" si="8"/>
        <v>3693000</v>
      </c>
      <c r="G56" s="66">
        <f t="shared" si="6"/>
        <v>4431600</v>
      </c>
      <c r="H56" s="66">
        <f t="shared" si="9"/>
        <v>4616250</v>
      </c>
      <c r="I56" s="66" t="s">
        <v>223</v>
      </c>
      <c r="J56" s="66"/>
      <c r="K56" s="66" t="e">
        <f t="shared" si="7"/>
        <v>#VALUE!</v>
      </c>
      <c r="O56" s="68" t="s">
        <v>144</v>
      </c>
      <c r="P56" s="69"/>
    </row>
    <row r="57" spans="1:16" ht="28.5" hidden="1" x14ac:dyDescent="0.25">
      <c r="A57" s="71">
        <v>56</v>
      </c>
      <c r="B57" s="60" t="s">
        <v>145</v>
      </c>
      <c r="C57" s="18">
        <v>3762000</v>
      </c>
      <c r="D57" s="3">
        <v>760000</v>
      </c>
      <c r="E57" s="3">
        <v>800000</v>
      </c>
      <c r="F57" s="3">
        <f t="shared" si="8"/>
        <v>5322000</v>
      </c>
      <c r="G57" s="28">
        <f t="shared" si="6"/>
        <v>6386400</v>
      </c>
      <c r="H57" s="3">
        <f>(F57*25%)+F57</f>
        <v>6652500</v>
      </c>
      <c r="I57" s="3">
        <v>6300000</v>
      </c>
      <c r="K57" s="3">
        <f t="shared" si="7"/>
        <v>978000</v>
      </c>
      <c r="L57" s="2" t="s">
        <v>21</v>
      </c>
      <c r="N57" s="2" t="s">
        <v>164</v>
      </c>
      <c r="O57" s="16" t="s">
        <v>146</v>
      </c>
      <c r="P57" s="17"/>
    </row>
    <row r="58" spans="1:16" hidden="1" x14ac:dyDescent="0.25">
      <c r="A58" s="71">
        <v>57</v>
      </c>
      <c r="B58" s="77" t="s">
        <v>147</v>
      </c>
      <c r="C58" s="18">
        <v>6441000</v>
      </c>
      <c r="D58" s="78">
        <v>771500</v>
      </c>
      <c r="F58" s="3">
        <f t="shared" si="8"/>
        <v>7212500</v>
      </c>
      <c r="G58" s="28">
        <f t="shared" si="6"/>
        <v>8655000</v>
      </c>
      <c r="H58" s="3">
        <f t="shared" si="9"/>
        <v>9015625</v>
      </c>
      <c r="I58" s="3">
        <v>9300000</v>
      </c>
      <c r="K58" s="3">
        <f t="shared" si="7"/>
        <v>2087500</v>
      </c>
      <c r="L58" s="2" t="s">
        <v>174</v>
      </c>
      <c r="O58" s="16" t="s">
        <v>148</v>
      </c>
      <c r="P58" s="17"/>
    </row>
    <row r="59" spans="1:16" s="53" customFormat="1" x14ac:dyDescent="0.25">
      <c r="A59" s="79">
        <v>58</v>
      </c>
      <c r="B59" s="80" t="s">
        <v>149</v>
      </c>
      <c r="C59" s="51">
        <v>7435000</v>
      </c>
      <c r="D59" s="52">
        <v>924000</v>
      </c>
      <c r="E59" s="52"/>
      <c r="F59" s="52">
        <f t="shared" si="8"/>
        <v>8359000</v>
      </c>
      <c r="G59" s="52">
        <f t="shared" si="6"/>
        <v>10030800</v>
      </c>
      <c r="H59" s="52">
        <f t="shared" si="9"/>
        <v>10448750</v>
      </c>
      <c r="I59" s="52" t="s">
        <v>189</v>
      </c>
      <c r="J59" s="52"/>
      <c r="K59" s="52" t="e">
        <f t="shared" si="7"/>
        <v>#VALUE!</v>
      </c>
      <c r="L59" s="53" t="s">
        <v>167</v>
      </c>
      <c r="O59" s="81" t="s">
        <v>150</v>
      </c>
      <c r="P59" s="54"/>
    </row>
    <row r="60" spans="1:16" ht="14.25" customHeight="1" x14ac:dyDescent="0.25">
      <c r="A60" s="71">
        <v>59</v>
      </c>
      <c r="B60" s="73" t="s">
        <v>240</v>
      </c>
      <c r="C60" s="18">
        <v>1824000</v>
      </c>
      <c r="D60" s="3">
        <v>739500</v>
      </c>
      <c r="E60" s="3">
        <v>300000</v>
      </c>
      <c r="F60" s="3">
        <f t="shared" si="8"/>
        <v>2863500</v>
      </c>
      <c r="G60" s="28">
        <f t="shared" si="6"/>
        <v>3436200</v>
      </c>
      <c r="H60" s="3">
        <f t="shared" si="9"/>
        <v>3579375</v>
      </c>
      <c r="I60" s="3" t="s">
        <v>224</v>
      </c>
      <c r="K60" s="3" t="e">
        <f t="shared" si="7"/>
        <v>#VALUE!</v>
      </c>
      <c r="O60" s="16" t="s">
        <v>151</v>
      </c>
      <c r="P60" s="17"/>
    </row>
    <row r="61" spans="1:16" s="48" customFormat="1" ht="14.25" customHeight="1" x14ac:dyDescent="0.25">
      <c r="A61" s="82">
        <v>60</v>
      </c>
      <c r="B61" s="83" t="s">
        <v>152</v>
      </c>
      <c r="C61" s="46">
        <v>6328000</v>
      </c>
      <c r="D61" s="47">
        <v>985000</v>
      </c>
      <c r="E61" s="47">
        <v>200000</v>
      </c>
      <c r="F61" s="47">
        <f t="shared" si="8"/>
        <v>7513000</v>
      </c>
      <c r="G61" s="47">
        <f t="shared" si="6"/>
        <v>9015600</v>
      </c>
      <c r="H61" s="47">
        <f t="shared" si="9"/>
        <v>9391250</v>
      </c>
      <c r="I61" s="47" t="s">
        <v>205</v>
      </c>
      <c r="J61" s="47"/>
      <c r="K61" s="47" t="e">
        <f t="shared" si="7"/>
        <v>#VALUE!</v>
      </c>
      <c r="O61" s="49" t="s">
        <v>153</v>
      </c>
      <c r="P61" s="50"/>
    </row>
    <row r="62" spans="1:16" hidden="1" x14ac:dyDescent="0.25">
      <c r="A62" s="71">
        <v>61</v>
      </c>
      <c r="B62" s="64" t="s">
        <v>154</v>
      </c>
      <c r="C62" s="18">
        <v>3762000</v>
      </c>
      <c r="D62" s="3">
        <v>699000</v>
      </c>
      <c r="E62" s="3">
        <v>1000000</v>
      </c>
      <c r="F62" s="3">
        <f t="shared" si="8"/>
        <v>5461000</v>
      </c>
      <c r="G62" s="28">
        <f t="shared" si="6"/>
        <v>6553200</v>
      </c>
      <c r="H62" s="3">
        <f t="shared" si="9"/>
        <v>6826250</v>
      </c>
      <c r="I62" s="3">
        <v>6000000</v>
      </c>
      <c r="K62" s="3">
        <f t="shared" si="7"/>
        <v>539000</v>
      </c>
      <c r="L62" s="2" t="s">
        <v>220</v>
      </c>
      <c r="O62" s="16" t="s">
        <v>155</v>
      </c>
      <c r="P62" s="17"/>
    </row>
    <row r="63" spans="1:16" hidden="1" x14ac:dyDescent="0.25">
      <c r="A63" s="71">
        <v>62</v>
      </c>
      <c r="B63" s="64" t="s">
        <v>156</v>
      </c>
      <c r="C63" s="18">
        <v>4000000</v>
      </c>
      <c r="D63" s="3">
        <v>780500</v>
      </c>
      <c r="E63" s="3">
        <v>300000</v>
      </c>
      <c r="F63" s="3">
        <f t="shared" si="8"/>
        <v>5080500</v>
      </c>
      <c r="G63" s="28">
        <f t="shared" si="6"/>
        <v>6096600</v>
      </c>
      <c r="H63" s="3">
        <f t="shared" si="9"/>
        <v>6350625</v>
      </c>
      <c r="I63" s="3">
        <v>5700000</v>
      </c>
      <c r="K63" s="3">
        <f t="shared" si="7"/>
        <v>619500</v>
      </c>
      <c r="L63" s="2" t="s">
        <v>175</v>
      </c>
      <c r="O63" s="16" t="s">
        <v>157</v>
      </c>
      <c r="P63" s="17"/>
    </row>
    <row r="64" spans="1:16" s="33" customFormat="1" ht="14.25" customHeight="1" x14ac:dyDescent="0.25">
      <c r="A64" s="74">
        <v>63</v>
      </c>
      <c r="B64" s="84" t="s">
        <v>158</v>
      </c>
      <c r="C64" s="43">
        <v>6350000</v>
      </c>
      <c r="D64" s="32">
        <v>900000</v>
      </c>
      <c r="E64" s="32">
        <v>200000</v>
      </c>
      <c r="F64" s="32">
        <f t="shared" si="8"/>
        <v>7450000</v>
      </c>
      <c r="G64" s="32">
        <f t="shared" si="6"/>
        <v>8940000</v>
      </c>
      <c r="H64" s="32">
        <f t="shared" si="9"/>
        <v>9312500</v>
      </c>
      <c r="I64" s="32"/>
      <c r="J64" s="32"/>
      <c r="K64" s="32">
        <f t="shared" si="7"/>
        <v>-7450000</v>
      </c>
      <c r="O64" s="45" t="s">
        <v>159</v>
      </c>
      <c r="P64" s="44"/>
    </row>
    <row r="65" spans="1:17" ht="14.25" customHeight="1" x14ac:dyDescent="0.25">
      <c r="A65" s="71">
        <v>64</v>
      </c>
      <c r="B65" s="64" t="s">
        <v>160</v>
      </c>
      <c r="C65" s="18">
        <v>2712000</v>
      </c>
      <c r="D65" s="3">
        <v>842000</v>
      </c>
      <c r="E65" s="3">
        <v>150000</v>
      </c>
      <c r="F65" s="3">
        <f t="shared" si="8"/>
        <v>3704000</v>
      </c>
      <c r="G65" s="28">
        <f t="shared" si="6"/>
        <v>4444800</v>
      </c>
      <c r="H65" s="3">
        <f t="shared" si="9"/>
        <v>4630000</v>
      </c>
      <c r="I65" s="3" t="s">
        <v>224</v>
      </c>
      <c r="K65" s="3" t="e">
        <f t="shared" si="7"/>
        <v>#VALUE!</v>
      </c>
      <c r="O65" s="16" t="s">
        <v>161</v>
      </c>
      <c r="P65" s="17"/>
    </row>
    <row r="66" spans="1:17" hidden="1" x14ac:dyDescent="0.25">
      <c r="A66" s="71">
        <v>65</v>
      </c>
      <c r="B66" s="64" t="s">
        <v>162</v>
      </c>
      <c r="C66" s="18">
        <v>2440000</v>
      </c>
      <c r="D66" s="3">
        <v>71750</v>
      </c>
      <c r="F66" s="3">
        <f t="shared" si="8"/>
        <v>2511750</v>
      </c>
      <c r="G66" s="28">
        <f t="shared" si="6"/>
        <v>3014100</v>
      </c>
      <c r="H66" s="3">
        <f t="shared" si="9"/>
        <v>3139687.5</v>
      </c>
      <c r="K66" s="3">
        <f t="shared" ref="K66:K72" si="10">I66-J66-F66</f>
        <v>-2511750</v>
      </c>
      <c r="O66" s="16" t="s">
        <v>163</v>
      </c>
      <c r="P66" s="17"/>
    </row>
    <row r="67" spans="1:17" s="67" customFormat="1" ht="14.25" customHeight="1" x14ac:dyDescent="0.25">
      <c r="A67" s="75">
        <v>66</v>
      </c>
      <c r="B67" s="85" t="s">
        <v>168</v>
      </c>
      <c r="C67" s="65">
        <v>3351000</v>
      </c>
      <c r="D67" s="66">
        <v>760000</v>
      </c>
      <c r="E67" s="66">
        <v>200000</v>
      </c>
      <c r="F67" s="66">
        <f t="shared" si="8"/>
        <v>4311000</v>
      </c>
      <c r="G67" s="66">
        <f t="shared" si="6"/>
        <v>5173200</v>
      </c>
      <c r="H67" s="66">
        <f t="shared" si="9"/>
        <v>5388750</v>
      </c>
      <c r="I67" s="66" t="s">
        <v>225</v>
      </c>
      <c r="J67" s="66"/>
      <c r="K67" s="66" t="e">
        <f t="shared" si="10"/>
        <v>#VALUE!</v>
      </c>
      <c r="O67" s="68" t="s">
        <v>169</v>
      </c>
      <c r="P67" s="69"/>
    </row>
    <row r="68" spans="1:17" ht="14.25" hidden="1" customHeight="1" x14ac:dyDescent="0.25">
      <c r="A68" s="71">
        <v>67</v>
      </c>
      <c r="B68" s="64" t="s">
        <v>170</v>
      </c>
      <c r="C68" s="18">
        <v>3511000</v>
      </c>
      <c r="D68" s="3">
        <v>719000</v>
      </c>
      <c r="F68" s="3">
        <f t="shared" si="8"/>
        <v>4230000</v>
      </c>
      <c r="G68" s="28">
        <f t="shared" si="6"/>
        <v>5076000</v>
      </c>
      <c r="H68" s="3">
        <f t="shared" si="9"/>
        <v>5287500</v>
      </c>
      <c r="I68" s="3">
        <v>5800000</v>
      </c>
      <c r="K68" s="3">
        <f t="shared" si="10"/>
        <v>1570000</v>
      </c>
      <c r="L68" s="2" t="s">
        <v>109</v>
      </c>
      <c r="O68" s="16" t="s">
        <v>171</v>
      </c>
      <c r="P68" s="17"/>
    </row>
    <row r="69" spans="1:17" ht="14.25" hidden="1" customHeight="1" x14ac:dyDescent="0.25">
      <c r="A69" s="71">
        <v>68</v>
      </c>
      <c r="B69" s="64" t="s">
        <v>172</v>
      </c>
      <c r="C69" s="18">
        <v>7204000</v>
      </c>
      <c r="D69" s="3">
        <v>698500</v>
      </c>
      <c r="E69" s="3">
        <v>350000</v>
      </c>
      <c r="F69" s="3">
        <f t="shared" si="8"/>
        <v>8252500</v>
      </c>
      <c r="G69" s="28">
        <f t="shared" si="6"/>
        <v>9903000</v>
      </c>
      <c r="H69" s="3">
        <f t="shared" si="9"/>
        <v>10315625</v>
      </c>
      <c r="I69" s="3">
        <v>10700000</v>
      </c>
      <c r="K69" s="3">
        <f t="shared" si="10"/>
        <v>2447500</v>
      </c>
      <c r="O69" s="16" t="s">
        <v>173</v>
      </c>
      <c r="P69" s="17"/>
    </row>
    <row r="70" spans="1:17" s="48" customFormat="1" ht="14.25" customHeight="1" x14ac:dyDescent="0.25">
      <c r="A70" s="82">
        <v>69</v>
      </c>
      <c r="B70" s="91" t="s">
        <v>221</v>
      </c>
      <c r="C70" s="89">
        <v>2964000</v>
      </c>
      <c r="D70" s="89">
        <v>821500</v>
      </c>
      <c r="E70" s="89"/>
      <c r="F70" s="89">
        <f t="shared" si="8"/>
        <v>3785500</v>
      </c>
      <c r="G70" s="89">
        <f t="shared" si="6"/>
        <v>4542600</v>
      </c>
      <c r="H70" s="89">
        <f t="shared" si="9"/>
        <v>4731875</v>
      </c>
      <c r="I70" s="89" t="s">
        <v>223</v>
      </c>
      <c r="J70" s="89"/>
      <c r="K70" s="89" t="e">
        <f t="shared" si="10"/>
        <v>#VALUE!</v>
      </c>
      <c r="L70" s="90"/>
      <c r="M70" s="90"/>
      <c r="N70" s="90"/>
      <c r="O70" s="92" t="s">
        <v>176</v>
      </c>
      <c r="P70" s="93"/>
      <c r="Q70" s="90"/>
    </row>
    <row r="71" spans="1:17" ht="14.25" customHeight="1" x14ac:dyDescent="0.25">
      <c r="A71" s="82">
        <v>70</v>
      </c>
      <c r="B71" s="73" t="s">
        <v>177</v>
      </c>
      <c r="C71" s="18">
        <v>4423000</v>
      </c>
      <c r="D71" s="3">
        <v>821500</v>
      </c>
      <c r="E71" s="3">
        <v>350000</v>
      </c>
      <c r="F71" s="3">
        <f t="shared" si="8"/>
        <v>5594500</v>
      </c>
      <c r="G71" s="28">
        <f t="shared" si="6"/>
        <v>6713400</v>
      </c>
      <c r="H71" s="3">
        <f t="shared" si="9"/>
        <v>6993125</v>
      </c>
      <c r="I71" s="3">
        <v>7500000</v>
      </c>
      <c r="K71" s="3">
        <f t="shared" si="10"/>
        <v>1905500</v>
      </c>
      <c r="O71" s="16" t="s">
        <v>178</v>
      </c>
      <c r="P71" s="17"/>
    </row>
    <row r="72" spans="1:17" ht="14.25" hidden="1" customHeight="1" x14ac:dyDescent="0.25">
      <c r="A72" s="82">
        <v>71</v>
      </c>
      <c r="B72" t="s">
        <v>190</v>
      </c>
      <c r="C72" s="18">
        <v>3306000</v>
      </c>
      <c r="D72" s="3">
        <v>794000</v>
      </c>
      <c r="F72" s="3">
        <f t="shared" si="8"/>
        <v>4100000</v>
      </c>
      <c r="G72" s="28">
        <f t="shared" si="6"/>
        <v>4920000</v>
      </c>
      <c r="H72" s="3">
        <f t="shared" si="9"/>
        <v>5125000</v>
      </c>
      <c r="I72" s="3">
        <v>5500000</v>
      </c>
      <c r="K72" s="3">
        <f t="shared" si="10"/>
        <v>1400000</v>
      </c>
      <c r="L72" s="2" t="s">
        <v>217</v>
      </c>
      <c r="O72" s="94" t="s">
        <v>191</v>
      </c>
      <c r="P72" s="17"/>
    </row>
    <row r="73" spans="1:17" ht="14.25" customHeight="1" x14ac:dyDescent="0.25">
      <c r="A73" s="82">
        <v>72</v>
      </c>
      <c r="B73" t="s">
        <v>190</v>
      </c>
      <c r="C73" s="18">
        <v>3306000</v>
      </c>
      <c r="D73" s="3">
        <v>794000</v>
      </c>
      <c r="E73" s="3">
        <v>150000</v>
      </c>
      <c r="F73" s="3">
        <f t="shared" ref="F73:F96" si="11">C73+D73+E73</f>
        <v>4250000</v>
      </c>
      <c r="G73" s="28">
        <f t="shared" ref="G73:G96" si="12">(F73*20%)+F73</f>
        <v>5100000</v>
      </c>
      <c r="H73" s="3">
        <f t="shared" ref="H73:H96" si="13">(F73*25%)+F73</f>
        <v>5312500</v>
      </c>
      <c r="I73" s="3" t="s">
        <v>226</v>
      </c>
      <c r="K73" s="3" t="e">
        <f t="shared" ref="K73:K78" si="14">I73-J73-F73</f>
        <v>#VALUE!</v>
      </c>
      <c r="O73" s="94"/>
      <c r="P73" s="17"/>
    </row>
    <row r="74" spans="1:17" ht="14.25" customHeight="1" x14ac:dyDescent="0.25">
      <c r="A74" s="82">
        <v>73</v>
      </c>
      <c r="B74" s="87" t="s">
        <v>222</v>
      </c>
      <c r="C74" s="88">
        <v>3306000</v>
      </c>
      <c r="D74" s="89">
        <v>794000</v>
      </c>
      <c r="E74" s="3">
        <v>150000</v>
      </c>
      <c r="F74" s="89">
        <f t="shared" si="11"/>
        <v>4250000</v>
      </c>
      <c r="G74" s="89">
        <f t="shared" si="12"/>
        <v>5100000</v>
      </c>
      <c r="H74" s="89">
        <f t="shared" si="13"/>
        <v>5312500</v>
      </c>
      <c r="I74" s="89" t="s">
        <v>223</v>
      </c>
      <c r="J74" s="89"/>
      <c r="K74" s="89" t="e">
        <f t="shared" si="14"/>
        <v>#VALUE!</v>
      </c>
      <c r="L74" s="90"/>
      <c r="M74" s="90"/>
      <c r="N74" s="90"/>
      <c r="O74" s="94"/>
      <c r="P74" s="17"/>
    </row>
    <row r="75" spans="1:17" ht="14.25" hidden="1" customHeight="1" x14ac:dyDescent="0.25">
      <c r="A75" s="82">
        <v>74</v>
      </c>
      <c r="B75" s="73" t="s">
        <v>192</v>
      </c>
      <c r="C75" s="18">
        <v>6974748</v>
      </c>
      <c r="D75" s="3">
        <v>780000</v>
      </c>
      <c r="F75" s="3">
        <f t="shared" si="11"/>
        <v>7754748</v>
      </c>
      <c r="G75" s="28">
        <f t="shared" si="12"/>
        <v>9305697.5999999996</v>
      </c>
      <c r="H75" s="3">
        <f t="shared" si="13"/>
        <v>9693435</v>
      </c>
      <c r="I75" s="3">
        <v>10800000</v>
      </c>
      <c r="K75" s="3">
        <f t="shared" si="14"/>
        <v>3045252</v>
      </c>
      <c r="L75" s="2" t="s">
        <v>219</v>
      </c>
      <c r="O75" s="16" t="s">
        <v>193</v>
      </c>
      <c r="P75" s="17"/>
    </row>
    <row r="76" spans="1:17" ht="14.25" hidden="1" customHeight="1" x14ac:dyDescent="0.25">
      <c r="A76" s="82">
        <v>75</v>
      </c>
      <c r="B76" t="s">
        <v>194</v>
      </c>
      <c r="C76" s="18">
        <v>2188000</v>
      </c>
      <c r="D76" s="3">
        <v>51250</v>
      </c>
      <c r="F76" s="3">
        <f t="shared" si="11"/>
        <v>2239250</v>
      </c>
      <c r="G76" s="28">
        <f t="shared" si="12"/>
        <v>2687100</v>
      </c>
      <c r="H76" s="3">
        <f t="shared" si="13"/>
        <v>2799062.5</v>
      </c>
      <c r="K76" s="3">
        <f t="shared" si="14"/>
        <v>-2239250</v>
      </c>
      <c r="O76" s="16" t="s">
        <v>195</v>
      </c>
      <c r="P76" s="17"/>
    </row>
    <row r="77" spans="1:17" ht="14.25" customHeight="1" x14ac:dyDescent="0.25">
      <c r="A77" s="82">
        <v>76</v>
      </c>
      <c r="B77" t="s">
        <v>196</v>
      </c>
      <c r="C77" s="18">
        <v>5706000</v>
      </c>
      <c r="D77" s="3">
        <v>760000</v>
      </c>
      <c r="E77" s="3">
        <v>350000</v>
      </c>
      <c r="F77" s="3">
        <f t="shared" si="11"/>
        <v>6816000</v>
      </c>
      <c r="G77" s="28">
        <f t="shared" si="12"/>
        <v>8179200</v>
      </c>
      <c r="H77" s="3">
        <f t="shared" si="13"/>
        <v>8520000</v>
      </c>
      <c r="I77" s="3">
        <v>8500000</v>
      </c>
      <c r="K77" s="3">
        <f t="shared" si="14"/>
        <v>1684000</v>
      </c>
      <c r="O77" s="16" t="s">
        <v>197</v>
      </c>
      <c r="P77" s="17"/>
    </row>
    <row r="78" spans="1:17" ht="14.25" customHeight="1" x14ac:dyDescent="0.25">
      <c r="A78" s="82">
        <v>77</v>
      </c>
      <c r="B78" t="s">
        <v>198</v>
      </c>
      <c r="C78" s="18">
        <v>5244000</v>
      </c>
      <c r="F78" s="3">
        <f t="shared" si="11"/>
        <v>5244000</v>
      </c>
      <c r="G78" s="3">
        <f t="shared" si="12"/>
        <v>6292800</v>
      </c>
      <c r="H78" s="3">
        <f t="shared" si="13"/>
        <v>6555000</v>
      </c>
      <c r="K78" s="3">
        <f t="shared" si="14"/>
        <v>-5244000</v>
      </c>
      <c r="O78" s="16"/>
      <c r="P78" s="17"/>
    </row>
    <row r="79" spans="1:17" ht="14.25" hidden="1" customHeight="1" x14ac:dyDescent="0.25">
      <c r="A79" s="82">
        <v>78</v>
      </c>
      <c r="B79" t="s">
        <v>199</v>
      </c>
      <c r="C79" s="3">
        <v>2508000</v>
      </c>
      <c r="D79" s="3">
        <v>52000</v>
      </c>
      <c r="F79" s="3">
        <f t="shared" si="11"/>
        <v>2560000</v>
      </c>
      <c r="G79" s="3">
        <f t="shared" si="12"/>
        <v>3072000</v>
      </c>
      <c r="H79" s="3">
        <f t="shared" si="13"/>
        <v>3200000</v>
      </c>
      <c r="K79" s="3">
        <f>I79-J79-F79</f>
        <v>-2560000</v>
      </c>
      <c r="O79" s="13" t="s">
        <v>200</v>
      </c>
    </row>
    <row r="80" spans="1:17" ht="30" x14ac:dyDescent="0.25">
      <c r="A80" s="82">
        <v>79</v>
      </c>
      <c r="B80" s="56" t="s">
        <v>201</v>
      </c>
      <c r="C80" s="3">
        <v>7410000</v>
      </c>
      <c r="F80" s="3">
        <f t="shared" si="11"/>
        <v>7410000</v>
      </c>
      <c r="G80" s="3">
        <f t="shared" si="12"/>
        <v>8892000</v>
      </c>
      <c r="H80" s="3">
        <f t="shared" si="13"/>
        <v>9262500</v>
      </c>
      <c r="K80" s="3">
        <f>I80-J80-F80</f>
        <v>-7410000</v>
      </c>
      <c r="O80" s="13" t="s">
        <v>202</v>
      </c>
    </row>
    <row r="81" spans="1:15" x14ac:dyDescent="0.25">
      <c r="A81" s="82">
        <v>80</v>
      </c>
      <c r="B81" t="s">
        <v>203</v>
      </c>
      <c r="C81" s="3">
        <v>7410000</v>
      </c>
      <c r="F81" s="3">
        <f t="shared" si="11"/>
        <v>7410000</v>
      </c>
      <c r="G81" s="3">
        <f t="shared" si="12"/>
        <v>8892000</v>
      </c>
      <c r="H81" s="3">
        <f t="shared" si="13"/>
        <v>9262500</v>
      </c>
      <c r="K81" s="3">
        <f t="shared" ref="K81:K96" si="15">I81-J81-F81</f>
        <v>-7410000</v>
      </c>
      <c r="O81" s="13" t="s">
        <v>204</v>
      </c>
    </row>
    <row r="82" spans="1:15" x14ac:dyDescent="0.25">
      <c r="A82" s="82">
        <v>81</v>
      </c>
      <c r="B82" s="86" t="s">
        <v>207</v>
      </c>
      <c r="C82" s="3">
        <v>7288000</v>
      </c>
      <c r="F82" s="3">
        <f t="shared" si="11"/>
        <v>7288000</v>
      </c>
      <c r="G82" s="3">
        <f t="shared" si="12"/>
        <v>8745600</v>
      </c>
      <c r="H82" s="3">
        <f t="shared" si="13"/>
        <v>9110000</v>
      </c>
      <c r="K82" s="3">
        <f t="shared" si="15"/>
        <v>-7288000</v>
      </c>
      <c r="O82" s="13" t="s">
        <v>206</v>
      </c>
    </row>
    <row r="83" spans="1:15" x14ac:dyDescent="0.25">
      <c r="A83" s="82">
        <v>82</v>
      </c>
      <c r="B83" s="56" t="s">
        <v>209</v>
      </c>
      <c r="C83" s="3">
        <v>4309000</v>
      </c>
      <c r="F83" s="3">
        <f t="shared" si="11"/>
        <v>4309000</v>
      </c>
      <c r="G83" s="3">
        <f t="shared" si="12"/>
        <v>5170800</v>
      </c>
      <c r="H83" s="3">
        <f t="shared" si="13"/>
        <v>5386250</v>
      </c>
      <c r="K83" s="3">
        <f t="shared" si="15"/>
        <v>-4309000</v>
      </c>
      <c r="O83" s="13" t="s">
        <v>208</v>
      </c>
    </row>
    <row r="84" spans="1:15" x14ac:dyDescent="0.25">
      <c r="A84" s="82">
        <v>83</v>
      </c>
      <c r="B84" s="56" t="s">
        <v>211</v>
      </c>
      <c r="C84" s="3">
        <v>2599000</v>
      </c>
      <c r="F84" s="3">
        <f t="shared" si="11"/>
        <v>2599000</v>
      </c>
      <c r="G84" s="3">
        <f t="shared" si="12"/>
        <v>3118800</v>
      </c>
      <c r="H84" s="3">
        <f t="shared" si="13"/>
        <v>3248750</v>
      </c>
      <c r="K84" s="3">
        <f t="shared" si="15"/>
        <v>-2599000</v>
      </c>
      <c r="O84" s="13" t="s">
        <v>210</v>
      </c>
    </row>
    <row r="85" spans="1:15" x14ac:dyDescent="0.25">
      <c r="A85" s="82">
        <v>84</v>
      </c>
      <c r="B85" s="56" t="s">
        <v>213</v>
      </c>
      <c r="C85" s="3">
        <v>4104000</v>
      </c>
      <c r="F85" s="3">
        <f t="shared" si="11"/>
        <v>4104000</v>
      </c>
      <c r="G85" s="3">
        <f t="shared" si="12"/>
        <v>4924800</v>
      </c>
      <c r="H85" s="3">
        <f t="shared" si="13"/>
        <v>5130000</v>
      </c>
      <c r="K85" s="3">
        <f t="shared" si="15"/>
        <v>-4104000</v>
      </c>
      <c r="O85" s="13" t="s">
        <v>212</v>
      </c>
    </row>
    <row r="86" spans="1:15" x14ac:dyDescent="0.25">
      <c r="A86" s="95">
        <v>85</v>
      </c>
      <c r="B86" t="s">
        <v>215</v>
      </c>
      <c r="C86" s="3">
        <v>3990000</v>
      </c>
      <c r="F86" s="3">
        <f t="shared" si="11"/>
        <v>3990000</v>
      </c>
      <c r="G86" s="3">
        <f t="shared" si="12"/>
        <v>4788000</v>
      </c>
      <c r="H86" s="3">
        <f t="shared" si="13"/>
        <v>4987500</v>
      </c>
      <c r="K86" s="3">
        <f t="shared" si="15"/>
        <v>-3990000</v>
      </c>
      <c r="O86" s="40" t="s">
        <v>214</v>
      </c>
    </row>
    <row r="87" spans="1:15" x14ac:dyDescent="0.25">
      <c r="A87" s="82">
        <v>86</v>
      </c>
      <c r="B87" s="2" t="s">
        <v>216</v>
      </c>
      <c r="C87" s="3">
        <v>5586000</v>
      </c>
      <c r="F87" s="3">
        <f t="shared" si="11"/>
        <v>5586000</v>
      </c>
      <c r="G87" s="3">
        <f t="shared" si="12"/>
        <v>6703200</v>
      </c>
      <c r="H87" s="3">
        <f t="shared" si="13"/>
        <v>6982500</v>
      </c>
      <c r="K87" s="3">
        <f t="shared" si="15"/>
        <v>-5586000</v>
      </c>
      <c r="O87" s="13" t="s">
        <v>229</v>
      </c>
    </row>
    <row r="88" spans="1:15" x14ac:dyDescent="0.25">
      <c r="B88" s="97" t="s">
        <v>228</v>
      </c>
      <c r="C88" s="3">
        <v>4400000</v>
      </c>
      <c r="E88" s="3">
        <v>350000</v>
      </c>
      <c r="F88" s="3">
        <f t="shared" si="11"/>
        <v>4750000</v>
      </c>
      <c r="G88" s="3">
        <f t="shared" si="12"/>
        <v>5700000</v>
      </c>
      <c r="H88" s="3">
        <f t="shared" si="13"/>
        <v>5937500</v>
      </c>
      <c r="K88" s="3">
        <f t="shared" si="15"/>
        <v>-4750000</v>
      </c>
      <c r="O88" s="13" t="s">
        <v>227</v>
      </c>
    </row>
    <row r="89" spans="1:15" x14ac:dyDescent="0.25">
      <c r="B89" s="98" t="s">
        <v>230</v>
      </c>
      <c r="C89" s="3">
        <v>5170000</v>
      </c>
      <c r="E89" s="3">
        <v>350000</v>
      </c>
      <c r="F89" s="3">
        <f t="shared" si="11"/>
        <v>5520000</v>
      </c>
      <c r="G89" s="3">
        <f t="shared" si="12"/>
        <v>6624000</v>
      </c>
      <c r="H89" s="3">
        <f t="shared" si="13"/>
        <v>6900000</v>
      </c>
      <c r="K89" s="3">
        <f t="shared" si="15"/>
        <v>-5520000</v>
      </c>
      <c r="O89" s="13" t="s">
        <v>231</v>
      </c>
    </row>
    <row r="90" spans="1:15" x14ac:dyDescent="0.25">
      <c r="A90" s="96"/>
      <c r="B90" s="99" t="s">
        <v>232</v>
      </c>
      <c r="C90" s="3">
        <v>157</v>
      </c>
      <c r="F90" s="3">
        <f t="shared" si="11"/>
        <v>157</v>
      </c>
      <c r="G90" s="3">
        <f t="shared" si="12"/>
        <v>188.4</v>
      </c>
      <c r="H90" s="3">
        <f t="shared" si="13"/>
        <v>196.25</v>
      </c>
      <c r="K90" s="3">
        <f t="shared" si="15"/>
        <v>-157</v>
      </c>
      <c r="O90" s="13" t="s">
        <v>233</v>
      </c>
    </row>
    <row r="91" spans="1:15" x14ac:dyDescent="0.25">
      <c r="B91" s="56" t="s">
        <v>234</v>
      </c>
      <c r="C91" s="3">
        <v>3442800</v>
      </c>
      <c r="F91" s="3">
        <f t="shared" si="11"/>
        <v>3442800</v>
      </c>
      <c r="G91" s="3">
        <f t="shared" si="12"/>
        <v>4131360</v>
      </c>
      <c r="H91" s="3">
        <f t="shared" si="13"/>
        <v>4303500</v>
      </c>
      <c r="K91" s="3">
        <f t="shared" si="15"/>
        <v>-3442800</v>
      </c>
      <c r="O91" s="13" t="s">
        <v>235</v>
      </c>
    </row>
    <row r="92" spans="1:15" x14ac:dyDescent="0.25">
      <c r="B92" s="56" t="s">
        <v>236</v>
      </c>
      <c r="C92" s="3">
        <v>5312000</v>
      </c>
      <c r="E92" s="3">
        <v>650000</v>
      </c>
      <c r="F92" s="3">
        <f t="shared" si="11"/>
        <v>5962000</v>
      </c>
      <c r="G92" s="3">
        <f t="shared" si="12"/>
        <v>7154400</v>
      </c>
      <c r="H92" s="3">
        <f t="shared" si="13"/>
        <v>7452500</v>
      </c>
      <c r="K92" s="3">
        <f t="shared" si="15"/>
        <v>-5962000</v>
      </c>
      <c r="O92" s="13" t="s">
        <v>237</v>
      </c>
    </row>
    <row r="93" spans="1:15" x14ac:dyDescent="0.25">
      <c r="B93" s="100" t="s">
        <v>238</v>
      </c>
      <c r="C93" s="3">
        <v>229</v>
      </c>
      <c r="F93" s="3">
        <f t="shared" si="11"/>
        <v>229</v>
      </c>
      <c r="G93" s="3">
        <f t="shared" si="12"/>
        <v>274.8</v>
      </c>
      <c r="H93" s="3">
        <f t="shared" si="13"/>
        <v>286.25</v>
      </c>
      <c r="K93" s="3">
        <f t="shared" si="15"/>
        <v>-229</v>
      </c>
    </row>
    <row r="94" spans="1:15" x14ac:dyDescent="0.25">
      <c r="B94" s="100" t="s">
        <v>239</v>
      </c>
      <c r="C94" s="3">
        <v>280</v>
      </c>
      <c r="F94" s="3">
        <f t="shared" si="11"/>
        <v>280</v>
      </c>
      <c r="G94" s="3">
        <f t="shared" si="12"/>
        <v>336</v>
      </c>
      <c r="H94" s="3">
        <f t="shared" si="13"/>
        <v>350</v>
      </c>
      <c r="K94" s="3">
        <f t="shared" si="15"/>
        <v>-280</v>
      </c>
    </row>
    <row r="95" spans="1:15" x14ac:dyDescent="0.25">
      <c r="F95" s="3">
        <f t="shared" si="11"/>
        <v>0</v>
      </c>
      <c r="G95" s="3">
        <f t="shared" si="12"/>
        <v>0</v>
      </c>
      <c r="H95" s="3">
        <f t="shared" si="13"/>
        <v>0</v>
      </c>
      <c r="K95" s="3">
        <f t="shared" si="15"/>
        <v>0</v>
      </c>
    </row>
    <row r="96" spans="1:15" x14ac:dyDescent="0.25">
      <c r="F96" s="3">
        <f t="shared" si="11"/>
        <v>0</v>
      </c>
      <c r="G96" s="3">
        <f t="shared" si="12"/>
        <v>0</v>
      </c>
      <c r="H96" s="3">
        <f t="shared" si="13"/>
        <v>0</v>
      </c>
      <c r="K96" s="3">
        <f t="shared" si="15"/>
        <v>0</v>
      </c>
    </row>
    <row r="105" spans="6:6" x14ac:dyDescent="0.25">
      <c r="F105" s="66"/>
    </row>
    <row r="107" spans="6:6" x14ac:dyDescent="0.25">
      <c r="F107" s="66"/>
    </row>
    <row r="108" spans="6:6" x14ac:dyDescent="0.25">
      <c r="F108" s="52"/>
    </row>
    <row r="110" spans="6:6" x14ac:dyDescent="0.25">
      <c r="F110" s="47"/>
    </row>
    <row r="111" spans="6:6" x14ac:dyDescent="0.25">
      <c r="F111" s="32"/>
    </row>
    <row r="113" spans="6:6" x14ac:dyDescent="0.25">
      <c r="F113" s="66"/>
    </row>
    <row r="114" spans="6:6" x14ac:dyDescent="0.25">
      <c r="F114" s="89"/>
    </row>
    <row r="117" spans="6:6" x14ac:dyDescent="0.25">
      <c r="F117" s="89"/>
    </row>
  </sheetData>
  <autoFilter ref="L1:L80" xr:uid="{00000000-0001-0000-0000-000000000000}"/>
  <mergeCells count="1">
    <mergeCell ref="O72:O74"/>
  </mergeCells>
  <conditionalFormatting sqref="C2:G2 H2:N17 B2:B25 Q2:Q39 C3:E25 F3:G27 D26:E38 D39:F39 C40:F41 Q42:Q43 P44:P49 C29:F38 L42:N69 Q50:Q69 L18:N39 D42:F57 F28 L71:N72 K3:K72 D59:F69 E58:F58 D71:F72 I71:J72 H18:J65 G28:G72 I66:J69 H66:H72 D75:J78 K75:K79 L75:N78 Q71:Q78 O2:O22 P2:P25 O26:P26 O29:P38 L40:Q41 D73:N74">
    <cfRule type="expression" dxfId="2" priority="3">
      <formula>MOD(ROW(),2)&gt;0</formula>
    </cfRule>
  </conditionalFormatting>
  <conditionalFormatting sqref="F115:F119 F102:F113">
    <cfRule type="expression" dxfId="0" priority="1">
      <formula>MOD(ROW(),2)&gt;0</formula>
    </cfRule>
  </conditionalFormatting>
  <hyperlinks>
    <hyperlink ref="O23" r:id="rId1" display="https://www.ebay.com/ship/trk/tracking-details?transid=2201839708010&amp;itemid=204283961060" xr:uid="{6F8BFF36-4018-4EC5-AB4D-4659A4D8A44B}"/>
    <hyperlink ref="O24" r:id="rId2" display="https://www.ebay.com/ship/trk/tracking-details?transid=0&amp;itemid=394522922692" xr:uid="{33A4F9FB-78A6-4311-9764-2BC4A4E1AFF3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19406-98BD-447D-8271-4689041D1616}">
  <dimension ref="A1:B8"/>
  <sheetViews>
    <sheetView workbookViewId="0">
      <selection activeCell="E8" sqref="E8"/>
    </sheetView>
  </sheetViews>
  <sheetFormatPr defaultRowHeight="15" x14ac:dyDescent="0.25"/>
  <cols>
    <col min="1" max="1" width="14.5703125" customWidth="1"/>
    <col min="2" max="2" width="9.140625" style="1"/>
  </cols>
  <sheetData>
    <row r="1" spans="1:2" x14ac:dyDescent="0.25">
      <c r="A1" s="41" t="s">
        <v>179</v>
      </c>
      <c r="B1" s="42" t="s">
        <v>180</v>
      </c>
    </row>
    <row r="2" spans="1:2" x14ac:dyDescent="0.25">
      <c r="A2" t="s">
        <v>181</v>
      </c>
      <c r="B2" s="1">
        <v>300000</v>
      </c>
    </row>
    <row r="3" spans="1:2" x14ac:dyDescent="0.25">
      <c r="A3" t="s">
        <v>182</v>
      </c>
      <c r="B3" s="1">
        <v>150000</v>
      </c>
    </row>
    <row r="4" spans="1:2" x14ac:dyDescent="0.25">
      <c r="A4" t="s">
        <v>183</v>
      </c>
      <c r="B4" s="1">
        <v>150000</v>
      </c>
    </row>
    <row r="5" spans="1:2" x14ac:dyDescent="0.25">
      <c r="A5" t="s">
        <v>184</v>
      </c>
      <c r="B5" s="1">
        <v>160000</v>
      </c>
    </row>
    <row r="6" spans="1:2" x14ac:dyDescent="0.25">
      <c r="A6" t="s">
        <v>185</v>
      </c>
      <c r="B6" s="1">
        <v>300000</v>
      </c>
    </row>
    <row r="7" spans="1:2" x14ac:dyDescent="0.25">
      <c r="A7" t="s">
        <v>186</v>
      </c>
      <c r="B7" s="1">
        <v>600000</v>
      </c>
    </row>
    <row r="8" spans="1:2" x14ac:dyDescent="0.25">
      <c r="A8" t="s">
        <v>218</v>
      </c>
      <c r="B8" s="1">
        <v>300000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NhapXuat</vt:lpstr>
      <vt:lpstr>Linh Kiện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Tuan</dc:creator>
  <cp:lastModifiedBy>Nguyen, Tuan</cp:lastModifiedBy>
  <dcterms:created xsi:type="dcterms:W3CDTF">2015-06-05T18:17:20Z</dcterms:created>
  <dcterms:modified xsi:type="dcterms:W3CDTF">2023-07-16T15:42:22Z</dcterms:modified>
</cp:coreProperties>
</file>