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DATA\04.Private\TDStore\"/>
    </mc:Choice>
  </mc:AlternateContent>
  <xr:revisionPtr revIDLastSave="0" documentId="13_ncr:1_{2C5CFC0F-392B-4CAF-BDFF-ED7111FF62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NhapXuat!$L$1:$L$73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G45" i="1" s="1"/>
  <c r="F46" i="1"/>
  <c r="G46" i="1" s="1"/>
  <c r="F47" i="1"/>
  <c r="G47" i="1" s="1"/>
  <c r="F48" i="1"/>
  <c r="H48" i="1" s="1"/>
  <c r="F49" i="1"/>
  <c r="G49" i="1" s="1"/>
  <c r="D3" i="2"/>
  <c r="D4" i="2"/>
  <c r="D5" i="2"/>
  <c r="D6" i="2"/>
  <c r="D7" i="2"/>
  <c r="D8" i="2"/>
  <c r="D9" i="2"/>
  <c r="D10" i="2"/>
  <c r="D2" i="2"/>
  <c r="F28" i="1"/>
  <c r="G28" i="1" s="1"/>
  <c r="F29" i="1"/>
  <c r="K29" i="1" s="1"/>
  <c r="F30" i="1"/>
  <c r="G30" i="1" s="1"/>
  <c r="F31" i="1"/>
  <c r="G31" i="1" s="1"/>
  <c r="F32" i="1"/>
  <c r="G32" i="1" s="1"/>
  <c r="F33" i="1"/>
  <c r="G33" i="1" s="1"/>
  <c r="F34" i="1"/>
  <c r="H34" i="1" s="1"/>
  <c r="F35" i="1"/>
  <c r="G35" i="1" s="1"/>
  <c r="F36" i="1"/>
  <c r="K36" i="1" s="1"/>
  <c r="F37" i="1"/>
  <c r="K37" i="1" s="1"/>
  <c r="F38" i="1"/>
  <c r="G38" i="1" s="1"/>
  <c r="F39" i="1"/>
  <c r="G39" i="1" s="1"/>
  <c r="F40" i="1"/>
  <c r="K40" i="1" s="1"/>
  <c r="F41" i="1"/>
  <c r="G41" i="1" s="1"/>
  <c r="F42" i="1"/>
  <c r="K42" i="1" s="1"/>
  <c r="F43" i="1"/>
  <c r="K43" i="1" s="1"/>
  <c r="F44" i="1"/>
  <c r="G44" i="1" s="1"/>
  <c r="C23" i="1"/>
  <c r="D73" i="1" s="1"/>
  <c r="K68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K31" i="1"/>
  <c r="F2" i="1"/>
  <c r="K2" i="1" s="1"/>
  <c r="H49" i="1" l="1"/>
  <c r="H47" i="1"/>
  <c r="G48" i="1"/>
  <c r="H46" i="1"/>
  <c r="H45" i="1"/>
  <c r="K44" i="1"/>
  <c r="K41" i="1"/>
  <c r="K39" i="1"/>
  <c r="K38" i="1"/>
  <c r="K33" i="1"/>
  <c r="K32" i="1"/>
  <c r="G43" i="1"/>
  <c r="G42" i="1"/>
  <c r="G40" i="1"/>
  <c r="H35" i="1"/>
  <c r="G34" i="1"/>
  <c r="G29" i="1"/>
  <c r="K30" i="1"/>
  <c r="G37" i="1"/>
  <c r="G36" i="1"/>
  <c r="K28" i="1"/>
  <c r="H38" i="1"/>
  <c r="H44" i="1"/>
  <c r="H43" i="1"/>
  <c r="H42" i="1"/>
  <c r="H37" i="1"/>
  <c r="H41" i="1"/>
  <c r="H40" i="1"/>
  <c r="H39" i="1"/>
  <c r="H36" i="1"/>
  <c r="H33" i="1"/>
  <c r="F23" i="1"/>
  <c r="K23" i="1" s="1"/>
  <c r="H25" i="1"/>
  <c r="K35" i="1"/>
  <c r="K34" i="1"/>
  <c r="K24" i="1"/>
  <c r="H29" i="1"/>
  <c r="H32" i="1"/>
  <c r="H31" i="1"/>
  <c r="H26" i="1"/>
  <c r="H28" i="1"/>
  <c r="H30" i="1"/>
  <c r="H27" i="1"/>
  <c r="H21" i="1"/>
  <c r="H19" i="1"/>
  <c r="H22" i="1"/>
  <c r="H20" i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3" i="1" l="1"/>
  <c r="I69" i="1"/>
  <c r="K69" i="1" s="1"/>
  <c r="C69" i="1"/>
</calcChain>
</file>

<file path=xl/sharedStrings.xml><?xml version="1.0" encoding="utf-8"?>
<sst xmlns="http://schemas.openxmlformats.org/spreadsheetml/2006/main" count="234" uniqueCount="191">
  <si>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</si>
  <si>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</si>
  <si>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</si>
  <si>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</si>
  <si>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</si>
  <si>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</si>
  <si>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</si>
  <si>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</si>
  <si>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</si>
  <si>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</si>
  <si>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</si>
  <si>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</si>
  <si>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</si>
  <si>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</si>
  <si>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</si>
  <si>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</si>
  <si>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</si>
  <si>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</si>
  <si>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</si>
  <si>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</si>
  <si>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</si>
  <si>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</si>
  <si>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</si>
  <si>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</si>
  <si>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</si>
  <si>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</si>
  <si>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</si>
  <si>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</si>
  <si>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</si>
  <si>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</si>
  <si>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</si>
  <si>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</si>
  <si>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</si>
  <si>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</si>
  <si>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</si>
  <si>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</si>
  <si>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</si>
  <si>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</si>
  <si>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</si>
  <si>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</si>
  <si>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</si>
  <si>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</si>
  <si>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</si>
  <si>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</si>
  <si>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</si>
  <si>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</si>
  <si>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</si>
  <si>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</si>
  <si>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</si>
  <si>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</si>
  <si>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</si>
  <si>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</si>
  <si>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</si>
  <si>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</si>
  <si>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</si>
  <si>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</si>
  <si>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</si>
  <si>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</si>
  <si>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</si>
  <si>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</si>
  <si>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</si>
  <si>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</si>
  <si>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</si>
  <si>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</si>
  <si>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</si>
  <si>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</si>
  <si>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</si>
  <si>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</si>
  <si>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</si>
  <si>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</si>
  <si>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</si>
  <si>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</si>
  <si>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</si>
  <si>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</si>
  <si>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</si>
  <si>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</si>
  <si>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</si>
  <si>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</si>
  <si>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</si>
  <si>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</si>
  <si>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</si>
  <si>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</si>
  <si>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</si>
  <si>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</si>
  <si>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</si>
  <si>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</si>
  <si>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</si>
  <si>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</si>
  <si>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</si>
  <si>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</si>
  <si>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</si>
  <si>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</si>
  <si>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</si>
  <si>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</si>
  <si>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</si>
  <si>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</si>
  <si>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</si>
  <si>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</si>
  <si>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</si>
  <si>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</si>
  <si>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</si>
  <si>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</si>
  <si>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</si>
  <si>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</si>
  <si>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</si>
  <si>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</si>
  <si>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</si>
  <si>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</si>
  <si>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</si>
  <si>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</si>
  <si>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</si>
  <si>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</si>
  <si>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</si>
  <si>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</si>
  <si>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</si>
  <si>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</si>
  <si>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12tr5</t>
  </si>
  <si>
    <t>Dell Latitude 5400 Laptop: Work, School (256 GB SSD, Intel Core i5, 16GB RAM)  US $120.00</t>
  </si>
  <si>
    <t>9536213006853116046674</t>
  </si>
  <si>
    <t>7tr</t>
  </si>
  <si>
    <t>6tr</t>
  </si>
  <si>
    <t>Chú Kiểm Nha Trang</t>
  </si>
  <si>
    <t>397531124140</t>
  </si>
  <si>
    <t>A Đoàn</t>
  </si>
  <si>
    <t>Hiếu</t>
  </si>
  <si>
    <t>6tr5</t>
  </si>
  <si>
    <t>HNBRS93</t>
  </si>
  <si>
    <t>17/05/23</t>
  </si>
  <si>
    <t>Giá CTV</t>
  </si>
  <si>
    <t>Dell Latitude 7390 2-in-1 Laptop</t>
  </si>
  <si>
    <t>A Minh béo</t>
  </si>
  <si>
    <t>10tr5</t>
  </si>
  <si>
    <t>13tr5</t>
  </si>
  <si>
    <t>Dell Inspiron 13 5310 13.3" (512GB SSD, Intel Core i5-11320H, 2.50GHz, 16GB RAM) Like new</t>
  </si>
  <si>
    <t>Dell Inspiron 13 5310 13.3 " Core i5-11320H/16GB/512GB SSD  Cấn nhẹ mặt trên, mất nhựa che camera</t>
  </si>
  <si>
    <t>Dell Latitude 7400 2in1 (512GB SSD, Intel Core i7, 1.90GHz, 16GB) Máy đẹp</t>
  </si>
  <si>
    <t>Dell Latitude 7400 14" Intel i5-8265U@1.60GHz 8GB RAM 256GB SSD WiFi HDMI Win11US Xước đít</t>
  </si>
  <si>
    <t>Dell Latitude 5400 14" (256GB SSD, Intel Core i5-8265u 1.6GHz, 8GB) máy đẹp</t>
  </si>
  <si>
    <t>Dell Latitude 5400 Laptop: Work, School (256 GB SSD, Intel Core i5, 16GB RAM)  Máy đẹp</t>
  </si>
  <si>
    <t>Giá bán ctv Công thức</t>
  </si>
  <si>
    <t>9tr</t>
  </si>
  <si>
    <t>5tr</t>
  </si>
  <si>
    <t>10tr-10tr5</t>
  </si>
  <si>
    <t>11tr5</t>
  </si>
  <si>
    <t>8tr5</t>
  </si>
  <si>
    <t>5tr5</t>
  </si>
  <si>
    <t>16tr</t>
  </si>
  <si>
    <t>XPS 9370 i5 8350U/8/  142$</t>
  </si>
  <si>
    <t>398700747493</t>
  </si>
  <si>
    <t>7400 i5-8365U/8/256 160$</t>
  </si>
  <si>
    <t>398611074172</t>
  </si>
  <si>
    <t>7400 2in1 i5-8356U/8/256  168$</t>
  </si>
  <si>
    <t>398967928661</t>
  </si>
  <si>
    <t>inspiron 5502 i5 -1135G7/8/256 274$</t>
  </si>
  <si>
    <t>398975238878</t>
  </si>
  <si>
    <t>Dell Latitude 7400 Touch 14" Intel Core i5-8365U 1.6Ghz 8GB RAM 256GB SSD C5</t>
  </si>
  <si>
    <t>399231698060</t>
  </si>
  <si>
    <t>HP EliteBook 830 (G5) Laptop i5-8350U 1.7GHz 256GB SSD 8GB RAM 13.3" W10P 160$</t>
  </si>
  <si>
    <t>9405508205496832760072</t>
  </si>
  <si>
    <t>Microsoft Surface Laptop Go 12.4" (128 GB, Intel Core i5, 8GB) - Silver</t>
  </si>
  <si>
    <t>9405508205499003388228</t>
  </si>
  <si>
    <t>HP ProBook 440 G6 14” Core i7-8565U, 16GB RAM,512GB SSD Laptop Win 11 Pro</t>
  </si>
  <si>
    <t>1Z14V49E4211136952</t>
  </si>
  <si>
    <t>Dell Latitude 3410 i5 10210U 1.6Ghz 8GB 256SSD 10Pro LCD SCRATCH</t>
  </si>
  <si>
    <t>1Z23Y5A30399359174</t>
  </si>
  <si>
    <t>HP EliteBook 840 G6 i5-8365u 1.6GHz 8GB 256GB SSD</t>
  </si>
  <si>
    <t>9405508205499006396619</t>
  </si>
  <si>
    <t>DELL XPS 13 9380, 13.3" Laptop, i5-8365U, 8GB, 256GB, Win10, VPRO, No Batt/AC</t>
  </si>
  <si>
    <t>399374789020</t>
  </si>
  <si>
    <t>DELL LATITUDE 3410 INTEL CORE I5 10GEN NO RAM NO HD US $70.00</t>
  </si>
  <si>
    <t>399578580006</t>
  </si>
  <si>
    <t>Dell XPS 9370 13.3" Intel Core i5-8350U 1.70GHz 8GB RAM 256GB SSD Win11 BAD BATT</t>
  </si>
  <si>
    <t>1Z13V17V0294549253</t>
  </si>
  <si>
    <t>Dell Inspiron 15 3511 15.6 FHD Touchscreen Laptop i5-1135G7 8GB Ram 256GB</t>
  </si>
  <si>
    <t>9405508205496853132070</t>
  </si>
  <si>
    <t>Dell Inspiron 15 3511 Intel Core i5-1135G7 2.40GHz 8GB RAM 256GB SSD 15.6</t>
  </si>
  <si>
    <t>1ZAC98180376321238</t>
  </si>
  <si>
    <t>Dell Latitude 5400 14", i5 8th Gen, 8GB Ram, Excellent Battery, No HDD or OS</t>
  </si>
  <si>
    <t>399716263193</t>
  </si>
  <si>
    <t>DELL Inspiron 15 3511, 15.6" Touchscreen, i5-11, 8GB RAM, 256GB, Iris Xe Graphic</t>
  </si>
  <si>
    <t>1Z5RY3176842786958</t>
  </si>
  <si>
    <t>Dell Latitude 7400 i7-8665U 1.9GHz 256GB SSD 16GB RAM WIN11 14" NO BATTERY PC</t>
  </si>
  <si>
    <t>1Z373E404290558700</t>
  </si>
  <si>
    <t>Dell Latitude 3410 Intel Core i5-10210u 1.60 GHz 8GB RAM 14.0" No HDD</t>
  </si>
  <si>
    <t>9405508205499025278118</t>
  </si>
  <si>
    <t>Dell Inspiron 15 3511 15.6 FHD Core i5-1135G7 2.4GHz 8GB RAM 256GB W11H NO PA</t>
  </si>
  <si>
    <t>399693776218</t>
  </si>
  <si>
    <t>USED Dell Latitude 5400 - i5-8265U, 8GB RAM, 256GB SSD, W10 Pro</t>
  </si>
  <si>
    <t>9405508205496861332332</t>
  </si>
  <si>
    <t>Apple AirPods Pro In Ear Bluetooth Wireless Earbuds with Noise Cancellation USED</t>
  </si>
  <si>
    <t>9400108205499027966065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</si>
</sst>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118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3" fontId="0" fillId="2" borderId="0" xfId="0" applyNumberFormat="1" applyFill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wrapText="1"/>
    </xf>
    <xf numFmtId="49" fontId="1" fillId="6" borderId="1" xfId="1" applyNumberFormat="1" applyFill="1" applyBorder="1"/>
    <xf numFmtId="3" fontId="2" fillId="6" borderId="1" xfId="0" applyNumberFormat="1" applyFont="1" applyFill="1" applyBorder="1"/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horizontal="right" wrapText="1"/>
    </xf>
    <xf numFmtId="0" fontId="1" fillId="8" borderId="1" xfId="1" applyFill="1" applyBorder="1" applyAlignment="1">
      <alignment wrapText="1"/>
    </xf>
    <xf numFmtId="3" fontId="0" fillId="8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165" fontId="0" fillId="8" borderId="1" xfId="0" applyNumberFormat="1" applyFill="1" applyBorder="1" applyAlignment="1">
      <alignment horizontal="right"/>
    </xf>
    <xf numFmtId="0" fontId="1" fillId="0" borderId="1" xfId="1" applyBorder="1"/>
    <xf numFmtId="0" fontId="1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/>
    <xf numFmtId="0" fontId="5" fillId="0" borderId="1" xfId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3" borderId="2" xfId="0" applyFill="1" applyBorder="1" applyAlignment="1">
      <alignment wrapText="1"/>
    </xf>
    <xf numFmtId="3" fontId="0" fillId="2" borderId="2" xfId="0" applyNumberFormat="1" applyFill="1" applyBorder="1"/>
    <xf numFmtId="0" fontId="1" fillId="0" borderId="3" xfId="1" applyBorder="1" applyAlignment="1">
      <alignment vertical="center" wrapText="1"/>
    </xf>
    <xf numFmtId="0" fontId="4" fillId="0" borderId="1" xfId="0" applyFont="1" applyBorder="1"/>
    <xf numFmtId="0" fontId="0" fillId="0" borderId="0" xfId="0" applyAlignment="1">
      <alignment horizontal="center" wrapText="1"/>
    </xf>
    <xf numFmtId="0" fontId="1" fillId="0" borderId="0" xfId="1"/>
    <xf numFmtId="0" fontId="0" fillId="6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6" borderId="5" xfId="0" applyFill="1" applyBorder="1"/>
    <xf numFmtId="0" fontId="0" fillId="8" borderId="5" xfId="0" applyFill="1" applyBorder="1"/>
    <xf numFmtId="0" fontId="0" fillId="0" borderId="5" xfId="0" applyBorder="1"/>
    <xf numFmtId="0" fontId="0" fillId="0" borderId="5" xfId="0" applyBorder="1" applyAlignment="1">
      <alignment wrapText="1"/>
    </xf>
    <xf numFmtId="3" fontId="0" fillId="6" borderId="1" xfId="0" applyNumberFormat="1" applyFill="1" applyBorder="1" applyAlignment="1">
      <alignment horizontal="right" wrapText="1"/>
    </xf>
    <xf numFmtId="49" fontId="0" fillId="6" borderId="1" xfId="0" applyNumberFormat="1" applyFill="1" applyBorder="1" applyAlignment="1">
      <alignment wrapText="1"/>
    </xf>
    <xf numFmtId="14" fontId="0" fillId="6" borderId="1" xfId="0" applyNumberFormat="1" applyFill="1" applyBorder="1" applyAlignment="1">
      <alignment horizontal="right" wrapText="1"/>
    </xf>
    <xf numFmtId="49" fontId="1" fillId="0" borderId="1" xfId="1" applyNumberFormat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itm/27590200507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304800</xdr:colOff>
      <xdr:row>60</xdr:row>
      <xdr:rowOff>123825</xdr:rowOff>
    </xdr:to>
    <xdr:sp macro="" textlink="">
      <xdr:nvSpPr>
        <xdr:cNvPr id="1025" name="AutoShape 1" descr="Dell Latitude 5400 14&quot;, i5 8th Gen, 8GB Ram, Excellent Battery, No HDD or OS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8E960488-9102-518A-DA52-6D3B4EF9529C}"/>
            </a:ext>
          </a:extLst>
        </xdr:cNvPr>
        <xdr:cNvSpPr>
          <a:spLocks noChangeAspect="1" noChangeArrowheads="1"/>
        </xdr:cNvSpPr>
      </xdr:nvSpPr>
      <xdr:spPr bwMode="auto">
        <a:xfrm>
          <a:off x="609600" y="396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385562880266" TargetMode="External"/><Relationship Id="rId13" Type="http://schemas.openxmlformats.org/officeDocument/2006/relationships/hyperlink" Target="https://www.ebay.com/itm/155595090133" TargetMode="External"/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hyperlink" Target="https://www.ebay.com/itm/325621957398" TargetMode="External"/><Relationship Id="rId12" Type="http://schemas.openxmlformats.org/officeDocument/2006/relationships/hyperlink" Target="https://www.ebay.com/itm/195795523882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ebay.com/itm/334809987318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11" Type="http://schemas.openxmlformats.org/officeDocument/2006/relationships/hyperlink" Target="https://www.ebay.com/itm/166100964107" TargetMode="External"/><Relationship Id="rId5" Type="http://schemas.openxmlformats.org/officeDocument/2006/relationships/hyperlink" Target="https://www.ebay.com/itm/256028369435" TargetMode="External"/><Relationship Id="rId15" Type="http://schemas.openxmlformats.org/officeDocument/2006/relationships/hyperlink" Target="https://www.ebay.com/itm/275902005071" TargetMode="External"/><Relationship Id="rId10" Type="http://schemas.openxmlformats.org/officeDocument/2006/relationships/hyperlink" Target="https://www.ebay.com/itm/364141332872" TargetMode="External"/><Relationship Id="rId4" Type="http://schemas.openxmlformats.org/officeDocument/2006/relationships/hyperlink" Target="https://www.ebay.com/itm/314434790481" TargetMode="External"/><Relationship Id="rId9" Type="http://schemas.openxmlformats.org/officeDocument/2006/relationships/hyperlink" Target="https://www.ebay.com/itm/354732536769" TargetMode="External"/><Relationship Id="rId14" Type="http://schemas.openxmlformats.org/officeDocument/2006/relationships/hyperlink" Target="https://www.ebay.com/itm/33489693538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"/>
  <sheetViews>
    <sheetView tabSelected="1" topLeftCell="B1" workbookViewId="0">
      <pane ySplit="1" topLeftCell="A28" activePane="bottomLeft" state="frozen"/>
      <selection pane="bottomLeft" activeCell="O72" sqref="O72"/>
    </sheetView>
  </sheetViews>
  <sheetFormatPr defaultRowHeight="15" x14ac:dyDescent="0.25"/>
  <cols>
    <col min="2" max="2" width="74.140625" style="21" customWidth="1"/>
    <col min="3" max="4" width="12.140625" style="2" customWidth="1"/>
    <col min="5" max="5" width="9.7109375" style="2" customWidth="1"/>
    <col min="6" max="7" width="10.5703125" style="2" customWidth="1"/>
    <col min="8" max="8" width="12.85546875" style="2" customWidth="1"/>
    <col min="9" max="9" width="11.140625" style="2" bestFit="1" customWidth="1"/>
    <col min="10" max="10" width="12.140625" style="2" customWidth="1"/>
    <col min="11" max="11" width="15.85546875" style="2" customWidth="1"/>
    <col min="12" max="12" width="15.28515625" customWidth="1"/>
    <col min="13" max="13" width="11.42578125" hidden="1" customWidth="1"/>
    <col min="14" max="14" width="12" bestFit="1" customWidth="1"/>
    <col min="15" max="15" width="27.28515625" style="17" customWidth="1"/>
    <col min="16" max="16" width="8" bestFit="1" customWidth="1"/>
    <col min="17" max="17" width="10.42578125" style="7" bestFit="1" customWidth="1"/>
    <col min="18" max="18" width="11.42578125" customWidth="1"/>
  </cols>
  <sheetData>
    <row r="1" spans="1:18" x14ac:dyDescent="0.25">
      <c r="A1" s="25" t="s">
        <v>74</v>
      </c>
      <c r="B1" s="18" t="s">
        <v>1</v>
      </c>
      <c r="C1" s="10" t="s">
        <v>3</v>
      </c>
      <c r="D1" s="10" t="s">
        <v>44</v>
      </c>
      <c r="E1" s="10" t="s">
        <v>55</v>
      </c>
      <c r="F1" s="10" t="s">
        <v>49</v>
      </c>
      <c r="G1" s="10" t="s">
        <v>128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20</v>
      </c>
      <c r="M1" s="10" t="s">
        <v>19</v>
      </c>
      <c r="N1" s="8" t="s">
        <v>0</v>
      </c>
      <c r="O1" s="14" t="s">
        <v>56</v>
      </c>
      <c r="P1" s="8" t="s">
        <v>57</v>
      </c>
      <c r="Q1" s="9" t="s">
        <v>2</v>
      </c>
      <c r="R1" s="8" t="s">
        <v>4</v>
      </c>
    </row>
    <row r="2" spans="1:18" hidden="1" x14ac:dyDescent="0.25">
      <c r="A2" s="26">
        <v>1</v>
      </c>
      <c r="B2" s="19" t="s">
        <v>10</v>
      </c>
      <c r="C2" s="4">
        <v>6700000</v>
      </c>
      <c r="D2" s="4"/>
      <c r="E2" s="4"/>
      <c r="F2" s="4">
        <f>C2+D2+E2</f>
        <v>6700000</v>
      </c>
      <c r="G2" s="4"/>
      <c r="H2" s="4">
        <f t="shared" ref="H2:H17" si="0">(F2*25%)+F2</f>
        <v>8375000</v>
      </c>
      <c r="I2" s="4">
        <v>7600000</v>
      </c>
      <c r="J2" s="4"/>
      <c r="K2" s="4">
        <f>I2-J2-F2</f>
        <v>900000</v>
      </c>
      <c r="L2" s="3" t="s">
        <v>21</v>
      </c>
      <c r="M2" s="3"/>
      <c r="N2" s="3">
        <v>34534861886</v>
      </c>
      <c r="O2" s="15"/>
      <c r="P2" s="3"/>
      <c r="Q2" s="5">
        <v>44835</v>
      </c>
      <c r="R2" s="6">
        <v>44835</v>
      </c>
    </row>
    <row r="3" spans="1:18" hidden="1" x14ac:dyDescent="0.25">
      <c r="A3" s="26">
        <v>2</v>
      </c>
      <c r="B3" s="19" t="s">
        <v>9</v>
      </c>
      <c r="C3" s="4">
        <v>6500000</v>
      </c>
      <c r="D3" s="4"/>
      <c r="E3" s="4"/>
      <c r="F3" s="4">
        <f t="shared" ref="F3:F43" si="1">C3+D3+E3</f>
        <v>6500000</v>
      </c>
      <c r="G3" s="4"/>
      <c r="H3" s="4">
        <f t="shared" si="0"/>
        <v>8125000</v>
      </c>
      <c r="I3" s="4">
        <v>7250000</v>
      </c>
      <c r="J3" s="4">
        <v>5000</v>
      </c>
      <c r="K3" s="4">
        <f t="shared" ref="K3:K17" si="2">I3-J3-F3</f>
        <v>745000</v>
      </c>
      <c r="L3" s="3" t="s">
        <v>22</v>
      </c>
      <c r="M3" s="3"/>
      <c r="N3" s="3"/>
      <c r="O3" s="15"/>
      <c r="P3" s="3"/>
      <c r="Q3" s="5">
        <v>44835</v>
      </c>
      <c r="R3" s="6">
        <v>44835</v>
      </c>
    </row>
    <row r="4" spans="1:18" hidden="1" x14ac:dyDescent="0.25">
      <c r="A4" s="26">
        <v>3</v>
      </c>
      <c r="B4" s="19" t="s">
        <v>13</v>
      </c>
      <c r="C4" s="4">
        <v>4900000</v>
      </c>
      <c r="D4" s="4"/>
      <c r="E4" s="4"/>
      <c r="F4" s="4">
        <f t="shared" si="1"/>
        <v>4900000</v>
      </c>
      <c r="G4" s="4"/>
      <c r="H4" s="4">
        <f t="shared" si="0"/>
        <v>6125000</v>
      </c>
      <c r="I4" s="4">
        <v>5400000</v>
      </c>
      <c r="J4" s="4"/>
      <c r="K4" s="4">
        <f t="shared" si="2"/>
        <v>500000</v>
      </c>
      <c r="L4" s="3" t="s">
        <v>23</v>
      </c>
      <c r="M4" s="3"/>
      <c r="N4" s="3" t="s">
        <v>11</v>
      </c>
      <c r="O4" s="15"/>
      <c r="P4" s="3"/>
      <c r="Q4" s="5">
        <v>44841</v>
      </c>
      <c r="R4" s="6">
        <v>44814</v>
      </c>
    </row>
    <row r="5" spans="1:18" hidden="1" x14ac:dyDescent="0.25">
      <c r="A5" s="26">
        <v>4</v>
      </c>
      <c r="B5" s="19" t="s">
        <v>14</v>
      </c>
      <c r="C5" s="4">
        <v>6700000</v>
      </c>
      <c r="D5" s="4"/>
      <c r="E5" s="4"/>
      <c r="F5" s="4">
        <f t="shared" si="1"/>
        <v>6700000</v>
      </c>
      <c r="G5" s="4"/>
      <c r="H5" s="4">
        <f t="shared" si="0"/>
        <v>8375000</v>
      </c>
      <c r="I5" s="4">
        <v>7600000</v>
      </c>
      <c r="J5" s="4">
        <v>420000</v>
      </c>
      <c r="K5" s="4">
        <f t="shared" si="2"/>
        <v>480000</v>
      </c>
      <c r="L5" s="3" t="s">
        <v>95</v>
      </c>
      <c r="M5" s="3"/>
      <c r="N5" s="3" t="s">
        <v>12</v>
      </c>
      <c r="O5" s="15"/>
      <c r="P5" s="3"/>
      <c r="Q5" s="5">
        <v>44841</v>
      </c>
      <c r="R5" s="6">
        <v>44841</v>
      </c>
    </row>
    <row r="6" spans="1:18" hidden="1" x14ac:dyDescent="0.25">
      <c r="A6" s="26">
        <v>5</v>
      </c>
      <c r="B6" s="19" t="s">
        <v>17</v>
      </c>
      <c r="C6" s="4">
        <v>7150000</v>
      </c>
      <c r="D6" s="4"/>
      <c r="E6" s="4"/>
      <c r="F6" s="4">
        <f t="shared" si="1"/>
        <v>7150000</v>
      </c>
      <c r="G6" s="4"/>
      <c r="H6" s="4">
        <f t="shared" si="0"/>
        <v>8937500</v>
      </c>
      <c r="I6" s="4">
        <v>7500000</v>
      </c>
      <c r="J6" s="4"/>
      <c r="K6" s="4">
        <f t="shared" si="2"/>
        <v>350000</v>
      </c>
      <c r="L6" s="3" t="s">
        <v>31</v>
      </c>
      <c r="M6" s="3"/>
      <c r="N6" s="3" t="s">
        <v>16</v>
      </c>
      <c r="O6" s="15"/>
      <c r="P6" s="3"/>
      <c r="Q6" s="5">
        <v>44842</v>
      </c>
      <c r="R6" s="3"/>
    </row>
    <row r="7" spans="1:18" hidden="1" x14ac:dyDescent="0.25">
      <c r="A7" s="26">
        <v>6</v>
      </c>
      <c r="B7" s="19" t="s">
        <v>24</v>
      </c>
      <c r="C7" s="4">
        <v>7500000</v>
      </c>
      <c r="D7" s="4"/>
      <c r="E7" s="4"/>
      <c r="F7" s="4">
        <f t="shared" si="1"/>
        <v>7500000</v>
      </c>
      <c r="G7" s="4"/>
      <c r="H7" s="4">
        <f t="shared" si="0"/>
        <v>9375000</v>
      </c>
      <c r="I7" s="4">
        <v>7500000</v>
      </c>
      <c r="J7" s="4">
        <v>10000</v>
      </c>
      <c r="K7" s="4">
        <f t="shared" si="2"/>
        <v>-10000</v>
      </c>
      <c r="L7" s="3" t="s">
        <v>39</v>
      </c>
      <c r="M7" s="3"/>
      <c r="N7" s="3" t="s">
        <v>18</v>
      </c>
      <c r="O7" s="15"/>
      <c r="P7" s="3"/>
      <c r="Q7" s="5">
        <v>44845</v>
      </c>
      <c r="R7" s="3"/>
    </row>
    <row r="8" spans="1:18" hidden="1" x14ac:dyDescent="0.25">
      <c r="A8" s="26">
        <v>7</v>
      </c>
      <c r="B8" s="19" t="s">
        <v>14</v>
      </c>
      <c r="C8" s="4">
        <v>6700000</v>
      </c>
      <c r="D8" s="4"/>
      <c r="E8" s="4"/>
      <c r="F8" s="4">
        <f t="shared" si="1"/>
        <v>6700000</v>
      </c>
      <c r="G8" s="4"/>
      <c r="H8" s="4">
        <f t="shared" si="0"/>
        <v>8375000</v>
      </c>
      <c r="I8" s="4">
        <v>7350000</v>
      </c>
      <c r="J8" s="4">
        <v>10000</v>
      </c>
      <c r="K8" s="4">
        <f t="shared" si="2"/>
        <v>640000</v>
      </c>
      <c r="L8" s="3" t="s">
        <v>25</v>
      </c>
      <c r="M8" s="3"/>
      <c r="N8" s="3"/>
      <c r="O8" s="15"/>
      <c r="P8" s="3"/>
      <c r="Q8" s="5">
        <v>44841</v>
      </c>
      <c r="R8" s="6">
        <v>44841</v>
      </c>
    </row>
    <row r="9" spans="1:18" hidden="1" x14ac:dyDescent="0.25">
      <c r="A9" s="26">
        <v>8</v>
      </c>
      <c r="B9" s="19" t="s">
        <v>28</v>
      </c>
      <c r="C9" s="4">
        <v>11500000</v>
      </c>
      <c r="D9" s="4"/>
      <c r="E9" s="4"/>
      <c r="F9" s="4">
        <f t="shared" si="1"/>
        <v>11500000</v>
      </c>
      <c r="G9" s="4"/>
      <c r="H9" s="4">
        <f t="shared" si="0"/>
        <v>14375000</v>
      </c>
      <c r="I9" s="4">
        <v>12000000</v>
      </c>
      <c r="J9" s="4"/>
      <c r="K9" s="4">
        <f t="shared" si="2"/>
        <v>500000</v>
      </c>
      <c r="L9" s="3" t="s">
        <v>29</v>
      </c>
      <c r="M9" s="3"/>
      <c r="N9" s="3" t="s">
        <v>27</v>
      </c>
      <c r="O9" s="15"/>
      <c r="P9" s="3"/>
      <c r="Q9" s="5">
        <v>44876</v>
      </c>
      <c r="R9" s="3" t="s">
        <v>30</v>
      </c>
    </row>
    <row r="10" spans="1:18" hidden="1" x14ac:dyDescent="0.25">
      <c r="A10" s="26">
        <v>9</v>
      </c>
      <c r="B10" s="19" t="s">
        <v>32</v>
      </c>
      <c r="C10" s="4">
        <v>6500000</v>
      </c>
      <c r="D10" s="4"/>
      <c r="E10" s="4"/>
      <c r="F10" s="4">
        <f t="shared" si="1"/>
        <v>6500000</v>
      </c>
      <c r="G10" s="4"/>
      <c r="H10" s="4">
        <f t="shared" si="0"/>
        <v>8125000</v>
      </c>
      <c r="I10" s="4">
        <v>7500000</v>
      </c>
      <c r="J10" s="4"/>
      <c r="K10" s="4">
        <f t="shared" si="2"/>
        <v>1000000</v>
      </c>
      <c r="L10" s="3" t="s">
        <v>22</v>
      </c>
      <c r="M10" s="3"/>
      <c r="N10" s="3"/>
      <c r="O10" s="15"/>
      <c r="P10" s="3"/>
      <c r="Q10" s="5">
        <v>44883</v>
      </c>
      <c r="R10" s="3"/>
    </row>
    <row r="11" spans="1:18" hidden="1" x14ac:dyDescent="0.25">
      <c r="A11" s="26">
        <v>10</v>
      </c>
      <c r="B11" s="19" t="s">
        <v>32</v>
      </c>
      <c r="C11" s="4">
        <v>6500000</v>
      </c>
      <c r="D11" s="4"/>
      <c r="E11" s="4"/>
      <c r="F11" s="4">
        <f t="shared" si="1"/>
        <v>6500000</v>
      </c>
      <c r="G11" s="4"/>
      <c r="H11" s="4">
        <f t="shared" si="0"/>
        <v>8125000</v>
      </c>
      <c r="I11" s="4">
        <v>6900000</v>
      </c>
      <c r="J11" s="4">
        <v>100000</v>
      </c>
      <c r="K11" s="4">
        <f t="shared" si="2"/>
        <v>300000</v>
      </c>
      <c r="L11" s="3" t="s">
        <v>96</v>
      </c>
      <c r="M11" s="3"/>
      <c r="N11" s="3" t="s">
        <v>33</v>
      </c>
      <c r="O11" s="15"/>
      <c r="P11" s="3"/>
      <c r="Q11" s="5">
        <v>44883</v>
      </c>
      <c r="R11" s="3"/>
    </row>
    <row r="12" spans="1:18" hidden="1" x14ac:dyDescent="0.25">
      <c r="A12" s="26">
        <v>11</v>
      </c>
      <c r="B12" s="19" t="s">
        <v>34</v>
      </c>
      <c r="C12" s="4">
        <v>5000000</v>
      </c>
      <c r="D12" s="4"/>
      <c r="E12" s="4"/>
      <c r="F12" s="4">
        <f t="shared" si="1"/>
        <v>5000000</v>
      </c>
      <c r="G12" s="4"/>
      <c r="H12" s="4">
        <f t="shared" si="0"/>
        <v>6250000</v>
      </c>
      <c r="I12" s="4">
        <v>5800000</v>
      </c>
      <c r="J12" s="4">
        <v>5000</v>
      </c>
      <c r="K12" s="4">
        <f t="shared" si="2"/>
        <v>795000</v>
      </c>
      <c r="L12" s="3" t="s">
        <v>35</v>
      </c>
      <c r="M12" s="3" t="s">
        <v>41</v>
      </c>
      <c r="N12" s="3"/>
      <c r="O12" s="15"/>
      <c r="P12" s="3"/>
      <c r="Q12" s="5">
        <v>44896</v>
      </c>
      <c r="R12" s="6">
        <v>44841</v>
      </c>
    </row>
    <row r="13" spans="1:18" hidden="1" x14ac:dyDescent="0.25">
      <c r="A13" s="26">
        <v>12</v>
      </c>
      <c r="B13" s="19" t="s">
        <v>37</v>
      </c>
      <c r="C13" s="4">
        <v>5500000</v>
      </c>
      <c r="D13" s="4"/>
      <c r="E13" s="4"/>
      <c r="F13" s="4">
        <f t="shared" si="1"/>
        <v>5500000</v>
      </c>
      <c r="G13" s="4"/>
      <c r="H13" s="4">
        <f t="shared" si="0"/>
        <v>6875000</v>
      </c>
      <c r="I13" s="4">
        <v>6300000</v>
      </c>
      <c r="J13" s="4"/>
      <c r="K13" s="4">
        <f t="shared" si="2"/>
        <v>800000</v>
      </c>
      <c r="L13" s="3" t="s">
        <v>35</v>
      </c>
      <c r="M13" s="3" t="s">
        <v>41</v>
      </c>
      <c r="N13" s="3"/>
      <c r="O13" s="15"/>
      <c r="P13" s="3"/>
      <c r="Q13" s="5">
        <v>44937</v>
      </c>
      <c r="R13" s="5">
        <v>44938</v>
      </c>
    </row>
    <row r="14" spans="1:18" hidden="1" x14ac:dyDescent="0.25">
      <c r="A14" s="26">
        <v>13</v>
      </c>
      <c r="B14" s="19" t="s">
        <v>37</v>
      </c>
      <c r="C14" s="4">
        <v>5500000</v>
      </c>
      <c r="D14" s="4"/>
      <c r="E14" s="4"/>
      <c r="F14" s="4">
        <f t="shared" si="1"/>
        <v>5500000</v>
      </c>
      <c r="G14" s="4"/>
      <c r="H14" s="4">
        <f t="shared" si="0"/>
        <v>6875000</v>
      </c>
      <c r="I14" s="4">
        <v>6600000</v>
      </c>
      <c r="J14" s="4"/>
      <c r="K14" s="4">
        <f t="shared" si="2"/>
        <v>1100000</v>
      </c>
      <c r="L14" s="3" t="s">
        <v>97</v>
      </c>
      <c r="M14" s="3"/>
      <c r="N14" s="3"/>
      <c r="O14" s="15"/>
      <c r="P14" s="3"/>
      <c r="Q14" s="5">
        <v>44938</v>
      </c>
      <c r="R14" s="5">
        <v>44939</v>
      </c>
    </row>
    <row r="15" spans="1:18" hidden="1" x14ac:dyDescent="0.25">
      <c r="A15" s="26">
        <v>14</v>
      </c>
      <c r="B15" s="19" t="s">
        <v>38</v>
      </c>
      <c r="C15" s="4">
        <v>5700000</v>
      </c>
      <c r="D15" s="4"/>
      <c r="E15" s="4"/>
      <c r="F15" s="4">
        <f t="shared" si="1"/>
        <v>5700000</v>
      </c>
      <c r="G15" s="4"/>
      <c r="H15" s="4">
        <f t="shared" si="0"/>
        <v>7125000</v>
      </c>
      <c r="I15" s="4">
        <v>6200000</v>
      </c>
      <c r="J15" s="4"/>
      <c r="K15" s="4">
        <f t="shared" si="2"/>
        <v>500000</v>
      </c>
      <c r="L15" s="3" t="s">
        <v>36</v>
      </c>
      <c r="M15" s="3" t="s">
        <v>40</v>
      </c>
      <c r="N15" s="3"/>
      <c r="O15" s="15"/>
      <c r="P15" s="3"/>
      <c r="Q15" s="5">
        <v>44957</v>
      </c>
      <c r="R15" s="5">
        <v>44957</v>
      </c>
    </row>
    <row r="16" spans="1:18" hidden="1" x14ac:dyDescent="0.25">
      <c r="A16" s="26">
        <v>15</v>
      </c>
      <c r="B16" s="19" t="s">
        <v>42</v>
      </c>
      <c r="C16" s="4">
        <v>8000000</v>
      </c>
      <c r="D16" s="4"/>
      <c r="E16" s="4"/>
      <c r="F16" s="4">
        <f t="shared" si="1"/>
        <v>8000000</v>
      </c>
      <c r="G16" s="4"/>
      <c r="H16" s="4">
        <f t="shared" si="0"/>
        <v>10000000</v>
      </c>
      <c r="I16" s="4">
        <v>10500000</v>
      </c>
      <c r="J16" s="4"/>
      <c r="K16" s="4">
        <f t="shared" si="2"/>
        <v>2500000</v>
      </c>
      <c r="L16" s="3" t="s">
        <v>53</v>
      </c>
      <c r="M16" s="3"/>
      <c r="N16" s="3"/>
      <c r="O16" s="15"/>
      <c r="P16" s="3"/>
      <c r="Q16" s="5"/>
      <c r="R16" s="3"/>
    </row>
    <row r="17" spans="1:19" hidden="1" x14ac:dyDescent="0.25">
      <c r="A17" s="26">
        <v>16</v>
      </c>
      <c r="B17" s="19" t="s">
        <v>45</v>
      </c>
      <c r="C17" s="4">
        <v>9693017</v>
      </c>
      <c r="D17" s="4">
        <v>1142570</v>
      </c>
      <c r="E17" s="4"/>
      <c r="F17" s="4">
        <f t="shared" si="1"/>
        <v>10835587</v>
      </c>
      <c r="G17" s="4"/>
      <c r="H17" s="4">
        <f t="shared" si="0"/>
        <v>13544483.75</v>
      </c>
      <c r="I17" s="4">
        <v>14000000</v>
      </c>
      <c r="J17" s="4"/>
      <c r="K17" s="4">
        <f t="shared" si="2"/>
        <v>3164413</v>
      </c>
      <c r="L17" s="3" t="s">
        <v>50</v>
      </c>
      <c r="M17" s="3"/>
      <c r="N17" s="3"/>
      <c r="O17" s="15"/>
      <c r="P17" s="3"/>
      <c r="Q17" s="5"/>
      <c r="R17" s="3"/>
    </row>
    <row r="18" spans="1:19" hidden="1" x14ac:dyDescent="0.25">
      <c r="A18" s="26">
        <v>17</v>
      </c>
      <c r="B18" s="19" t="s">
        <v>46</v>
      </c>
      <c r="C18" s="4">
        <v>5000000</v>
      </c>
      <c r="D18" s="4"/>
      <c r="E18" s="4"/>
      <c r="F18" s="4">
        <f t="shared" si="1"/>
        <v>5000000</v>
      </c>
      <c r="G18" s="4"/>
      <c r="H18" s="4">
        <f t="shared" ref="H18" si="3">(F18*25%)+F18</f>
        <v>6250000</v>
      </c>
      <c r="I18" s="4">
        <v>5500000</v>
      </c>
      <c r="J18" s="4"/>
      <c r="K18" s="4">
        <f t="shared" ref="K18:K69" si="4">I18-J18-F18</f>
        <v>500000</v>
      </c>
      <c r="L18" s="3" t="s">
        <v>35</v>
      </c>
      <c r="M18" s="3" t="s">
        <v>41</v>
      </c>
      <c r="N18" s="3" t="s">
        <v>48</v>
      </c>
      <c r="O18" s="15"/>
      <c r="P18" s="3"/>
      <c r="Q18" s="5"/>
      <c r="R18" s="3" t="s">
        <v>47</v>
      </c>
    </row>
    <row r="19" spans="1:19" hidden="1" x14ac:dyDescent="0.25">
      <c r="A19" s="26">
        <v>18</v>
      </c>
      <c r="B19" s="19" t="s">
        <v>46</v>
      </c>
      <c r="C19" s="4">
        <v>4500000</v>
      </c>
      <c r="D19" s="4"/>
      <c r="E19" s="4"/>
      <c r="F19" s="4">
        <f t="shared" si="1"/>
        <v>4500000</v>
      </c>
      <c r="G19" s="4"/>
      <c r="H19" s="4">
        <f t="shared" ref="H19" si="5">(F19*25%)+F19</f>
        <v>5625000</v>
      </c>
      <c r="I19" s="4">
        <v>5500000</v>
      </c>
      <c r="J19" s="4"/>
      <c r="K19" s="4">
        <f t="shared" si="4"/>
        <v>1000000</v>
      </c>
      <c r="L19" s="3" t="s">
        <v>35</v>
      </c>
      <c r="M19" s="3" t="s">
        <v>41</v>
      </c>
      <c r="N19" s="3"/>
      <c r="O19" s="15"/>
      <c r="P19" s="3"/>
      <c r="Q19" s="5"/>
      <c r="R19" s="3" t="s">
        <v>54</v>
      </c>
    </row>
    <row r="20" spans="1:19" hidden="1" x14ac:dyDescent="0.25">
      <c r="A20" s="26">
        <v>19</v>
      </c>
      <c r="B20" s="20" t="s">
        <v>43</v>
      </c>
      <c r="C20" s="13">
        <v>6794437</v>
      </c>
      <c r="D20" s="13">
        <v>1189453</v>
      </c>
      <c r="E20" s="13"/>
      <c r="F20" s="4">
        <f t="shared" si="1"/>
        <v>7983890</v>
      </c>
      <c r="G20" s="4"/>
      <c r="H20" s="13">
        <f t="shared" ref="H20:H43" si="6">(F20*25%)+F20</f>
        <v>9979862.5</v>
      </c>
      <c r="I20" s="13">
        <v>9500000</v>
      </c>
      <c r="J20" s="13">
        <v>50000</v>
      </c>
      <c r="K20" s="4">
        <f t="shared" si="4"/>
        <v>1466110</v>
      </c>
      <c r="L20" s="3" t="s">
        <v>35</v>
      </c>
      <c r="M20" s="11"/>
      <c r="N20" s="11" t="s">
        <v>87</v>
      </c>
      <c r="O20" s="16"/>
      <c r="P20" s="11"/>
      <c r="Q20" s="12"/>
      <c r="R20" s="5">
        <v>45019</v>
      </c>
    </row>
    <row r="21" spans="1:19" hidden="1" x14ac:dyDescent="0.25">
      <c r="A21" s="26">
        <v>20</v>
      </c>
      <c r="B21" s="19" t="s">
        <v>60</v>
      </c>
      <c r="C21" s="4">
        <v>7839722</v>
      </c>
      <c r="D21" s="4">
        <v>1109083</v>
      </c>
      <c r="E21" s="4">
        <v>300000</v>
      </c>
      <c r="F21" s="4">
        <f t="shared" si="1"/>
        <v>9248805</v>
      </c>
      <c r="G21" s="4"/>
      <c r="H21" s="4">
        <f t="shared" si="6"/>
        <v>11561006.25</v>
      </c>
      <c r="I21" s="4">
        <v>12000000</v>
      </c>
      <c r="J21" s="4">
        <v>1500000</v>
      </c>
      <c r="K21" s="4">
        <f t="shared" si="4"/>
        <v>1251195</v>
      </c>
      <c r="L21" s="3" t="s">
        <v>65</v>
      </c>
      <c r="M21" s="3"/>
      <c r="N21" s="3" t="s">
        <v>51</v>
      </c>
      <c r="O21" s="15"/>
      <c r="P21" s="3"/>
      <c r="Q21" s="5">
        <v>45049</v>
      </c>
      <c r="R21" s="5">
        <v>45017</v>
      </c>
    </row>
    <row r="22" spans="1:19" hidden="1" x14ac:dyDescent="0.25">
      <c r="A22" s="26">
        <v>21</v>
      </c>
      <c r="B22" s="19" t="s">
        <v>61</v>
      </c>
      <c r="C22" s="4">
        <v>9561005</v>
      </c>
      <c r="D22" s="4">
        <v>1000000</v>
      </c>
      <c r="E22" s="4"/>
      <c r="F22" s="4">
        <f t="shared" si="1"/>
        <v>10561005</v>
      </c>
      <c r="G22" s="4"/>
      <c r="H22" s="4">
        <f t="shared" si="6"/>
        <v>13201256.25</v>
      </c>
      <c r="I22" s="4">
        <v>12000000</v>
      </c>
      <c r="J22" s="4">
        <v>900000</v>
      </c>
      <c r="K22" s="4">
        <f t="shared" si="4"/>
        <v>538995</v>
      </c>
      <c r="L22" s="3" t="s">
        <v>65</v>
      </c>
      <c r="M22" s="3"/>
      <c r="N22" s="3"/>
      <c r="O22" s="15"/>
      <c r="P22" s="3" t="s">
        <v>59</v>
      </c>
      <c r="Q22" s="5" t="s">
        <v>52</v>
      </c>
      <c r="R22" s="5">
        <v>45016</v>
      </c>
    </row>
    <row r="23" spans="1:19" s="38" customFormat="1" hidden="1" x14ac:dyDescent="0.25">
      <c r="A23" s="32">
        <v>22</v>
      </c>
      <c r="B23" s="39" t="s">
        <v>64</v>
      </c>
      <c r="C23" s="34">
        <f>5182073+150000</f>
        <v>5332073</v>
      </c>
      <c r="D23" s="34">
        <v>1375000</v>
      </c>
      <c r="E23" s="34">
        <v>-1000000</v>
      </c>
      <c r="F23" s="34">
        <f>C23+D23+E23</f>
        <v>5707073</v>
      </c>
      <c r="G23" s="34"/>
      <c r="H23" s="34">
        <f>(F23*25%)+F23</f>
        <v>7133841.25</v>
      </c>
      <c r="I23" s="34">
        <v>8200000</v>
      </c>
      <c r="J23" s="34"/>
      <c r="K23" s="34">
        <f t="shared" si="4"/>
        <v>2492927</v>
      </c>
      <c r="L23" s="35" t="s">
        <v>99</v>
      </c>
      <c r="M23" s="35"/>
      <c r="N23" s="35" t="s">
        <v>86</v>
      </c>
      <c r="O23" s="40" t="s">
        <v>58</v>
      </c>
      <c r="P23" s="35" t="s">
        <v>59</v>
      </c>
      <c r="Q23" s="37">
        <v>45010</v>
      </c>
      <c r="R23" s="35"/>
    </row>
    <row r="24" spans="1:19" s="38" customFormat="1" hidden="1" x14ac:dyDescent="0.25">
      <c r="A24" s="32">
        <v>23</v>
      </c>
      <c r="B24" s="39" t="s">
        <v>62</v>
      </c>
      <c r="C24" s="34">
        <v>3281172</v>
      </c>
      <c r="D24" s="34">
        <v>1075000</v>
      </c>
      <c r="E24" s="34"/>
      <c r="F24" s="34">
        <f t="shared" si="1"/>
        <v>4356172</v>
      </c>
      <c r="G24" s="34"/>
      <c r="H24" s="34">
        <f t="shared" si="6"/>
        <v>5445215</v>
      </c>
      <c r="I24" s="34">
        <v>6400000</v>
      </c>
      <c r="J24" s="34"/>
      <c r="K24" s="34">
        <f t="shared" si="4"/>
        <v>2043828</v>
      </c>
      <c r="L24" s="35" t="s">
        <v>65</v>
      </c>
      <c r="M24" s="35"/>
      <c r="N24" s="35"/>
      <c r="O24" s="40" t="s">
        <v>67</v>
      </c>
      <c r="P24" s="35" t="s">
        <v>59</v>
      </c>
      <c r="Q24" s="37">
        <v>45011</v>
      </c>
      <c r="R24" s="35"/>
    </row>
    <row r="25" spans="1:19" s="38" customFormat="1" hidden="1" x14ac:dyDescent="0.25">
      <c r="A25" s="32">
        <v>24</v>
      </c>
      <c r="B25" s="39" t="s">
        <v>63</v>
      </c>
      <c r="C25" s="34">
        <v>4493148</v>
      </c>
      <c r="D25" s="34">
        <v>1075000</v>
      </c>
      <c r="E25" s="34">
        <v>490000</v>
      </c>
      <c r="F25" s="34">
        <f t="shared" si="1"/>
        <v>6058148</v>
      </c>
      <c r="G25" s="34"/>
      <c r="H25" s="34">
        <f t="shared" si="6"/>
        <v>7572685</v>
      </c>
      <c r="I25" s="34">
        <v>8000000</v>
      </c>
      <c r="J25" s="34"/>
      <c r="K25" s="34">
        <f t="shared" si="4"/>
        <v>1941852</v>
      </c>
      <c r="L25" s="35" t="s">
        <v>50</v>
      </c>
      <c r="M25" s="35"/>
      <c r="N25" s="35" t="s">
        <v>98</v>
      </c>
      <c r="O25" s="40" t="s">
        <v>68</v>
      </c>
      <c r="P25" s="35" t="s">
        <v>59</v>
      </c>
      <c r="Q25" s="37">
        <v>45012</v>
      </c>
      <c r="R25" s="35"/>
    </row>
    <row r="26" spans="1:19" s="38" customFormat="1" hidden="1" x14ac:dyDescent="0.25">
      <c r="A26" s="32">
        <v>25</v>
      </c>
      <c r="B26" s="33" t="s">
        <v>66</v>
      </c>
      <c r="C26" s="41">
        <v>3801801</v>
      </c>
      <c r="D26" s="34">
        <v>1075000</v>
      </c>
      <c r="E26" s="34"/>
      <c r="F26" s="34">
        <f t="shared" si="1"/>
        <v>4876801</v>
      </c>
      <c r="G26" s="34"/>
      <c r="H26" s="34">
        <f t="shared" si="6"/>
        <v>6096001.25</v>
      </c>
      <c r="I26" s="34">
        <v>7950000</v>
      </c>
      <c r="J26" s="34"/>
      <c r="K26" s="34">
        <f t="shared" si="4"/>
        <v>3073199</v>
      </c>
      <c r="L26" s="35" t="s">
        <v>65</v>
      </c>
      <c r="M26" s="35"/>
      <c r="N26" s="35"/>
      <c r="O26" s="36" t="s">
        <v>69</v>
      </c>
      <c r="P26" s="35" t="s">
        <v>59</v>
      </c>
      <c r="Q26" s="37">
        <v>45017</v>
      </c>
      <c r="R26" s="35"/>
    </row>
    <row r="27" spans="1:19" s="38" customFormat="1" hidden="1" x14ac:dyDescent="0.25">
      <c r="A27" s="32">
        <v>26</v>
      </c>
      <c r="B27" s="39" t="s">
        <v>70</v>
      </c>
      <c r="C27" s="73">
        <v>6537888</v>
      </c>
      <c r="D27" s="34">
        <v>1050000</v>
      </c>
      <c r="E27" s="34">
        <v>200000</v>
      </c>
      <c r="F27" s="34">
        <f t="shared" si="1"/>
        <v>7787888</v>
      </c>
      <c r="G27" s="34"/>
      <c r="H27" s="34">
        <f t="shared" si="6"/>
        <v>9734860</v>
      </c>
      <c r="I27" s="34">
        <v>9500000</v>
      </c>
      <c r="J27" s="34"/>
      <c r="K27" s="34">
        <f t="shared" si="4"/>
        <v>1712112</v>
      </c>
      <c r="L27" s="35" t="s">
        <v>92</v>
      </c>
      <c r="M27" s="35"/>
      <c r="N27" s="35" t="s">
        <v>91</v>
      </c>
      <c r="O27" s="74" t="s">
        <v>72</v>
      </c>
      <c r="P27" s="35" t="s">
        <v>59</v>
      </c>
      <c r="Q27" s="75">
        <v>45015</v>
      </c>
      <c r="R27" s="35"/>
    </row>
    <row r="28" spans="1:19" s="35" customFormat="1" x14ac:dyDescent="0.25">
      <c r="A28" s="65">
        <v>27</v>
      </c>
      <c r="B28" s="42" t="s">
        <v>71</v>
      </c>
      <c r="C28" s="43">
        <v>7887859</v>
      </c>
      <c r="D28" s="44">
        <v>1800000</v>
      </c>
      <c r="E28" s="44"/>
      <c r="F28" s="44">
        <f t="shared" si="1"/>
        <v>9687859</v>
      </c>
      <c r="G28" s="44">
        <f>(F28*15%)+F28</f>
        <v>11141037.85</v>
      </c>
      <c r="H28" s="44">
        <f t="shared" si="6"/>
        <v>12109823.75</v>
      </c>
      <c r="I28" s="44" t="s">
        <v>146</v>
      </c>
      <c r="J28" s="44"/>
      <c r="K28" s="44" t="e">
        <f t="shared" si="4"/>
        <v>#VALUE!</v>
      </c>
      <c r="L28" s="45"/>
      <c r="M28" s="45"/>
      <c r="N28" s="45" t="s">
        <v>126</v>
      </c>
      <c r="O28" s="46" t="s">
        <v>76</v>
      </c>
      <c r="P28" s="45" t="s">
        <v>59</v>
      </c>
      <c r="Q28" s="47">
        <v>45016</v>
      </c>
      <c r="R28" s="45" t="s">
        <v>127</v>
      </c>
      <c r="S28" s="69"/>
    </row>
    <row r="29" spans="1:19" s="35" customFormat="1" ht="30" hidden="1" x14ac:dyDescent="0.25">
      <c r="A29" s="65">
        <v>28</v>
      </c>
      <c r="B29" s="33" t="s">
        <v>73</v>
      </c>
      <c r="C29" s="34">
        <v>4850950</v>
      </c>
      <c r="D29" s="34">
        <v>1000000</v>
      </c>
      <c r="E29" s="34"/>
      <c r="F29" s="34">
        <f t="shared" si="1"/>
        <v>5850950</v>
      </c>
      <c r="G29" s="44">
        <f t="shared" ref="G29:G49" si="7">(F29*15%)+F29</f>
        <v>6728592.5</v>
      </c>
      <c r="H29" s="34">
        <f t="shared" si="6"/>
        <v>7313687.5</v>
      </c>
      <c r="I29" s="34">
        <v>8500000</v>
      </c>
      <c r="J29" s="34"/>
      <c r="K29" s="34">
        <f t="shared" si="4"/>
        <v>2649050</v>
      </c>
      <c r="L29" s="35" t="s">
        <v>114</v>
      </c>
      <c r="O29" s="36" t="s">
        <v>75</v>
      </c>
      <c r="P29" s="35" t="s">
        <v>59</v>
      </c>
      <c r="Q29" s="37">
        <v>45019</v>
      </c>
      <c r="S29" s="69"/>
    </row>
    <row r="30" spans="1:19" s="50" customFormat="1" hidden="1" x14ac:dyDescent="0.25">
      <c r="A30" s="66">
        <v>29</v>
      </c>
      <c r="B30" s="48" t="s">
        <v>77</v>
      </c>
      <c r="C30" s="49">
        <v>8317935</v>
      </c>
      <c r="D30" s="49">
        <v>850000</v>
      </c>
      <c r="E30" s="49"/>
      <c r="F30" s="49">
        <f t="shared" si="1"/>
        <v>9167935</v>
      </c>
      <c r="G30" s="44">
        <f t="shared" si="7"/>
        <v>10543125.25</v>
      </c>
      <c r="H30" s="49">
        <f t="shared" si="6"/>
        <v>11459918.75</v>
      </c>
      <c r="I30" s="49">
        <v>9000000</v>
      </c>
      <c r="J30" s="49"/>
      <c r="K30" s="49">
        <f t="shared" si="4"/>
        <v>-167935</v>
      </c>
      <c r="L30" s="50" t="s">
        <v>123</v>
      </c>
      <c r="O30" s="51" t="s">
        <v>85</v>
      </c>
      <c r="P30" s="50" t="s">
        <v>82</v>
      </c>
      <c r="Q30" s="52">
        <v>45020</v>
      </c>
      <c r="S30" s="70"/>
    </row>
    <row r="31" spans="1:19" s="35" customFormat="1" ht="30" hidden="1" x14ac:dyDescent="0.25">
      <c r="A31" s="65">
        <v>30</v>
      </c>
      <c r="B31" s="33" t="s">
        <v>78</v>
      </c>
      <c r="C31" s="34">
        <v>4258422</v>
      </c>
      <c r="D31" s="34">
        <v>1064000</v>
      </c>
      <c r="E31" s="34">
        <v>-1000000</v>
      </c>
      <c r="F31" s="34">
        <f t="shared" si="1"/>
        <v>4322422</v>
      </c>
      <c r="G31" s="44">
        <f t="shared" si="7"/>
        <v>4970785.3</v>
      </c>
      <c r="H31" s="34">
        <f t="shared" si="6"/>
        <v>5403027.5</v>
      </c>
      <c r="I31" s="34">
        <v>5500000</v>
      </c>
      <c r="J31" s="34"/>
      <c r="K31" s="34">
        <f t="shared" si="4"/>
        <v>1177578</v>
      </c>
      <c r="L31" s="35" t="s">
        <v>114</v>
      </c>
      <c r="O31" s="36" t="s">
        <v>79</v>
      </c>
      <c r="P31" s="35" t="s">
        <v>82</v>
      </c>
      <c r="Q31" s="37">
        <v>45021</v>
      </c>
      <c r="S31" s="69"/>
    </row>
    <row r="32" spans="1:19" s="3" customFormat="1" x14ac:dyDescent="0.25">
      <c r="A32" s="67">
        <v>31</v>
      </c>
      <c r="B32" s="22" t="s">
        <v>80</v>
      </c>
      <c r="C32" s="4">
        <v>6651048</v>
      </c>
      <c r="D32" s="4">
        <v>1300000</v>
      </c>
      <c r="E32" s="4"/>
      <c r="F32" s="4">
        <f t="shared" si="1"/>
        <v>7951048</v>
      </c>
      <c r="G32" s="44">
        <f t="shared" si="7"/>
        <v>9143705.1999999993</v>
      </c>
      <c r="H32" s="4">
        <f t="shared" si="6"/>
        <v>9938810</v>
      </c>
      <c r="I32" s="4" t="s">
        <v>115</v>
      </c>
      <c r="J32" s="4"/>
      <c r="K32" s="4" t="e">
        <f t="shared" si="4"/>
        <v>#VALUE!</v>
      </c>
      <c r="O32" s="15" t="s">
        <v>84</v>
      </c>
      <c r="P32" s="3" t="s">
        <v>82</v>
      </c>
      <c r="Q32" s="5">
        <v>45022</v>
      </c>
      <c r="S32" s="71"/>
    </row>
    <row r="33" spans="1:19" s="3" customFormat="1" hidden="1" x14ac:dyDescent="0.25">
      <c r="A33" s="67">
        <v>32</v>
      </c>
      <c r="B33" s="53" t="s">
        <v>81</v>
      </c>
      <c r="C33" s="4">
        <v>3558942</v>
      </c>
      <c r="D33" s="4">
        <v>2000000</v>
      </c>
      <c r="E33" s="4"/>
      <c r="F33" s="4">
        <f t="shared" si="1"/>
        <v>5558942</v>
      </c>
      <c r="G33" s="44">
        <f t="shared" si="7"/>
        <v>6392783.2999999998</v>
      </c>
      <c r="H33" s="4">
        <f t="shared" si="6"/>
        <v>6948677.5</v>
      </c>
      <c r="I33" s="4">
        <v>6000000</v>
      </c>
      <c r="J33" s="4"/>
      <c r="K33" s="4">
        <f t="shared" si="4"/>
        <v>441058</v>
      </c>
      <c r="O33" s="15" t="s">
        <v>83</v>
      </c>
      <c r="P33" s="3" t="s">
        <v>82</v>
      </c>
      <c r="Q33" s="5">
        <v>45022</v>
      </c>
      <c r="S33" s="71"/>
    </row>
    <row r="34" spans="1:19" s="3" customFormat="1" ht="30" hidden="1" x14ac:dyDescent="0.25">
      <c r="A34" s="67">
        <v>33</v>
      </c>
      <c r="B34" s="22" t="s">
        <v>88</v>
      </c>
      <c r="C34" s="4">
        <v>9299103</v>
      </c>
      <c r="D34" s="4">
        <v>850000</v>
      </c>
      <c r="E34" s="4"/>
      <c r="F34" s="4">
        <f t="shared" si="1"/>
        <v>10149103</v>
      </c>
      <c r="G34" s="44">
        <f t="shared" si="7"/>
        <v>11671468.449999999</v>
      </c>
      <c r="H34" s="4">
        <f t="shared" si="6"/>
        <v>12686378.75</v>
      </c>
      <c r="I34" s="4">
        <v>11000000</v>
      </c>
      <c r="J34" s="4"/>
      <c r="K34" s="4">
        <f t="shared" si="4"/>
        <v>850897</v>
      </c>
      <c r="O34" s="15" t="s">
        <v>100</v>
      </c>
      <c r="P34" s="3" t="s">
        <v>82</v>
      </c>
      <c r="Q34" s="5">
        <v>45027</v>
      </c>
      <c r="S34" s="71"/>
    </row>
    <row r="35" spans="1:19" s="3" customFormat="1" ht="30" hidden="1" x14ac:dyDescent="0.25">
      <c r="A35" s="67">
        <v>34</v>
      </c>
      <c r="B35" s="22" t="s">
        <v>89</v>
      </c>
      <c r="C35" s="4">
        <v>7849892</v>
      </c>
      <c r="D35" s="4">
        <v>1100000</v>
      </c>
      <c r="E35" s="4"/>
      <c r="F35" s="4">
        <f t="shared" si="1"/>
        <v>8949892</v>
      </c>
      <c r="G35" s="44">
        <f t="shared" si="7"/>
        <v>10292375.800000001</v>
      </c>
      <c r="H35" s="4">
        <f t="shared" si="6"/>
        <v>11187365</v>
      </c>
      <c r="I35" s="4">
        <v>9000000</v>
      </c>
      <c r="J35" s="4"/>
      <c r="K35" s="4">
        <f t="shared" si="4"/>
        <v>50108</v>
      </c>
      <c r="O35" s="15" t="s">
        <v>90</v>
      </c>
      <c r="P35" s="3" t="s">
        <v>82</v>
      </c>
      <c r="Q35" s="5">
        <v>45027</v>
      </c>
      <c r="S35" s="71"/>
    </row>
    <row r="36" spans="1:19" s="3" customFormat="1" ht="30" hidden="1" x14ac:dyDescent="0.25">
      <c r="A36" s="67">
        <v>35</v>
      </c>
      <c r="B36" s="22" t="s">
        <v>93</v>
      </c>
      <c r="C36" s="4">
        <v>3972000</v>
      </c>
      <c r="D36" s="4">
        <v>850000</v>
      </c>
      <c r="E36" s="4"/>
      <c r="F36" s="4">
        <f t="shared" si="1"/>
        <v>4822000</v>
      </c>
      <c r="G36" s="44">
        <f t="shared" si="7"/>
        <v>5545300</v>
      </c>
      <c r="H36" s="4">
        <f t="shared" si="6"/>
        <v>6027500</v>
      </c>
      <c r="I36" s="4">
        <v>7000000</v>
      </c>
      <c r="J36" s="4"/>
      <c r="K36" s="4">
        <f t="shared" si="4"/>
        <v>2178000</v>
      </c>
      <c r="L36" s="3" t="s">
        <v>130</v>
      </c>
      <c r="O36" s="15" t="s">
        <v>101</v>
      </c>
      <c r="Q36" s="5"/>
      <c r="S36" s="71"/>
    </row>
    <row r="37" spans="1:19" s="3" customFormat="1" ht="30" hidden="1" x14ac:dyDescent="0.25">
      <c r="A37" s="67">
        <v>36</v>
      </c>
      <c r="B37" s="54" t="s">
        <v>94</v>
      </c>
      <c r="C37" s="4">
        <v>8467000</v>
      </c>
      <c r="D37" s="4">
        <v>850000</v>
      </c>
      <c r="E37" s="4"/>
      <c r="F37" s="4">
        <f t="shared" si="1"/>
        <v>9317000</v>
      </c>
      <c r="G37" s="44">
        <f t="shared" si="7"/>
        <v>10714550</v>
      </c>
      <c r="H37" s="4">
        <f t="shared" si="6"/>
        <v>11646250</v>
      </c>
      <c r="I37" s="4" t="s">
        <v>116</v>
      </c>
      <c r="J37" s="4"/>
      <c r="K37" s="4" t="e">
        <f t="shared" si="4"/>
        <v>#VALUE!</v>
      </c>
      <c r="O37" s="15" t="s">
        <v>102</v>
      </c>
      <c r="Q37" s="5"/>
      <c r="S37" s="71"/>
    </row>
    <row r="38" spans="1:19" s="19" customFormat="1" ht="33.75" hidden="1" customHeight="1" x14ac:dyDescent="0.25">
      <c r="A38" s="68">
        <v>37</v>
      </c>
      <c r="B38" s="55" t="s">
        <v>105</v>
      </c>
      <c r="C38" s="30">
        <v>3178000</v>
      </c>
      <c r="D38" s="30">
        <v>1370000</v>
      </c>
      <c r="E38" s="30"/>
      <c r="F38" s="30">
        <f t="shared" si="1"/>
        <v>4548000</v>
      </c>
      <c r="G38" s="44">
        <f t="shared" si="7"/>
        <v>5230200</v>
      </c>
      <c r="H38" s="4">
        <f>(F38*25%)+F38</f>
        <v>5685000</v>
      </c>
      <c r="I38" s="30">
        <v>5800000</v>
      </c>
      <c r="J38" s="30"/>
      <c r="K38" s="30">
        <f t="shared" si="4"/>
        <v>1252000</v>
      </c>
      <c r="O38" s="23" t="s">
        <v>103</v>
      </c>
      <c r="Q38" s="31"/>
      <c r="S38" s="72"/>
    </row>
    <row r="39" spans="1:19" s="3" customFormat="1" ht="30" hidden="1" x14ac:dyDescent="0.25">
      <c r="A39" s="68">
        <v>38</v>
      </c>
      <c r="B39" s="19" t="s">
        <v>106</v>
      </c>
      <c r="C39" s="29">
        <v>4560000</v>
      </c>
      <c r="D39" s="30">
        <v>850000</v>
      </c>
      <c r="E39" s="4"/>
      <c r="F39" s="4">
        <f t="shared" si="1"/>
        <v>5410000</v>
      </c>
      <c r="G39" s="44">
        <f t="shared" si="7"/>
        <v>6221500</v>
      </c>
      <c r="H39" s="4">
        <f t="shared" si="6"/>
        <v>6762500</v>
      </c>
      <c r="I39" s="4">
        <v>7000000</v>
      </c>
      <c r="J39" s="4"/>
      <c r="K39" s="4">
        <f t="shared" si="4"/>
        <v>1590000</v>
      </c>
      <c r="L39" s="3" t="s">
        <v>124</v>
      </c>
      <c r="O39" s="23" t="s">
        <v>104</v>
      </c>
      <c r="Q39" s="24">
        <v>45265</v>
      </c>
      <c r="S39" s="71"/>
    </row>
    <row r="40" spans="1:19" s="3" customFormat="1" ht="28.5" hidden="1" x14ac:dyDescent="0.25">
      <c r="A40" s="68">
        <v>39</v>
      </c>
      <c r="B40" s="55" t="s">
        <v>107</v>
      </c>
      <c r="C40" s="4">
        <v>6156000</v>
      </c>
      <c r="D40" s="30">
        <v>850000</v>
      </c>
      <c r="E40" s="4"/>
      <c r="F40" s="4">
        <f t="shared" si="1"/>
        <v>7006000</v>
      </c>
      <c r="G40" s="44">
        <f t="shared" si="7"/>
        <v>8056900</v>
      </c>
      <c r="H40" s="4">
        <f t="shared" si="6"/>
        <v>8757500</v>
      </c>
      <c r="I40" s="4">
        <v>8500000</v>
      </c>
      <c r="J40" s="4"/>
      <c r="K40" s="4">
        <f t="shared" si="4"/>
        <v>1494000</v>
      </c>
      <c r="O40" s="15" t="s">
        <v>110</v>
      </c>
      <c r="Q40" s="5"/>
      <c r="S40" s="71"/>
    </row>
    <row r="41" spans="1:19" s="3" customFormat="1" ht="28.5" hidden="1" x14ac:dyDescent="0.25">
      <c r="A41" s="68">
        <v>40</v>
      </c>
      <c r="B41" s="55" t="s">
        <v>108</v>
      </c>
      <c r="C41" s="4">
        <v>4126000</v>
      </c>
      <c r="D41" s="30">
        <v>1450000</v>
      </c>
      <c r="E41" s="4"/>
      <c r="F41" s="4">
        <f t="shared" si="1"/>
        <v>5576000</v>
      </c>
      <c r="G41" s="44">
        <f t="shared" si="7"/>
        <v>6412400</v>
      </c>
      <c r="H41" s="4">
        <f t="shared" si="6"/>
        <v>6970000</v>
      </c>
      <c r="I41" s="4">
        <v>7500000</v>
      </c>
      <c r="J41" s="4"/>
      <c r="K41" s="4">
        <f t="shared" si="4"/>
        <v>1924000</v>
      </c>
      <c r="O41" s="15" t="s">
        <v>109</v>
      </c>
      <c r="Q41" s="5"/>
      <c r="S41" s="71"/>
    </row>
    <row r="42" spans="1:19" s="3" customFormat="1" ht="30" hidden="1" x14ac:dyDescent="0.25">
      <c r="A42" s="68">
        <v>41</v>
      </c>
      <c r="B42" s="19" t="s">
        <v>111</v>
      </c>
      <c r="C42" s="29">
        <v>3192000</v>
      </c>
      <c r="D42" s="30">
        <v>850000</v>
      </c>
      <c r="E42" s="4"/>
      <c r="F42" s="4">
        <f t="shared" si="1"/>
        <v>4042000</v>
      </c>
      <c r="G42" s="44">
        <f t="shared" si="7"/>
        <v>4648300</v>
      </c>
      <c r="H42" s="4">
        <f t="shared" si="6"/>
        <v>5052500</v>
      </c>
      <c r="I42" s="4">
        <v>5500000</v>
      </c>
      <c r="J42" s="4"/>
      <c r="K42" s="4">
        <f t="shared" si="4"/>
        <v>1458000</v>
      </c>
      <c r="O42" s="23" t="s">
        <v>122</v>
      </c>
      <c r="Q42" s="24"/>
      <c r="S42" s="71"/>
    </row>
    <row r="43" spans="1:19" s="3" customFormat="1" hidden="1" x14ac:dyDescent="0.25">
      <c r="A43" s="68">
        <v>42</v>
      </c>
      <c r="B43" s="54" t="s">
        <v>112</v>
      </c>
      <c r="C43" s="29">
        <v>6065000</v>
      </c>
      <c r="D43" s="4">
        <v>850000</v>
      </c>
      <c r="E43" s="4"/>
      <c r="F43" s="4">
        <f t="shared" si="1"/>
        <v>6915000</v>
      </c>
      <c r="G43" s="44">
        <f t="shared" si="7"/>
        <v>7952250</v>
      </c>
      <c r="H43" s="4">
        <f t="shared" si="6"/>
        <v>8643750</v>
      </c>
      <c r="I43" s="4">
        <v>8500000</v>
      </c>
      <c r="J43" s="4"/>
      <c r="K43" s="4">
        <f t="shared" si="4"/>
        <v>1585000</v>
      </c>
      <c r="L43" s="3" t="s">
        <v>121</v>
      </c>
      <c r="O43" s="23" t="s">
        <v>113</v>
      </c>
      <c r="Q43" s="24"/>
      <c r="S43" s="71"/>
    </row>
    <row r="44" spans="1:19" s="3" customFormat="1" ht="30" hidden="1" x14ac:dyDescent="0.25">
      <c r="A44" s="68">
        <v>43</v>
      </c>
      <c r="B44" s="54" t="s">
        <v>117</v>
      </c>
      <c r="C44" s="29">
        <v>3268000</v>
      </c>
      <c r="D44" s="4">
        <v>850000</v>
      </c>
      <c r="E44" s="4"/>
      <c r="F44" s="4">
        <f>C44+D44+E44</f>
        <v>4118000</v>
      </c>
      <c r="G44" s="44">
        <f>(F44*15%)+F44</f>
        <v>4735700</v>
      </c>
      <c r="H44" s="4">
        <f>(F44*25%)+F44</f>
        <v>5147500</v>
      </c>
      <c r="I44" s="4">
        <v>4700000</v>
      </c>
      <c r="J44" s="4"/>
      <c r="K44" s="4">
        <f>I44-J44-F44</f>
        <v>582000</v>
      </c>
      <c r="O44" s="76" t="s">
        <v>118</v>
      </c>
      <c r="P44" s="24"/>
      <c r="S44" s="71"/>
    </row>
    <row r="45" spans="1:19" x14ac:dyDescent="0.25">
      <c r="A45" s="63"/>
      <c r="B45" s="54" t="s">
        <v>147</v>
      </c>
      <c r="C45" s="29">
        <v>3223000</v>
      </c>
      <c r="D45" s="4"/>
      <c r="E45" s="4"/>
      <c r="F45" s="4">
        <f t="shared" ref="F45:F49" si="8">C45+D45+E45</f>
        <v>3223000</v>
      </c>
      <c r="G45" s="44">
        <f t="shared" si="7"/>
        <v>3706450</v>
      </c>
      <c r="H45" s="4">
        <f t="shared" ref="H45:H49" si="9">(F45*25%)+F45</f>
        <v>4028750</v>
      </c>
      <c r="I45" s="4"/>
      <c r="J45" s="4"/>
      <c r="K45" s="4"/>
      <c r="L45" s="3"/>
      <c r="M45" s="3"/>
      <c r="N45" s="3"/>
      <c r="O45" s="76" t="s">
        <v>148</v>
      </c>
      <c r="P45" s="24"/>
      <c r="Q45" s="3"/>
      <c r="R45" s="3"/>
    </row>
    <row r="46" spans="1:19" x14ac:dyDescent="0.25">
      <c r="A46" s="63"/>
      <c r="B46" s="54" t="s">
        <v>149</v>
      </c>
      <c r="C46" s="29">
        <v>3632000</v>
      </c>
      <c r="D46" s="4"/>
      <c r="E46" s="4"/>
      <c r="F46" s="4">
        <f t="shared" si="8"/>
        <v>3632000</v>
      </c>
      <c r="G46" s="44">
        <f>(F46*15%)+F46</f>
        <v>4176800</v>
      </c>
      <c r="H46" s="4">
        <f t="shared" si="9"/>
        <v>4540000</v>
      </c>
      <c r="I46" s="4"/>
      <c r="J46" s="4"/>
      <c r="K46" s="4"/>
      <c r="L46" s="3"/>
      <c r="M46" s="3"/>
      <c r="N46" s="3"/>
      <c r="O46" s="76" t="s">
        <v>150</v>
      </c>
      <c r="P46" s="24"/>
      <c r="Q46" s="3"/>
      <c r="R46" s="3"/>
    </row>
    <row r="47" spans="1:19" x14ac:dyDescent="0.25">
      <c r="A47" s="63"/>
      <c r="B47" s="54" t="s">
        <v>151</v>
      </c>
      <c r="C47" s="29">
        <v>3813000</v>
      </c>
      <c r="D47" s="4">
        <v>842000</v>
      </c>
      <c r="E47" s="4">
        <v>250000</v>
      </c>
      <c r="F47" s="4">
        <f t="shared" si="8"/>
        <v>4905000</v>
      </c>
      <c r="G47" s="44">
        <f t="shared" si="7"/>
        <v>5640750</v>
      </c>
      <c r="H47" s="4">
        <f t="shared" si="9"/>
        <v>6131250</v>
      </c>
      <c r="I47" s="4"/>
      <c r="J47" s="4"/>
      <c r="K47" s="4"/>
      <c r="L47" s="3"/>
      <c r="M47" s="3"/>
      <c r="N47" s="3"/>
      <c r="O47" s="76" t="s">
        <v>152</v>
      </c>
      <c r="P47" s="24"/>
      <c r="Q47" s="3"/>
      <c r="R47" s="3"/>
    </row>
    <row r="48" spans="1:19" x14ac:dyDescent="0.25">
      <c r="A48" s="63"/>
      <c r="B48" s="54" t="s">
        <v>153</v>
      </c>
      <c r="C48" s="29">
        <v>6219000</v>
      </c>
      <c r="D48" s="4"/>
      <c r="E48" s="4"/>
      <c r="F48" s="4">
        <f t="shared" si="8"/>
        <v>6219000</v>
      </c>
      <c r="G48" s="44">
        <f t="shared" si="7"/>
        <v>7151850</v>
      </c>
      <c r="H48" s="4">
        <f t="shared" si="9"/>
        <v>7773750</v>
      </c>
      <c r="I48" s="4"/>
      <c r="J48" s="4"/>
      <c r="K48" s="4"/>
      <c r="L48" s="3"/>
      <c r="M48" s="3"/>
      <c r="N48" s="3"/>
      <c r="O48" s="76" t="s">
        <v>154</v>
      </c>
      <c r="P48" s="24"/>
      <c r="Q48" s="3"/>
      <c r="R48" s="3"/>
    </row>
    <row r="49" spans="1:18" x14ac:dyDescent="0.25">
      <c r="A49" s="63"/>
      <c r="B49" s="53" t="s">
        <v>155</v>
      </c>
      <c r="C49" s="29">
        <v>4149000</v>
      </c>
      <c r="D49" s="4">
        <v>900000</v>
      </c>
      <c r="E49" s="4"/>
      <c r="F49" s="4">
        <f t="shared" si="8"/>
        <v>5049000</v>
      </c>
      <c r="G49" s="44">
        <f t="shared" si="7"/>
        <v>5806350</v>
      </c>
      <c r="H49" s="4">
        <f t="shared" si="9"/>
        <v>6311250</v>
      </c>
      <c r="I49" s="4"/>
      <c r="J49" s="4"/>
      <c r="K49" s="4"/>
      <c r="L49" s="3"/>
      <c r="M49" s="3"/>
      <c r="N49" s="3"/>
      <c r="O49" s="76" t="s">
        <v>156</v>
      </c>
      <c r="P49" s="24"/>
      <c r="Q49" s="3"/>
      <c r="R49" s="3"/>
    </row>
    <row r="50" spans="1:18" ht="30" x14ac:dyDescent="0.25">
      <c r="A50" s="26">
        <v>40</v>
      </c>
      <c r="B50" s="28" t="s">
        <v>157</v>
      </c>
      <c r="C50" s="29">
        <v>3648000</v>
      </c>
      <c r="D50" s="4"/>
      <c r="E50" s="4"/>
      <c r="F50" s="4"/>
      <c r="G50" s="4"/>
      <c r="H50" s="4"/>
      <c r="I50" s="4"/>
      <c r="J50" s="4"/>
      <c r="K50" s="4"/>
      <c r="L50" s="3"/>
      <c r="M50" s="3"/>
      <c r="N50" s="3"/>
      <c r="O50" s="23" t="s">
        <v>158</v>
      </c>
      <c r="P50" s="3"/>
      <c r="Q50" s="24"/>
      <c r="R50" s="3"/>
    </row>
    <row r="51" spans="1:18" x14ac:dyDescent="0.25">
      <c r="A51" s="26"/>
      <c r="B51" s="27" t="s">
        <v>159</v>
      </c>
      <c r="C51" s="29">
        <v>4560000</v>
      </c>
      <c r="D51" s="4"/>
      <c r="E51" s="4"/>
      <c r="F51" s="4"/>
      <c r="G51" s="4"/>
      <c r="H51" s="4"/>
      <c r="I51" s="4"/>
      <c r="J51" s="4"/>
      <c r="K51" s="4"/>
      <c r="L51" s="3"/>
      <c r="M51" s="3"/>
      <c r="N51" s="3"/>
      <c r="O51" s="23" t="s">
        <v>160</v>
      </c>
      <c r="P51" s="3"/>
      <c r="Q51" s="24"/>
      <c r="R51" s="3"/>
    </row>
    <row r="52" spans="1:18" ht="28.5" x14ac:dyDescent="0.25">
      <c r="A52" s="26"/>
      <c r="B52" s="27" t="s">
        <v>161</v>
      </c>
      <c r="C52" s="29">
        <v>4560000</v>
      </c>
      <c r="D52" s="4"/>
      <c r="E52" s="4"/>
      <c r="F52" s="4"/>
      <c r="G52" s="4"/>
      <c r="H52" s="4"/>
      <c r="I52" s="4"/>
      <c r="J52" s="4"/>
      <c r="K52" s="4"/>
      <c r="L52" s="3"/>
      <c r="M52" s="3"/>
      <c r="N52" s="3"/>
      <c r="O52" s="23" t="s">
        <v>162</v>
      </c>
      <c r="P52" s="3"/>
      <c r="Q52" s="24"/>
      <c r="R52" s="3"/>
    </row>
    <row r="53" spans="1:18" x14ac:dyDescent="0.25">
      <c r="A53" s="26"/>
      <c r="B53" s="64" t="s">
        <v>163</v>
      </c>
      <c r="C53" s="29">
        <v>3192000</v>
      </c>
      <c r="D53" s="4"/>
      <c r="E53" s="4"/>
      <c r="F53" s="4"/>
      <c r="G53" s="4"/>
      <c r="H53" s="4"/>
      <c r="I53" s="4"/>
      <c r="J53" s="4"/>
      <c r="K53" s="4"/>
      <c r="L53" s="3"/>
      <c r="M53" s="3"/>
      <c r="N53" s="3"/>
      <c r="O53" s="23" t="s">
        <v>164</v>
      </c>
      <c r="P53" s="3"/>
      <c r="Q53" s="24"/>
      <c r="R53" s="3"/>
    </row>
    <row r="54" spans="1:18" x14ac:dyDescent="0.25">
      <c r="A54" s="26"/>
      <c r="B54" s="64" t="s">
        <v>165</v>
      </c>
      <c r="C54" s="29">
        <v>4149000</v>
      </c>
      <c r="D54" s="4"/>
      <c r="E54" s="4"/>
      <c r="F54" s="4"/>
      <c r="G54" s="4"/>
      <c r="H54" s="4"/>
      <c r="I54" s="4"/>
      <c r="J54" s="4"/>
      <c r="K54" s="4"/>
      <c r="L54" s="3"/>
      <c r="M54" s="3"/>
      <c r="N54" s="3"/>
      <c r="O54" s="23" t="s">
        <v>166</v>
      </c>
      <c r="P54" s="3"/>
      <c r="Q54" s="24"/>
      <c r="R54" s="3"/>
    </row>
    <row r="55" spans="1:18" x14ac:dyDescent="0.25">
      <c r="A55" s="26"/>
      <c r="B55" s="64" t="s">
        <v>167</v>
      </c>
      <c r="C55" s="29">
        <v>4104000</v>
      </c>
      <c r="D55" s="4"/>
      <c r="E55" s="4"/>
      <c r="F55" s="4"/>
      <c r="G55" s="4"/>
      <c r="H55" s="4"/>
      <c r="I55" s="4"/>
      <c r="J55" s="4"/>
      <c r="K55" s="4"/>
      <c r="L55" s="3"/>
      <c r="M55" s="3"/>
      <c r="N55" s="3"/>
      <c r="O55" s="23" t="s">
        <v>168</v>
      </c>
      <c r="P55" s="3"/>
      <c r="Q55" s="24"/>
      <c r="R55" s="3"/>
    </row>
    <row r="56" spans="1:18" x14ac:dyDescent="0.25">
      <c r="A56" s="26"/>
      <c r="B56" s="28" t="s">
        <v>169</v>
      </c>
      <c r="C56" s="29">
        <v>1960000</v>
      </c>
      <c r="D56" s="4"/>
      <c r="E56" s="4"/>
      <c r="F56" s="4"/>
      <c r="G56" s="4"/>
      <c r="H56" s="4"/>
      <c r="I56" s="4"/>
      <c r="J56" s="4"/>
      <c r="K56" s="4"/>
      <c r="L56" s="3"/>
      <c r="M56" s="3"/>
      <c r="N56" s="3"/>
      <c r="O56" s="23" t="s">
        <v>170</v>
      </c>
      <c r="P56" s="3"/>
      <c r="Q56" s="24"/>
      <c r="R56" s="3"/>
    </row>
    <row r="57" spans="1:18" ht="28.5" x14ac:dyDescent="0.25">
      <c r="A57" s="26"/>
      <c r="B57" s="27" t="s">
        <v>171</v>
      </c>
      <c r="C57" s="29">
        <v>3762000</v>
      </c>
      <c r="D57" s="4"/>
      <c r="E57" s="4"/>
      <c r="F57" s="4"/>
      <c r="G57" s="4"/>
      <c r="H57" s="4"/>
      <c r="I57" s="4"/>
      <c r="J57" s="4"/>
      <c r="K57" s="4"/>
      <c r="L57" s="3"/>
      <c r="M57" s="3"/>
      <c r="N57" s="3"/>
      <c r="O57" s="23" t="s">
        <v>172</v>
      </c>
      <c r="P57" s="3"/>
      <c r="Q57" s="24"/>
      <c r="R57" s="3"/>
    </row>
    <row r="58" spans="1:18" x14ac:dyDescent="0.25">
      <c r="A58" s="26"/>
      <c r="B58" s="64" t="s">
        <v>173</v>
      </c>
      <c r="C58" s="29">
        <v>6441000</v>
      </c>
      <c r="D58" s="4"/>
      <c r="E58" s="4"/>
      <c r="F58" s="4"/>
      <c r="G58" s="4"/>
      <c r="H58" s="4"/>
      <c r="I58" s="4"/>
      <c r="J58" s="4"/>
      <c r="K58" s="4"/>
      <c r="L58" s="3"/>
      <c r="M58" s="3"/>
      <c r="N58" s="3"/>
      <c r="O58" s="23" t="s">
        <v>174</v>
      </c>
      <c r="P58" s="3"/>
      <c r="Q58" s="24"/>
      <c r="R58" s="3"/>
    </row>
    <row r="59" spans="1:18" x14ac:dyDescent="0.25">
      <c r="A59" s="26"/>
      <c r="B59" s="64" t="s">
        <v>175</v>
      </c>
      <c r="C59" s="29">
        <v>7435000</v>
      </c>
      <c r="D59" s="4"/>
      <c r="E59" s="4"/>
      <c r="F59" s="4"/>
      <c r="G59" s="4"/>
      <c r="H59" s="4"/>
      <c r="I59" s="4"/>
      <c r="J59" s="4"/>
      <c r="K59" s="4"/>
      <c r="L59" s="3"/>
      <c r="M59" s="3"/>
      <c r="N59" s="3"/>
      <c r="O59" s="77" t="s">
        <v>176</v>
      </c>
      <c r="P59" s="3"/>
      <c r="Q59" s="24"/>
      <c r="R59" s="3"/>
    </row>
    <row r="60" spans="1:18" ht="14.25" customHeight="1" x14ac:dyDescent="0.25">
      <c r="A60" s="26"/>
      <c r="B60" s="28" t="s">
        <v>177</v>
      </c>
      <c r="C60" s="29">
        <v>1824000</v>
      </c>
      <c r="D60" s="4"/>
      <c r="E60" s="4"/>
      <c r="F60" s="4"/>
      <c r="G60" s="4"/>
      <c r="H60" s="4"/>
      <c r="I60" s="4"/>
      <c r="J60" s="4"/>
      <c r="K60" s="4"/>
      <c r="L60" s="3"/>
      <c r="M60" s="3"/>
      <c r="N60" s="3"/>
      <c r="O60" s="23" t="s">
        <v>178</v>
      </c>
      <c r="P60" s="3"/>
      <c r="Q60" s="24"/>
      <c r="R60" s="3"/>
    </row>
    <row r="61" spans="1:18" ht="14.25" customHeight="1" x14ac:dyDescent="0.25">
      <c r="A61" s="26"/>
      <c r="B61" s="28" t="s">
        <v>179</v>
      </c>
      <c r="C61" s="29">
        <v>6328000</v>
      </c>
      <c r="D61" s="4"/>
      <c r="E61" s="4"/>
      <c r="F61" s="4"/>
      <c r="G61" s="4"/>
      <c r="H61" s="4"/>
      <c r="I61" s="4"/>
      <c r="J61" s="4"/>
      <c r="K61" s="4"/>
      <c r="L61" s="3"/>
      <c r="M61" s="3"/>
      <c r="N61" s="3"/>
      <c r="O61" s="23" t="s">
        <v>180</v>
      </c>
      <c r="P61" s="3"/>
      <c r="Q61" s="24"/>
      <c r="R61" s="3"/>
    </row>
    <row r="62" spans="1:18" ht="14.25" customHeight="1" x14ac:dyDescent="0.25">
      <c r="A62" s="26"/>
      <c r="B62" s="28" t="s">
        <v>181</v>
      </c>
      <c r="C62" s="29">
        <v>3762000</v>
      </c>
      <c r="D62" s="4"/>
      <c r="E62" s="4"/>
      <c r="F62" s="4"/>
      <c r="G62" s="4"/>
      <c r="H62" s="4"/>
      <c r="I62" s="4"/>
      <c r="J62" s="4"/>
      <c r="K62" s="4"/>
      <c r="L62" s="3"/>
      <c r="M62" s="3"/>
      <c r="N62" s="3"/>
      <c r="O62" s="23" t="s">
        <v>182</v>
      </c>
      <c r="P62" s="3"/>
      <c r="Q62" s="24"/>
      <c r="R62" s="3"/>
    </row>
    <row r="63" spans="1:18" ht="14.25" customHeight="1" x14ac:dyDescent="0.25">
      <c r="A63" s="26"/>
      <c r="B63" s="28" t="s">
        <v>183</v>
      </c>
      <c r="C63" s="29">
        <v>4000000</v>
      </c>
      <c r="D63" s="4"/>
      <c r="E63" s="4"/>
      <c r="F63" s="4"/>
      <c r="G63" s="4"/>
      <c r="H63" s="4"/>
      <c r="I63" s="4"/>
      <c r="J63" s="4"/>
      <c r="K63" s="4"/>
      <c r="L63" s="3"/>
      <c r="M63" s="3"/>
      <c r="N63" s="3"/>
      <c r="O63" s="23" t="s">
        <v>184</v>
      </c>
      <c r="P63" s="3"/>
      <c r="Q63" s="24"/>
      <c r="R63" s="3"/>
    </row>
    <row r="64" spans="1:18" ht="14.25" customHeight="1" x14ac:dyDescent="0.25">
      <c r="A64" s="26"/>
      <c r="B64" s="28" t="s">
        <v>185</v>
      </c>
      <c r="C64" s="29">
        <v>6350000</v>
      </c>
      <c r="D64" s="4"/>
      <c r="E64" s="4"/>
      <c r="F64" s="4"/>
      <c r="G64" s="4"/>
      <c r="H64" s="4"/>
      <c r="I64" s="4"/>
      <c r="J64" s="4"/>
      <c r="K64" s="4"/>
      <c r="L64" s="3"/>
      <c r="M64" s="3"/>
      <c r="N64" s="3"/>
      <c r="O64" s="23" t="s">
        <v>186</v>
      </c>
      <c r="P64" s="3"/>
      <c r="Q64" s="24"/>
      <c r="R64" s="3"/>
    </row>
    <row r="65" spans="1:18" ht="14.25" customHeight="1" x14ac:dyDescent="0.25">
      <c r="A65" s="26"/>
      <c r="B65" s="28" t="s">
        <v>187</v>
      </c>
      <c r="C65" s="29">
        <v>2712000</v>
      </c>
      <c r="D65" s="4"/>
      <c r="E65" s="4"/>
      <c r="F65" s="4"/>
      <c r="G65" s="4"/>
      <c r="H65" s="4"/>
      <c r="I65" s="4"/>
      <c r="J65" s="4"/>
      <c r="K65" s="4"/>
      <c r="L65" s="3"/>
      <c r="M65" s="3"/>
      <c r="N65" s="3"/>
      <c r="O65" s="23" t="s">
        <v>188</v>
      </c>
      <c r="P65" s="3"/>
      <c r="Q65" s="24"/>
      <c r="R65" s="3"/>
    </row>
    <row r="66" spans="1:18" ht="14.25" customHeight="1" x14ac:dyDescent="0.25">
      <c r="A66" s="26"/>
      <c r="B66" s="28" t="s">
        <v>189</v>
      </c>
      <c r="C66" s="29">
        <v>2440000</v>
      </c>
      <c r="D66" s="4"/>
      <c r="E66" s="4"/>
      <c r="F66" s="4"/>
      <c r="G66" s="4"/>
      <c r="H66" s="4"/>
      <c r="I66" s="4"/>
      <c r="J66" s="4"/>
      <c r="K66" s="4"/>
      <c r="L66" s="3"/>
      <c r="M66" s="3"/>
      <c r="N66" s="3"/>
      <c r="O66" s="23" t="s">
        <v>190</v>
      </c>
      <c r="P66" s="3"/>
      <c r="Q66" s="24"/>
      <c r="R66" s="3"/>
    </row>
    <row r="67" spans="1:18" ht="14.25" customHeight="1" x14ac:dyDescent="0.25">
      <c r="A67" s="26"/>
      <c r="B67" s="28"/>
      <c r="C67" s="29"/>
      <c r="D67" s="4"/>
      <c r="E67" s="4"/>
      <c r="F67" s="4"/>
      <c r="G67" s="4"/>
      <c r="H67" s="4"/>
      <c r="I67" s="4"/>
      <c r="J67" s="4"/>
      <c r="K67" s="4"/>
      <c r="L67" s="3"/>
      <c r="M67" s="3"/>
      <c r="N67" s="3"/>
      <c r="O67" s="23"/>
      <c r="P67" s="3"/>
      <c r="Q67" s="24"/>
      <c r="R67" s="3"/>
    </row>
    <row r="68" spans="1:18" ht="14.25" customHeight="1" x14ac:dyDescent="0.25">
      <c r="B68" s="19"/>
      <c r="C68" s="4"/>
      <c r="D68" s="4"/>
      <c r="E68" s="4"/>
      <c r="F68" s="4"/>
      <c r="G68" s="4"/>
      <c r="H68" s="4"/>
      <c r="I68" s="4"/>
      <c r="J68" s="4"/>
      <c r="K68" s="4">
        <f t="shared" si="4"/>
        <v>0</v>
      </c>
      <c r="L68" s="3"/>
      <c r="M68" s="3"/>
      <c r="N68" s="3"/>
      <c r="O68" s="15"/>
      <c r="P68" s="3"/>
      <c r="Q68" s="5"/>
      <c r="R68" s="3"/>
    </row>
    <row r="69" spans="1:18" x14ac:dyDescent="0.25">
      <c r="C69" s="2">
        <f>SUM(C2:C8)</f>
        <v>46150000</v>
      </c>
      <c r="I69" s="2">
        <f>SUM(I2:I8)</f>
        <v>50200000</v>
      </c>
      <c r="K69" s="2">
        <f t="shared" si="4"/>
        <v>50200000</v>
      </c>
      <c r="M69" t="s">
        <v>15</v>
      </c>
    </row>
    <row r="73" spans="1:18" x14ac:dyDescent="0.25">
      <c r="D73" s="2">
        <f>SUM(C20:C25)</f>
        <v>37301557</v>
      </c>
    </row>
  </sheetData>
  <autoFilter ref="L1:L73" xr:uid="{00000000-0001-0000-0000-000000000000}"/>
  <conditionalFormatting sqref="C2:G2 H2:N17 O2:Q22 B2:B25 R2:R39 C3:E25 F3:G28 K3:K38 H18:J35 L18:N38 P23:Q25 O26:Q26 D26:E38 P26:P39 O29:Q38 I36:J38 H36:H42 D39:F39 I39:N39 C40:F41 I40:R41 I42:J42 P42:P43 R42:R43 Q44:Q49 C29:F38 G29:G49 D42:F49 H43:J49 L42:N67 K42:K69 P50:P67 R50:R67 D50:J67">
    <cfRule type="expression" dxfId="2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O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  <hyperlink ref="B43" r:id="rId7" display="https://www.ebay.com/itm/325621957398" xr:uid="{832D9D99-E47E-4352-84FD-C0C45F47A02E}"/>
    <hyperlink ref="B44" r:id="rId8" display="https://www.ebay.com/itm/385562880266" xr:uid="{474ADD77-2AA8-401D-8609-74DE3B8AF3AC}"/>
    <hyperlink ref="B49" r:id="rId9" display="https://www.ebay.com/itm/354732536769" xr:uid="{CFD8A343-848F-408F-BC56-BF227A4340A3}"/>
    <hyperlink ref="B50" r:id="rId10" display="https://www.ebay.com/itm/364141332872" xr:uid="{7D5BE5DD-4CF6-47A4-AC3F-3720825AE242}"/>
    <hyperlink ref="B53" r:id="rId11" display="https://www.ebay.com/itm/166100964107" xr:uid="{5F28777A-053B-45B1-9E1E-EDF7F12BAE82}"/>
    <hyperlink ref="B54" r:id="rId12" display="https://www.ebay.com/itm/195795523882" xr:uid="{4581C37E-2BF1-4CF8-8F26-41D251D7E1EC}"/>
    <hyperlink ref="B55" r:id="rId13" display="https://www.ebay.com/itm/155595090133" xr:uid="{44A710A0-3828-4831-8F0A-7A59D05D8D8A}"/>
    <hyperlink ref="B56" r:id="rId14" display="https://www.ebay.com/itm/334896935387" xr:uid="{1F8ABB87-7CF5-4D05-8AFF-DF653CDD1C6B}"/>
    <hyperlink ref="B60" r:id="rId15" display="https://www.ebay.com/itm/275902005071" xr:uid="{2A0D7E83-DF05-4104-82EF-8CE660F030A1}"/>
  </hyperlinks>
  <pageMargins left="0.7" right="0.7" top="0.75" bottom="0.75" header="0.3" footer="0.3"/>
  <pageSetup orientation="portrait" r:id="rId16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G13"/>
  <sheetViews>
    <sheetView topLeftCell="A10" workbookViewId="0">
      <selection activeCell="F17" sqref="F17"/>
    </sheetView>
  </sheetViews>
  <sheetFormatPr defaultRowHeight="15" x14ac:dyDescent="0.25"/>
  <cols>
    <col min="1" max="1" width="17.5703125" customWidth="1"/>
    <col min="2" max="2" width="74.140625" style="21" customWidth="1"/>
    <col min="3" max="3" width="12.140625" style="2" hidden="1" customWidth="1"/>
    <col min="4" max="4" width="11.42578125" hidden="1" customWidth="1"/>
    <col min="5" max="5" width="11.42578125" customWidth="1"/>
    <col min="6" max="6" width="16.140625" style="2" customWidth="1"/>
    <col min="7" max="7" width="21.5703125" style="2" customWidth="1"/>
  </cols>
  <sheetData>
    <row r="1" spans="1:7" x14ac:dyDescent="0.25">
      <c r="A1" s="56" t="s">
        <v>0</v>
      </c>
      <c r="B1" s="59" t="s">
        <v>1</v>
      </c>
      <c r="C1" s="60" t="s">
        <v>3</v>
      </c>
      <c r="D1" s="60" t="s">
        <v>139</v>
      </c>
      <c r="E1" s="60" t="s">
        <v>26</v>
      </c>
      <c r="F1" s="1" t="s">
        <v>5</v>
      </c>
      <c r="G1" s="1" t="s">
        <v>19</v>
      </c>
    </row>
    <row r="2" spans="1:7" x14ac:dyDescent="0.25">
      <c r="A2" s="3"/>
      <c r="B2" s="57" t="s">
        <v>80</v>
      </c>
      <c r="C2" s="4">
        <v>7951048</v>
      </c>
      <c r="D2" s="44">
        <f>(C2*15%)+C2</f>
        <v>9143705.1999999993</v>
      </c>
      <c r="E2" s="44" t="s">
        <v>140</v>
      </c>
      <c r="F2" s="4" t="s">
        <v>142</v>
      </c>
    </row>
    <row r="3" spans="1:7" x14ac:dyDescent="0.25">
      <c r="A3" s="3"/>
      <c r="B3" s="62" t="s">
        <v>81</v>
      </c>
      <c r="C3" s="4">
        <v>5558942</v>
      </c>
      <c r="D3" s="44">
        <f t="shared" ref="D3:D10" si="0">(C3*15%)+C3</f>
        <v>6392783.2999999998</v>
      </c>
      <c r="E3" s="44" t="s">
        <v>120</v>
      </c>
      <c r="F3" s="4" t="s">
        <v>119</v>
      </c>
    </row>
    <row r="4" spans="1:7" ht="30" x14ac:dyDescent="0.25">
      <c r="A4" s="3"/>
      <c r="B4" s="57" t="s">
        <v>133</v>
      </c>
      <c r="C4" s="4">
        <v>10149103</v>
      </c>
      <c r="D4" s="44">
        <f t="shared" si="0"/>
        <v>11671468.449999999</v>
      </c>
      <c r="E4" s="44" t="s">
        <v>143</v>
      </c>
      <c r="F4" s="4" t="s">
        <v>132</v>
      </c>
    </row>
    <row r="5" spans="1:7" ht="30" x14ac:dyDescent="0.25">
      <c r="A5" s="3"/>
      <c r="B5" s="57" t="s">
        <v>134</v>
      </c>
      <c r="C5" s="4">
        <v>8949892</v>
      </c>
      <c r="D5" s="44">
        <f t="shared" si="0"/>
        <v>10292375.800000001</v>
      </c>
      <c r="E5" s="44" t="s">
        <v>131</v>
      </c>
      <c r="F5" s="4" t="s">
        <v>116</v>
      </c>
    </row>
    <row r="6" spans="1:7" x14ac:dyDescent="0.25">
      <c r="A6" s="3"/>
      <c r="B6" s="55" t="s">
        <v>129</v>
      </c>
      <c r="C6" s="30">
        <v>4398000</v>
      </c>
      <c r="D6" s="44">
        <f t="shared" si="0"/>
        <v>5057700</v>
      </c>
      <c r="E6" s="44" t="s">
        <v>141</v>
      </c>
      <c r="F6" s="4" t="s">
        <v>120</v>
      </c>
    </row>
    <row r="7" spans="1:7" x14ac:dyDescent="0.25">
      <c r="A7" s="3"/>
      <c r="B7" s="55" t="s">
        <v>135</v>
      </c>
      <c r="C7" s="4">
        <v>7006000</v>
      </c>
      <c r="D7" s="44">
        <f t="shared" si="0"/>
        <v>8056900</v>
      </c>
      <c r="E7" s="44" t="s">
        <v>144</v>
      </c>
      <c r="F7" s="4" t="s">
        <v>115</v>
      </c>
    </row>
    <row r="8" spans="1:7" ht="28.5" x14ac:dyDescent="0.25">
      <c r="A8" s="3"/>
      <c r="B8" s="55" t="s">
        <v>136</v>
      </c>
      <c r="C8" s="4">
        <v>4976000</v>
      </c>
      <c r="D8" s="44">
        <f t="shared" si="0"/>
        <v>5722400</v>
      </c>
      <c r="E8" s="44" t="s">
        <v>120</v>
      </c>
      <c r="F8" s="4" t="s">
        <v>119</v>
      </c>
    </row>
    <row r="9" spans="1:7" x14ac:dyDescent="0.25">
      <c r="A9" s="3"/>
      <c r="B9" s="58" t="s">
        <v>137</v>
      </c>
      <c r="C9" s="4">
        <v>4042000</v>
      </c>
      <c r="D9" s="44">
        <f t="shared" si="0"/>
        <v>4648300</v>
      </c>
      <c r="E9" s="44" t="s">
        <v>141</v>
      </c>
      <c r="F9" s="4" t="s">
        <v>125</v>
      </c>
    </row>
    <row r="10" spans="1:7" x14ac:dyDescent="0.25">
      <c r="A10" s="3"/>
      <c r="B10" s="62" t="s">
        <v>138</v>
      </c>
      <c r="C10" s="4">
        <v>4118000</v>
      </c>
      <c r="D10" s="44">
        <f t="shared" si="0"/>
        <v>4735700</v>
      </c>
      <c r="E10" s="44" t="s">
        <v>145</v>
      </c>
      <c r="F10" s="4" t="s">
        <v>119</v>
      </c>
    </row>
    <row r="11" spans="1:7" x14ac:dyDescent="0.25">
      <c r="A11" s="3"/>
      <c r="B11" s="19"/>
      <c r="C11" s="4"/>
      <c r="D11" s="44"/>
      <c r="E11" s="44"/>
      <c r="F11" s="4"/>
    </row>
    <row r="12" spans="1:7" x14ac:dyDescent="0.25">
      <c r="B12" s="61"/>
    </row>
    <row r="13" spans="1:7" x14ac:dyDescent="0.25">
      <c r="B13" s="28"/>
    </row>
  </sheetData>
  <conditionalFormatting sqref="C2:C10 D2:E11">
    <cfRule type="expression" dxfId="1" priority="3">
      <formula>MOD(ROW(),2)&gt;0</formula>
    </cfRule>
  </conditionalFormatting>
  <conditionalFormatting sqref="C11">
    <cfRule type="expression" dxfId="0" priority="2">
      <formula>MOD(ROW(),2)&gt;0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2023-06-18T04:19:10Z</dcterms:modified>
</cp:coreProperties>
</file>