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VitechSolutions\Team_Log\Project\"/>
    </mc:Choice>
  </mc:AlternateContent>
  <xr:revisionPtr revIDLastSave="0" documentId="13_ncr:1_{D57CFCF8-4E73-48AE-BA3A-32CAA0F6DDA6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P2" sheetId="4" r:id="rId4"/>
    <sheet name="SMARTHOME" sheetId="5" r:id="rId5"/>
    <sheet name="Chi Phí Công ty" sheetId="8" r:id="rId6"/>
    <sheet name="270_Hecquyn" sheetId="10" r:id="rId7"/>
    <sheet name="160_Zeus" sheetId="12" r:id="rId8"/>
  </sheets>
  <externalReferences>
    <externalReference r:id="rId9"/>
  </externalReferences>
  <definedNames>
    <definedName name="chi_phi_cong_ty">'Chi Phí Công ty'!$G$75</definedName>
    <definedName name="Pega">PEGA!$G$46</definedName>
    <definedName name="RowTitleRegion1..C7" localSheetId="7">#REF!</definedName>
    <definedName name="RowTitleRegion1..C7" localSheetId="6">#REF!</definedName>
    <definedName name="RowTitleRegion1..C7" localSheetId="5">#REF!</definedName>
    <definedName name="RowTitleRegion1..C7" localSheetId="1">#REF!</definedName>
    <definedName name="RowTitleRegion1..C7" localSheetId="4">#REF!</definedName>
    <definedName name="RowTitleRegion1..C7" localSheetId="2">#REF!</definedName>
    <definedName name="RowTitleRegion1..C7" localSheetId="3">#REF!</definedName>
    <definedName name="RowTitleRegion1..C7">#REF!</definedName>
    <definedName name="RowTitleRegion2..G5" localSheetId="7">#REF!</definedName>
    <definedName name="RowTitleRegion2..G5" localSheetId="6">#REF!</definedName>
    <definedName name="RowTitleRegion2..G5" localSheetId="5">#REF!</definedName>
    <definedName name="RowTitleRegion2..G5" localSheetId="1">#REF!</definedName>
    <definedName name="RowTitleRegion2..G5" localSheetId="4">#REF!</definedName>
    <definedName name="RowTitleRegion2..G5" localSheetId="2">#REF!</definedName>
    <definedName name="RowTitleRegion2..G5" localSheetId="3">#REF!</definedName>
    <definedName name="RowTitleRegion2..G5">#REF!</definedName>
    <definedName name="RowTitleRegion3..G26" localSheetId="7">[1]Effort_08062020!#REF!</definedName>
    <definedName name="RowTitleRegion3..G26" localSheetId="6">[1]Effort_08062020!#REF!</definedName>
    <definedName name="RowTitleRegion3..G26" localSheetId="5">[1]Effort_08062020!#REF!</definedName>
    <definedName name="RowTitleRegion3..G26" localSheetId="1">[1]Effort_08062020!#REF!</definedName>
    <definedName name="RowTitleRegion3..G26" localSheetId="4">[1]Effort_08062020!#REF!</definedName>
    <definedName name="RowTitleRegion3..G26" localSheetId="2">[1]Effort_08062020!#REF!</definedName>
    <definedName name="RowTitleRegion3..G26" localSheetId="3">[1]Effort_08062020!#REF!</definedName>
    <definedName name="RowTitleRegion3..G26">[1]Effort_08062020!#REF!</definedName>
    <definedName name="smarthome" localSheetId="5">'Chi Phí Công ty'!$G$75</definedName>
    <definedName name="smarthome">SMARTHOME!$G$32</definedName>
    <definedName name="sport1_p1.5" localSheetId="7">'160_Zeus'!$G$42</definedName>
    <definedName name="sport1_p1.5" localSheetId="6">'270_Hecquyn'!$G$42</definedName>
    <definedName name="sport1_p1.5">SPORT1_P1.5!$G$59</definedName>
    <definedName name="sport1_p2">SPORT1_P2!$G$32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8" l="1"/>
  <c r="G50" i="8"/>
  <c r="G16" i="8"/>
  <c r="G47" i="8"/>
  <c r="G46" i="8"/>
  <c r="G15" i="10"/>
  <c r="G28" i="2"/>
  <c r="G27" i="2"/>
  <c r="G26" i="2"/>
  <c r="G25" i="2"/>
  <c r="G39" i="12"/>
  <c r="G14" i="12"/>
  <c r="G32" i="12" s="1"/>
  <c r="G12" i="12"/>
  <c r="G8" i="12"/>
  <c r="G24" i="2"/>
  <c r="G23" i="2"/>
  <c r="G45" i="8"/>
  <c r="G14" i="10"/>
  <c r="G55" i="8"/>
  <c r="G39" i="10"/>
  <c r="G12" i="10"/>
  <c r="G8" i="10"/>
  <c r="G44" i="8"/>
  <c r="G44" i="3"/>
  <c r="G43" i="3"/>
  <c r="G24" i="3"/>
  <c r="G42" i="3"/>
  <c r="G22" i="2"/>
  <c r="G21" i="2"/>
  <c r="G41" i="3"/>
  <c r="G43" i="8"/>
  <c r="G20" i="2"/>
  <c r="G40" i="3"/>
  <c r="G17" i="2"/>
  <c r="G18" i="2"/>
  <c r="G19" i="2"/>
  <c r="G16" i="2"/>
  <c r="G15" i="2"/>
  <c r="G70" i="8"/>
  <c r="G73" i="8" s="1"/>
  <c r="G61" i="8"/>
  <c r="G62" i="8"/>
  <c r="G63" i="8"/>
  <c r="G64" i="8"/>
  <c r="G60" i="8"/>
  <c r="G54" i="8"/>
  <c r="G53" i="8"/>
  <c r="G52" i="8"/>
  <c r="G42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1" i="8"/>
  <c r="G11" i="8"/>
  <c r="G12" i="8"/>
  <c r="G13" i="8"/>
  <c r="G14" i="8"/>
  <c r="G15" i="8"/>
  <c r="G10" i="8"/>
  <c r="G8" i="8"/>
  <c r="G32" i="10" l="1"/>
  <c r="G42" i="10" s="1"/>
  <c r="G42" i="12"/>
  <c r="G19" i="8"/>
  <c r="G57" i="8"/>
  <c r="G14" i="2"/>
  <c r="G39" i="3"/>
  <c r="G29" i="5"/>
  <c r="G22" i="5"/>
  <c r="G19" i="5"/>
  <c r="G8" i="5"/>
  <c r="G22" i="4"/>
  <c r="G16" i="4"/>
  <c r="G75" i="8" l="1"/>
  <c r="J4" i="6" s="1"/>
  <c r="G32" i="5"/>
  <c r="J8" i="6" s="1"/>
  <c r="G29" i="4"/>
  <c r="G19" i="4"/>
  <c r="G8" i="4"/>
  <c r="G17" i="3"/>
  <c r="G23" i="3"/>
  <c r="G32" i="3"/>
  <c r="G31" i="3"/>
  <c r="G49" i="3" s="1"/>
  <c r="G16" i="3"/>
  <c r="G15" i="3"/>
  <c r="G14" i="3"/>
  <c r="G13" i="3"/>
  <c r="G12" i="3"/>
  <c r="G11" i="3"/>
  <c r="G10" i="3"/>
  <c r="G29" i="3" l="1"/>
  <c r="J48" i="3" s="1"/>
  <c r="G32" i="4"/>
  <c r="J7" i="6" s="1"/>
  <c r="G5" i="3"/>
  <c r="G8" i="3" s="1"/>
  <c r="G56" i="3"/>
  <c r="G43" i="2"/>
  <c r="G5" i="2"/>
  <c r="G8" i="2" s="1"/>
  <c r="G13" i="2"/>
  <c r="G12" i="2"/>
  <c r="G11" i="2"/>
  <c r="G10" i="2"/>
  <c r="G32" i="2" l="1"/>
  <c r="G46" i="2" s="1"/>
  <c r="J5" i="6" s="1"/>
  <c r="G59" i="3"/>
  <c r="J6" i="6" s="1"/>
  <c r="J12" i="6" l="1"/>
</calcChain>
</file>

<file path=xl/sharedStrings.xml><?xml version="1.0" encoding="utf-8"?>
<sst xmlns="http://schemas.openxmlformats.org/spreadsheetml/2006/main" count="389" uniqueCount="153">
  <si>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</si>
  <si>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</si>
  <si>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</si>
  <si>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</si>
  <si>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</si>
  <si>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</si>
  <si>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</si>
  <si>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</si>
  <si>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</si>
  <si>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</si>
  <si>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</si>
  <si>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</si>
  <si>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</si>
  <si>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</si>
  <si>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</si>
  <si>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</si>
  <si>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</si>
  <si>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</si>
  <si>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</si>
  <si>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</si>
  <si>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</si>
  <si>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Màn hình LCD 5inch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</si>
  <si>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</si>
  <si>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</si>
  <si>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</si>
  <si>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</si>
  <si>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</si>
  <si>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</si>
  <si>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</si>
  <si>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</si>
  <si>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</si>
  <si>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</si>
  <si>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</si>
  <si>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</si>
  <si>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</si>
  <si>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</si>
  <si>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</si>
  <si>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</si>
  <si>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</si>
  <si>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</si>
  <si>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</si>
  <si>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</si>
  <si>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</si>
  <si>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</si>
  <si>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</si>
  <si>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</si>
  <si>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</si>
  <si>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</si>
  <si>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</si>
  <si>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</si>
  <si>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</si>
  <si>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</si>
  <si>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</si>
  <si>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</si>
  <si>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</si>
  <si>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</si>
  <si>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</si>
  <si>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</si>
  <si>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</si>
  <si>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</si>
  <si>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</si>
  <si>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</si>
  <si>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</si>
  <si>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</si>
  <si>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</si>
  <si>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</si>
  <si>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</si>
  <si>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</si>
  <si>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</si>
  <si>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</si>
  <si>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</si>
  <si>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</si>
  <si>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</si>
  <si>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</si>
  <si>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Linh kiện 5 bộ màn hình 50%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</si>
  <si>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</si>
  <si>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</si>
  <si>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</si>
  <si>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</si>
  <si>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</si>
  <si>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</si>
  <si>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</si>
  <si>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</si>
  <si>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</si>
  <si>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</si>
  <si>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</si>
  <si>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</si>
  <si>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</si>
  <si>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</si>
  <si>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</si>
  <si>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</si>
  <si>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</si>
  <si>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</si>
  <si>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</si>
  <si>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</si>
  <si>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</si>
  <si>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</si>
  <si>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</si>
  <si>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</si>
  <si>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</si>
  <si>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</si>
  <si>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</si>
  <si>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</si>
  <si>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</si>
  <si>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</si>
  <si>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</si>
  <si>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</si>
  <si>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</si>
  <si>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</si>
  <si>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</si>
  <si>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</si>
  <si>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</si>
  <si>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</si>
  <si>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</si>
  <si>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</si>
  <si>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</si>
  <si>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</si>
  <si>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</si>
  <si>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</si>
  <si>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</si>
  <si>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</si>
  <si>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Sport1_P1.5</t>
  </si>
  <si>
    <t>Dự án Sport1 P2</t>
  </si>
  <si>
    <t>Dự án smarthome</t>
  </si>
  <si>
    <t>Mua màn hình 7inch demo</t>
  </si>
  <si>
    <t>Đặt mạch LCD</t>
  </si>
  <si>
    <t>5 màn hình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</si>
  <si>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</si>
  <si>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</si>
  <si>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</si>
  <si>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</si>
  <si>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</si>
  <si>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</si>
  <si>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</si>
  <si>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</si>
  <si>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</si>
  <si>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BT806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</si>
  <si>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</si>
  <si>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</si>
  <si>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</si>
  <si>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</si>
  <si>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</si>
  <si>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</si>
  <si>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Cọc tiền EC20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</si>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</sst>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Calibri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85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7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Border="1" applyAlignment="1">
      <alignment horizontal="center" vertical="center" wrapText="1"/>
    </xf>
    <xf numFmtId="4" fontId="7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7" fillId="0" borderId="1" xfId="1" applyNumberFormat="1" applyBorder="1" applyAlignment="1">
      <alignment horizontal="left" vertical="center" wrapText="1"/>
    </xf>
    <xf numFmtId="0" fontId="7" fillId="0" borderId="1" xfId="1" applyBorder="1" applyAlignment="1">
      <alignment horizontal="righ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right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7" fillId="3" borderId="4" xfId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8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7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7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7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7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7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7" fillId="3" borderId="1" xfId="1" applyFill="1" applyBorder="1" applyAlignment="1">
      <alignment horizontal="center" vertical="center" wrapText="1"/>
    </xf>
    <xf numFmtId="3" fontId="7" fillId="0" borderId="1" xfId="1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3" fontId="10" fillId="0" borderId="0" xfId="0" applyNumberFormat="1" applyFont="1"/>
    <xf numFmtId="4" fontId="4" fillId="0" borderId="1" xfId="1" applyNumberFormat="1" applyFont="1" applyBorder="1" applyAlignment="1">
      <alignment horizontal="right" vertical="center" wrapText="1"/>
    </xf>
    <xf numFmtId="3" fontId="6" fillId="0" borderId="5" xfId="1" applyNumberFormat="1" applyFont="1" applyBorder="1" applyAlignment="1">
      <alignment horizontal="right" vertical="center"/>
    </xf>
    <xf numFmtId="3" fontId="0" fillId="0" borderId="0" xfId="0" applyNumberFormat="1" applyBorder="1"/>
    <xf numFmtId="3" fontId="6" fillId="0" borderId="0" xfId="1" applyNumberFormat="1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0" borderId="0" xfId="1" applyBorder="1" applyAlignment="1">
      <alignment horizontal="left" vertical="center" wrapText="1"/>
    </xf>
    <xf numFmtId="4" fontId="7" fillId="0" borderId="0" xfId="1" applyNumberFormat="1" applyBorder="1" applyAlignment="1">
      <alignment horizontal="right" vertical="center" wrapText="1"/>
    </xf>
    <xf numFmtId="4" fontId="4" fillId="0" borderId="0" xfId="1" applyNumberFormat="1" applyFont="1" applyBorder="1" applyAlignment="1">
      <alignment horizontal="right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5" sqref="I5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77" t="s">
        <v>14</v>
      </c>
      <c r="I2" s="77"/>
      <c r="J2" s="77"/>
      <c r="K2" s="77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119</v>
      </c>
      <c r="J4" s="11">
        <f>chi_phi_cong_ty</f>
        <v>-31306000</v>
      </c>
      <c r="K4" s="8"/>
    </row>
    <row r="5" spans="8:11">
      <c r="H5" s="8"/>
      <c r="I5" s="9" t="s">
        <v>120</v>
      </c>
      <c r="J5" s="11">
        <f>Pega</f>
        <v>-24093138</v>
      </c>
      <c r="K5" s="9"/>
    </row>
    <row r="6" spans="8:11">
      <c r="H6" s="8"/>
      <c r="I6" s="9" t="s">
        <v>121</v>
      </c>
      <c r="J6" s="11">
        <f>sport1_p1.5</f>
        <v>-21768000</v>
      </c>
      <c r="K6" s="9"/>
    </row>
    <row r="7" spans="8:11">
      <c r="H7" s="8"/>
      <c r="I7" s="9" t="s">
        <v>122</v>
      </c>
      <c r="J7" s="11">
        <f>sport1_p2</f>
        <v>-6035000</v>
      </c>
      <c r="K7" s="9"/>
    </row>
    <row r="8" spans="8:11">
      <c r="H8" s="8"/>
      <c r="I8" s="9" t="s">
        <v>123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-90544118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6"/>
  <sheetViews>
    <sheetView topLeftCell="A10" workbookViewId="0">
      <selection activeCell="A29" sqref="A29:XFD29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25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14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6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78" t="s">
        <v>6</v>
      </c>
      <c r="E4" s="79"/>
      <c r="F4" s="79"/>
      <c r="G4" s="80"/>
      <c r="H4" s="26"/>
      <c r="I4" s="7"/>
      <c r="J4" s="7"/>
    </row>
    <row r="5" spans="3:10">
      <c r="C5" s="8">
        <v>1</v>
      </c>
      <c r="D5" s="9" t="s">
        <v>15</v>
      </c>
      <c r="E5" s="10">
        <v>1</v>
      </c>
      <c r="F5" s="48">
        <v>79000000</v>
      </c>
      <c r="G5" s="11">
        <f>SUM(F5:F7)</f>
        <v>79000000</v>
      </c>
      <c r="H5" s="11"/>
      <c r="I5" s="11"/>
      <c r="J5" s="8"/>
    </row>
    <row r="6" spans="3:10">
      <c r="C6" s="8">
        <v>2</v>
      </c>
      <c r="D6" s="9"/>
      <c r="E6" s="10"/>
      <c r="F6" s="48"/>
      <c r="G6" s="11"/>
      <c r="H6" s="11"/>
      <c r="I6" s="11"/>
      <c r="J6" s="9"/>
    </row>
    <row r="7" spans="3:10">
      <c r="C7" s="8">
        <v>3</v>
      </c>
      <c r="D7" s="9"/>
      <c r="E7" s="10"/>
      <c r="F7" s="48"/>
      <c r="G7" s="11"/>
      <c r="H7" s="11"/>
      <c r="I7" s="11"/>
      <c r="J7" s="9"/>
    </row>
    <row r="8" spans="3:10" ht="15">
      <c r="C8" s="8"/>
      <c r="D8" s="9"/>
      <c r="E8" s="10"/>
      <c r="F8" s="48"/>
      <c r="G8" s="12">
        <f>SUM(G5:G7)</f>
        <v>79000000</v>
      </c>
      <c r="H8" s="12"/>
      <c r="I8" s="12"/>
      <c r="J8" s="13" t="s">
        <v>7</v>
      </c>
    </row>
    <row r="9" spans="3:10" ht="15">
      <c r="C9" s="8"/>
      <c r="D9" s="78" t="s">
        <v>8</v>
      </c>
      <c r="E9" s="79"/>
      <c r="F9" s="79"/>
      <c r="G9" s="80"/>
      <c r="H9" s="26"/>
      <c r="I9" s="14"/>
      <c r="J9" s="15"/>
    </row>
    <row r="10" spans="3:10" ht="15">
      <c r="C10" s="8">
        <v>1</v>
      </c>
      <c r="D10" s="16" t="s">
        <v>18</v>
      </c>
      <c r="E10" s="17">
        <v>1</v>
      </c>
      <c r="F10" s="71">
        <v>2372000</v>
      </c>
      <c r="G10" s="11">
        <f>E10*F10</f>
        <v>2372000</v>
      </c>
      <c r="H10" s="11" t="s">
        <v>9</v>
      </c>
      <c r="I10" s="11"/>
      <c r="J10" s="9"/>
    </row>
    <row r="11" spans="3:10" ht="15">
      <c r="C11" s="8">
        <v>2</v>
      </c>
      <c r="D11" s="28" t="s">
        <v>19</v>
      </c>
      <c r="E11" s="17">
        <v>1</v>
      </c>
      <c r="F11" s="29">
        <v>6536500</v>
      </c>
      <c r="G11" s="11">
        <f t="shared" ref="G11:G13" si="0">E11*F11</f>
        <v>6536500</v>
      </c>
      <c r="H11" s="11" t="s">
        <v>9</v>
      </c>
      <c r="I11" s="11"/>
      <c r="J11" s="9"/>
    </row>
    <row r="12" spans="3:10" ht="15">
      <c r="C12" s="8">
        <v>3</v>
      </c>
      <c r="D12" s="2" t="s">
        <v>20</v>
      </c>
      <c r="E12" s="17">
        <v>1</v>
      </c>
      <c r="F12" s="29">
        <v>890000</v>
      </c>
      <c r="G12" s="11">
        <f t="shared" si="0"/>
        <v>890000</v>
      </c>
      <c r="H12" s="11" t="s">
        <v>22</v>
      </c>
      <c r="I12" s="11"/>
      <c r="J12" s="9"/>
    </row>
    <row r="13" spans="3:10" ht="15">
      <c r="C13" s="8">
        <v>4</v>
      </c>
      <c r="D13" s="28" t="s">
        <v>21</v>
      </c>
      <c r="E13" s="17">
        <v>1</v>
      </c>
      <c r="F13" s="29">
        <v>575000</v>
      </c>
      <c r="G13" s="11">
        <f t="shared" si="0"/>
        <v>575000</v>
      </c>
      <c r="H13" s="11" t="s">
        <v>23</v>
      </c>
      <c r="I13" s="11"/>
      <c r="J13" s="9"/>
    </row>
    <row r="14" spans="3:10" ht="15">
      <c r="C14" s="8">
        <v>5</v>
      </c>
      <c r="D14" s="61" t="s">
        <v>74</v>
      </c>
      <c r="E14" s="62">
        <v>1</v>
      </c>
      <c r="F14" s="72">
        <v>2500000</v>
      </c>
      <c r="G14" s="11">
        <f>E14*F14</f>
        <v>2500000</v>
      </c>
      <c r="H14" s="11" t="s">
        <v>9</v>
      </c>
      <c r="I14" s="11"/>
      <c r="J14" s="9"/>
    </row>
    <row r="15" spans="3:10" ht="15.75">
      <c r="C15" s="8">
        <v>6</v>
      </c>
      <c r="D15" s="61" t="s">
        <v>124</v>
      </c>
      <c r="E15" s="62">
        <v>1</v>
      </c>
      <c r="F15" s="69">
        <v>2811534</v>
      </c>
      <c r="G15" s="11">
        <f>E15*F15</f>
        <v>2811534</v>
      </c>
      <c r="H15" s="70" t="s">
        <v>9</v>
      </c>
      <c r="I15" s="11"/>
      <c r="J15" s="9"/>
    </row>
    <row r="16" spans="3:10" ht="15.75">
      <c r="C16" s="8">
        <v>7</v>
      </c>
      <c r="D16" s="61" t="s">
        <v>125</v>
      </c>
      <c r="E16" s="62">
        <v>1</v>
      </c>
      <c r="F16" s="69">
        <v>2950000</v>
      </c>
      <c r="G16" s="11">
        <f>E16*F16</f>
        <v>2950000</v>
      </c>
      <c r="H16" s="70" t="s">
        <v>51</v>
      </c>
      <c r="I16" s="11"/>
      <c r="J16" s="9"/>
    </row>
    <row r="17" spans="3:10" ht="15.75">
      <c r="C17" s="8">
        <v>8</v>
      </c>
      <c r="D17" s="61" t="s">
        <v>126</v>
      </c>
      <c r="E17" s="62">
        <v>1</v>
      </c>
      <c r="F17" s="69">
        <v>5894900</v>
      </c>
      <c r="G17" s="11">
        <f t="shared" ref="G17:G19" si="1">E17*F17</f>
        <v>5894900</v>
      </c>
      <c r="H17" s="70" t="s">
        <v>51</v>
      </c>
      <c r="I17" s="11"/>
      <c r="J17" s="9"/>
    </row>
    <row r="18" spans="3:10" ht="15.75">
      <c r="C18" s="8">
        <v>9</v>
      </c>
      <c r="D18" s="61" t="s">
        <v>127</v>
      </c>
      <c r="E18" s="62">
        <v>1</v>
      </c>
      <c r="F18" s="69">
        <v>2500000</v>
      </c>
      <c r="G18" s="11">
        <f t="shared" si="1"/>
        <v>2500000</v>
      </c>
      <c r="H18" s="70" t="s">
        <v>51</v>
      </c>
      <c r="I18" s="11"/>
      <c r="J18" s="9"/>
    </row>
    <row r="19" spans="3:10" ht="15.75">
      <c r="C19" s="8"/>
      <c r="D19" s="61" t="s">
        <v>128</v>
      </c>
      <c r="E19" s="62">
        <v>1</v>
      </c>
      <c r="F19" s="69">
        <v>733000</v>
      </c>
      <c r="G19" s="11">
        <f t="shared" si="1"/>
        <v>733000</v>
      </c>
      <c r="H19" s="70" t="s">
        <v>51</v>
      </c>
      <c r="I19" s="11"/>
      <c r="J19" s="9"/>
    </row>
    <row r="20" spans="3:10" ht="30">
      <c r="C20" s="8">
        <v>9</v>
      </c>
      <c r="D20" s="61" t="s">
        <v>130</v>
      </c>
      <c r="E20" s="62">
        <v>1</v>
      </c>
      <c r="F20" s="69">
        <v>2547152</v>
      </c>
      <c r="G20" s="11">
        <f t="shared" ref="G20:G31" si="2">E20*F20</f>
        <v>2547152</v>
      </c>
      <c r="H20" s="70" t="s">
        <v>51</v>
      </c>
      <c r="I20" s="11"/>
      <c r="J20" s="9"/>
    </row>
    <row r="21" spans="3:10" ht="15.75">
      <c r="C21" s="8"/>
      <c r="D21" s="61" t="s">
        <v>133</v>
      </c>
      <c r="E21" s="62">
        <v>1</v>
      </c>
      <c r="F21" s="69">
        <v>100000</v>
      </c>
      <c r="G21" s="11">
        <f t="shared" si="2"/>
        <v>100000</v>
      </c>
      <c r="H21" s="70" t="s">
        <v>9</v>
      </c>
      <c r="I21" s="11"/>
      <c r="J21" s="9"/>
    </row>
    <row r="22" spans="3:10" ht="15.75">
      <c r="C22" s="8"/>
      <c r="D22" s="61" t="s">
        <v>134</v>
      </c>
      <c r="E22" s="62">
        <v>1</v>
      </c>
      <c r="F22" s="69">
        <v>110000</v>
      </c>
      <c r="G22" s="11">
        <f t="shared" si="2"/>
        <v>110000</v>
      </c>
      <c r="H22" s="70" t="s">
        <v>9</v>
      </c>
      <c r="I22" s="11"/>
      <c r="J22" s="9"/>
    </row>
    <row r="23" spans="3:10" ht="15.75">
      <c r="C23" s="8"/>
      <c r="D23" s="61" t="s">
        <v>142</v>
      </c>
      <c r="E23" s="62">
        <v>1</v>
      </c>
      <c r="F23" s="69">
        <v>160000</v>
      </c>
      <c r="G23" s="11">
        <f t="shared" si="2"/>
        <v>160000</v>
      </c>
      <c r="H23" s="70" t="s">
        <v>9</v>
      </c>
      <c r="I23" s="11"/>
      <c r="J23" s="9"/>
    </row>
    <row r="24" spans="3:10" ht="15.75">
      <c r="C24" s="8"/>
      <c r="D24" s="61" t="s">
        <v>143</v>
      </c>
      <c r="E24" s="62">
        <v>1</v>
      </c>
      <c r="F24" s="69">
        <v>210000</v>
      </c>
      <c r="G24" s="11">
        <f t="shared" si="2"/>
        <v>210000</v>
      </c>
      <c r="H24" s="70" t="s">
        <v>51</v>
      </c>
      <c r="I24" s="11"/>
      <c r="J24" s="9"/>
    </row>
    <row r="25" spans="3:10" ht="15.75">
      <c r="C25" s="8"/>
      <c r="D25" s="61" t="s">
        <v>145</v>
      </c>
      <c r="E25" s="62">
        <v>1</v>
      </c>
      <c r="F25" s="69">
        <v>2685000</v>
      </c>
      <c r="G25" s="11">
        <f>E25*F25</f>
        <v>2685000</v>
      </c>
      <c r="H25" s="70" t="s">
        <v>9</v>
      </c>
      <c r="I25" s="11"/>
      <c r="J25" s="9"/>
    </row>
    <row r="26" spans="3:10" ht="15.75">
      <c r="C26" s="8"/>
      <c r="D26" s="61" t="s">
        <v>146</v>
      </c>
      <c r="E26" s="62">
        <v>1</v>
      </c>
      <c r="F26" s="69">
        <v>4298000</v>
      </c>
      <c r="G26" s="11">
        <f>E26*F26</f>
        <v>4298000</v>
      </c>
      <c r="H26" s="70" t="s">
        <v>22</v>
      </c>
      <c r="I26" s="11"/>
      <c r="J26" s="9"/>
    </row>
    <row r="27" spans="3:10" ht="15.75">
      <c r="C27" s="82"/>
      <c r="D27" s="61" t="s">
        <v>142</v>
      </c>
      <c r="E27" s="62">
        <v>1</v>
      </c>
      <c r="F27" s="69">
        <v>220000</v>
      </c>
      <c r="G27" s="83">
        <f>E27*F27</f>
        <v>220000</v>
      </c>
      <c r="H27" s="84" t="s">
        <v>147</v>
      </c>
      <c r="I27" s="11"/>
      <c r="J27" s="9"/>
    </row>
    <row r="28" spans="3:10" ht="15.75">
      <c r="C28" s="82"/>
      <c r="D28" s="61" t="s">
        <v>148</v>
      </c>
      <c r="E28" s="62">
        <v>1</v>
      </c>
      <c r="F28" s="69">
        <v>52</v>
      </c>
      <c r="G28" s="83">
        <f>E28*F28</f>
        <v>52</v>
      </c>
      <c r="H28" s="84" t="s">
        <v>22</v>
      </c>
      <c r="I28" s="11"/>
      <c r="J28" s="9"/>
    </row>
    <row r="29" spans="3:10" ht="15.75">
      <c r="C29" s="82"/>
      <c r="D29" s="61"/>
      <c r="E29" s="62"/>
      <c r="F29" s="69"/>
      <c r="G29" s="83"/>
      <c r="H29" s="84"/>
      <c r="I29" s="11"/>
      <c r="J29" s="9"/>
    </row>
    <row r="30" spans="3:10" ht="15.75">
      <c r="C30" s="82"/>
      <c r="D30" s="61"/>
      <c r="E30" s="62"/>
      <c r="F30" s="69"/>
      <c r="G30" s="83"/>
      <c r="H30" s="84"/>
      <c r="I30" s="11"/>
      <c r="J30" s="9"/>
    </row>
    <row r="31" spans="3:10">
      <c r="E31" s="5"/>
      <c r="F31" s="5"/>
      <c r="G31" s="5"/>
      <c r="H31" s="5"/>
      <c r="I31" s="11"/>
      <c r="J31" s="9"/>
    </row>
    <row r="32" spans="3:10" ht="15">
      <c r="C32" s="8"/>
      <c r="D32" s="18"/>
      <c r="E32" s="19"/>
      <c r="F32" s="73"/>
      <c r="G32" s="32">
        <f>SUM(G10:G28)</f>
        <v>38093138</v>
      </c>
      <c r="H32" s="32"/>
      <c r="I32" s="35"/>
      <c r="J32" s="33" t="s">
        <v>7</v>
      </c>
    </row>
    <row r="33" spans="3:10" ht="15">
      <c r="C33" s="8"/>
      <c r="D33" s="18"/>
      <c r="E33" s="19"/>
      <c r="F33" s="73"/>
      <c r="G33" s="11"/>
      <c r="H33" s="11"/>
      <c r="I33" s="11"/>
      <c r="J33" s="9"/>
    </row>
    <row r="34" spans="3:10" ht="15">
      <c r="C34" s="8"/>
      <c r="D34" s="78" t="s">
        <v>12</v>
      </c>
      <c r="E34" s="79"/>
      <c r="F34" s="79"/>
      <c r="G34" s="80"/>
      <c r="H34" s="26"/>
      <c r="I34" s="11"/>
      <c r="J34" s="9"/>
    </row>
    <row r="35" spans="3:10" ht="15">
      <c r="C35" s="8">
        <v>1</v>
      </c>
      <c r="D35" s="9" t="s">
        <v>25</v>
      </c>
      <c r="E35" s="10"/>
      <c r="F35" s="48"/>
      <c r="G35" s="32">
        <v>25000000</v>
      </c>
      <c r="H35" s="32"/>
      <c r="I35" s="35"/>
      <c r="J35" s="33" t="s">
        <v>7</v>
      </c>
    </row>
    <row r="36" spans="3:10" ht="15">
      <c r="C36" s="8"/>
      <c r="D36" s="8"/>
      <c r="E36" s="10"/>
      <c r="F36" s="48"/>
      <c r="G36" s="14"/>
      <c r="H36" s="14"/>
      <c r="I36" s="14"/>
      <c r="J36" s="15"/>
    </row>
    <row r="37" spans="3:10" ht="15">
      <c r="C37" s="8"/>
      <c r="D37" s="78" t="s">
        <v>27</v>
      </c>
      <c r="E37" s="79"/>
      <c r="F37" s="79"/>
      <c r="G37" s="80"/>
      <c r="H37" s="27"/>
      <c r="I37" s="11"/>
      <c r="J37" s="8"/>
    </row>
    <row r="38" spans="3:10" ht="15">
      <c r="C38" s="8">
        <v>1</v>
      </c>
      <c r="D38" s="21" t="s">
        <v>11</v>
      </c>
      <c r="E38" s="10"/>
      <c r="F38" s="48"/>
      <c r="G38" s="14">
        <v>5000000</v>
      </c>
      <c r="H38" s="14"/>
      <c r="I38" s="14"/>
      <c r="J38" s="34"/>
    </row>
    <row r="39" spans="3:10" ht="15">
      <c r="C39" s="8">
        <v>2</v>
      </c>
      <c r="D39" s="21" t="s">
        <v>9</v>
      </c>
      <c r="E39" s="10"/>
      <c r="F39" s="48"/>
      <c r="G39" s="14"/>
      <c r="H39" s="14"/>
      <c r="I39" s="14"/>
      <c r="J39" s="22"/>
    </row>
    <row r="40" spans="3:10" ht="15">
      <c r="C40" s="8">
        <v>3</v>
      </c>
      <c r="D40" s="21" t="s">
        <v>13</v>
      </c>
      <c r="E40" s="10"/>
      <c r="F40" s="48"/>
      <c r="G40" s="14">
        <v>25000000</v>
      </c>
      <c r="H40" s="14"/>
      <c r="I40" s="11"/>
      <c r="J40" s="22"/>
    </row>
    <row r="41" spans="3:10" ht="15">
      <c r="C41" s="8">
        <v>4</v>
      </c>
      <c r="D41" s="21" t="s">
        <v>10</v>
      </c>
      <c r="E41" s="10"/>
      <c r="F41" s="48"/>
      <c r="G41" s="14"/>
      <c r="H41" s="14"/>
      <c r="I41" s="14"/>
      <c r="J41" s="22"/>
    </row>
    <row r="42" spans="3:10" ht="15">
      <c r="C42" s="8">
        <v>5</v>
      </c>
      <c r="D42" s="21" t="s">
        <v>24</v>
      </c>
      <c r="E42" s="10"/>
      <c r="F42" s="48"/>
      <c r="G42" s="14">
        <v>10000000</v>
      </c>
      <c r="H42" s="14"/>
      <c r="I42" s="14"/>
      <c r="J42" s="22"/>
    </row>
    <row r="43" spans="3:10" ht="15">
      <c r="C43" s="8"/>
      <c r="D43" s="36"/>
      <c r="E43" s="37"/>
      <c r="F43" s="53"/>
      <c r="G43" s="32">
        <f>SUM(G38:G42)</f>
        <v>40000000</v>
      </c>
      <c r="H43" s="32"/>
      <c r="I43" s="32"/>
      <c r="J43" s="33" t="s">
        <v>7</v>
      </c>
    </row>
    <row r="45" spans="3:10" ht="15">
      <c r="C45" s="8"/>
      <c r="D45" s="21"/>
      <c r="E45" s="10"/>
      <c r="F45" s="48"/>
      <c r="G45" s="5"/>
      <c r="H45" s="5"/>
      <c r="I45" s="5"/>
    </row>
    <row r="46" spans="3:10" ht="15">
      <c r="C46" s="8"/>
      <c r="D46" s="21"/>
      <c r="E46" s="10"/>
      <c r="F46" s="48"/>
      <c r="G46" s="12">
        <f>G8-G32-G35-G43</f>
        <v>-24093138</v>
      </c>
      <c r="H46" s="12"/>
      <c r="I46" s="20"/>
      <c r="J46" s="31" t="s">
        <v>26</v>
      </c>
    </row>
  </sheetData>
  <mergeCells count="5">
    <mergeCell ref="C2:J2"/>
    <mergeCell ref="D4:G4"/>
    <mergeCell ref="D9:G9"/>
    <mergeCell ref="D34:G34"/>
    <mergeCell ref="D37:G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J59"/>
  <sheetViews>
    <sheetView tabSelected="1" workbookViewId="0">
      <selection activeCell="I36" sqref="I36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28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6</v>
      </c>
      <c r="E4" s="81"/>
      <c r="F4" s="81"/>
      <c r="G4" s="81"/>
      <c r="H4" s="54"/>
      <c r="I4" s="7"/>
      <c r="J4" s="7"/>
    </row>
    <row r="5" spans="3:10">
      <c r="C5" s="8">
        <v>1</v>
      </c>
      <c r="D5" s="9" t="s">
        <v>31</v>
      </c>
      <c r="E5" s="10">
        <v>1</v>
      </c>
      <c r="F5" s="48">
        <v>14400000</v>
      </c>
      <c r="G5" s="48">
        <f>F5*E5</f>
        <v>14400000</v>
      </c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14400000</v>
      </c>
      <c r="H8" s="12"/>
      <c r="I8" s="12"/>
      <c r="J8" s="13" t="s">
        <v>7</v>
      </c>
    </row>
    <row r="9" spans="3:10" ht="15">
      <c r="C9" s="8"/>
      <c r="D9" s="81" t="s">
        <v>29</v>
      </c>
      <c r="E9" s="81"/>
      <c r="F9" s="81"/>
      <c r="G9" s="81"/>
      <c r="H9" s="54"/>
      <c r="I9" s="14"/>
      <c r="J9" s="15"/>
    </row>
    <row r="10" spans="3:10" ht="15">
      <c r="C10" s="8">
        <v>1</v>
      </c>
      <c r="D10" s="30" t="s">
        <v>32</v>
      </c>
      <c r="E10" s="38">
        <v>1</v>
      </c>
      <c r="F10" s="29">
        <v>150000</v>
      </c>
      <c r="G10" s="29">
        <f t="shared" ref="G10:G17" si="0">F10*E10</f>
        <v>150000</v>
      </c>
      <c r="H10" s="30" t="s">
        <v>9</v>
      </c>
      <c r="I10" s="11"/>
      <c r="J10" s="9"/>
    </row>
    <row r="11" spans="3:10" ht="15">
      <c r="C11" s="8">
        <v>2</v>
      </c>
      <c r="D11" s="30" t="s">
        <v>33</v>
      </c>
      <c r="E11" s="38">
        <v>1</v>
      </c>
      <c r="F11" s="29">
        <v>115000</v>
      </c>
      <c r="G11" s="29">
        <f t="shared" si="0"/>
        <v>115000</v>
      </c>
      <c r="H11" s="30" t="s">
        <v>9</v>
      </c>
      <c r="I11" s="11"/>
      <c r="J11" s="9"/>
    </row>
    <row r="12" spans="3:10" ht="15">
      <c r="C12" s="8">
        <v>3</v>
      </c>
      <c r="D12" s="30" t="s">
        <v>34</v>
      </c>
      <c r="E12" s="38">
        <v>1</v>
      </c>
      <c r="F12" s="29">
        <v>276000</v>
      </c>
      <c r="G12" s="29">
        <f t="shared" si="0"/>
        <v>276000</v>
      </c>
      <c r="H12" s="30" t="s">
        <v>9</v>
      </c>
      <c r="I12" s="11"/>
      <c r="J12" s="9"/>
    </row>
    <row r="13" spans="3:10" ht="15">
      <c r="C13" s="8">
        <v>4</v>
      </c>
      <c r="D13" s="30" t="s">
        <v>35</v>
      </c>
      <c r="E13" s="38">
        <v>1</v>
      </c>
      <c r="F13" s="29">
        <v>400000</v>
      </c>
      <c r="G13" s="29">
        <f t="shared" si="0"/>
        <v>400000</v>
      </c>
      <c r="H13" s="30" t="s">
        <v>9</v>
      </c>
      <c r="I13" s="11"/>
      <c r="J13" s="9"/>
    </row>
    <row r="14" spans="3:10" ht="15">
      <c r="C14" s="8">
        <v>5</v>
      </c>
      <c r="D14" s="30" t="s">
        <v>36</v>
      </c>
      <c r="E14" s="38">
        <v>1</v>
      </c>
      <c r="F14" s="29">
        <v>120000</v>
      </c>
      <c r="G14" s="29">
        <f t="shared" si="0"/>
        <v>120000</v>
      </c>
      <c r="H14" s="30" t="s">
        <v>9</v>
      </c>
      <c r="I14" s="23"/>
      <c r="J14" s="8"/>
    </row>
    <row r="15" spans="3:10" ht="15">
      <c r="C15" s="8">
        <v>6</v>
      </c>
      <c r="D15" s="30" t="s">
        <v>37</v>
      </c>
      <c r="E15" s="38">
        <v>1</v>
      </c>
      <c r="F15" s="29">
        <v>230000</v>
      </c>
      <c r="G15" s="29">
        <f t="shared" si="0"/>
        <v>230000</v>
      </c>
      <c r="H15" s="30" t="s">
        <v>9</v>
      </c>
      <c r="I15" s="11"/>
      <c r="J15" s="9"/>
    </row>
    <row r="16" spans="3:10" ht="15">
      <c r="C16" s="8">
        <v>7</v>
      </c>
      <c r="D16" s="2" t="s">
        <v>38</v>
      </c>
      <c r="E16" s="3">
        <v>1</v>
      </c>
      <c r="F16" s="39">
        <v>500000</v>
      </c>
      <c r="G16" s="29">
        <f t="shared" si="0"/>
        <v>500000</v>
      </c>
      <c r="H16" s="30" t="s">
        <v>22</v>
      </c>
      <c r="I16" s="11"/>
      <c r="J16" s="9"/>
    </row>
    <row r="17" spans="3:10" ht="15">
      <c r="C17" s="8">
        <v>8</v>
      </c>
      <c r="D17" s="2" t="s">
        <v>42</v>
      </c>
      <c r="E17" s="3">
        <v>3</v>
      </c>
      <c r="F17" s="39">
        <v>110000</v>
      </c>
      <c r="G17" s="29">
        <f t="shared" si="0"/>
        <v>330000</v>
      </c>
      <c r="H17" s="30" t="s">
        <v>22</v>
      </c>
      <c r="I17" s="11"/>
      <c r="J17" s="9"/>
    </row>
    <row r="18" spans="3:10" ht="15">
      <c r="C18" s="8">
        <v>9</v>
      </c>
      <c r="D18" s="2" t="s">
        <v>52</v>
      </c>
      <c r="E18" s="3">
        <v>10</v>
      </c>
      <c r="F18" s="39">
        <v>11500</v>
      </c>
      <c r="G18" s="29">
        <v>115000</v>
      </c>
      <c r="H18" s="30" t="s">
        <v>22</v>
      </c>
      <c r="I18" s="11"/>
      <c r="J18" s="9"/>
    </row>
    <row r="19" spans="3:10" ht="15">
      <c r="C19" s="8">
        <v>10</v>
      </c>
      <c r="D19" s="2" t="s">
        <v>53</v>
      </c>
      <c r="E19" s="3">
        <v>1</v>
      </c>
      <c r="F19" s="39">
        <v>180000</v>
      </c>
      <c r="G19" s="29">
        <v>180000</v>
      </c>
      <c r="H19" s="30" t="s">
        <v>22</v>
      </c>
      <c r="I19" s="11"/>
      <c r="J19" s="9"/>
    </row>
    <row r="20" spans="3:10" ht="15">
      <c r="C20" s="8">
        <v>12</v>
      </c>
      <c r="D20" s="1" t="s">
        <v>55</v>
      </c>
      <c r="E20" s="3">
        <v>1</v>
      </c>
      <c r="F20" s="39">
        <v>122000</v>
      </c>
      <c r="G20" s="29">
        <v>122000</v>
      </c>
      <c r="H20" s="30" t="s">
        <v>22</v>
      </c>
      <c r="I20" s="11"/>
      <c r="J20" s="9"/>
    </row>
    <row r="21" spans="3:10" ht="15">
      <c r="C21" s="8">
        <v>13</v>
      </c>
      <c r="D21" s="1" t="s">
        <v>56</v>
      </c>
      <c r="E21" s="3">
        <v>1</v>
      </c>
      <c r="F21" s="39">
        <v>120000</v>
      </c>
      <c r="G21" s="29">
        <v>120000</v>
      </c>
      <c r="H21" s="30" t="s">
        <v>22</v>
      </c>
      <c r="I21" s="11"/>
      <c r="J21" s="9"/>
    </row>
    <row r="22" spans="3:10" ht="15">
      <c r="C22" s="8">
        <v>14</v>
      </c>
      <c r="D22" s="1" t="s">
        <v>57</v>
      </c>
      <c r="E22" s="3">
        <v>1</v>
      </c>
      <c r="F22" s="39">
        <v>200000</v>
      </c>
      <c r="G22" s="29">
        <v>200000</v>
      </c>
      <c r="H22" s="30" t="s">
        <v>22</v>
      </c>
      <c r="I22" s="11"/>
      <c r="J22" s="9"/>
    </row>
    <row r="23" spans="3:10" ht="15">
      <c r="C23" s="8">
        <v>15</v>
      </c>
      <c r="D23" s="30" t="s">
        <v>41</v>
      </c>
      <c r="E23" s="38">
        <v>1</v>
      </c>
      <c r="F23" s="29">
        <v>120000</v>
      </c>
      <c r="G23" s="29">
        <f>F23*E23</f>
        <v>120000</v>
      </c>
      <c r="H23" s="30" t="s">
        <v>9</v>
      </c>
      <c r="I23" s="11"/>
      <c r="J23" s="9"/>
    </row>
    <row r="24" spans="3:10" ht="15">
      <c r="C24" s="8">
        <v>3</v>
      </c>
      <c r="D24" s="2" t="s">
        <v>43</v>
      </c>
      <c r="E24" s="3">
        <v>1</v>
      </c>
      <c r="F24" s="39">
        <v>2125000</v>
      </c>
      <c r="G24" s="29">
        <f>F24*E24</f>
        <v>2125000</v>
      </c>
      <c r="H24" s="30" t="s">
        <v>22</v>
      </c>
      <c r="I24" s="11"/>
      <c r="J24" s="9"/>
    </row>
    <row r="25" spans="3:10" ht="15">
      <c r="C25" s="8">
        <v>4</v>
      </c>
      <c r="D25" s="2" t="s">
        <v>44</v>
      </c>
      <c r="E25" s="3">
        <v>1</v>
      </c>
      <c r="F25" s="39">
        <v>577000</v>
      </c>
      <c r="G25" s="29">
        <v>577000</v>
      </c>
      <c r="H25" s="30" t="s">
        <v>22</v>
      </c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30"/>
      <c r="E28" s="38"/>
      <c r="F28" s="29"/>
      <c r="G28" s="29"/>
      <c r="H28" s="30"/>
      <c r="I28" s="11"/>
      <c r="J28" s="9"/>
    </row>
    <row r="29" spans="3:10" ht="15">
      <c r="C29" s="8"/>
      <c r="D29" s="30"/>
      <c r="E29" s="38"/>
      <c r="F29" s="29"/>
      <c r="G29" s="55">
        <f>SUM(G10:G27)</f>
        <v>5680000</v>
      </c>
      <c r="H29" s="56"/>
      <c r="I29" s="35"/>
      <c r="J29" s="33" t="s">
        <v>7</v>
      </c>
    </row>
    <row r="30" spans="3:10" ht="15">
      <c r="C30" s="8"/>
      <c r="D30" s="81" t="s">
        <v>30</v>
      </c>
      <c r="E30" s="81"/>
      <c r="F30" s="81"/>
      <c r="G30" s="81"/>
      <c r="H30" s="54"/>
      <c r="I30" s="11"/>
      <c r="J30" s="9"/>
    </row>
    <row r="31" spans="3:10" ht="15">
      <c r="C31" s="8">
        <v>1</v>
      </c>
      <c r="D31" s="30" t="s">
        <v>39</v>
      </c>
      <c r="E31" s="38">
        <v>70</v>
      </c>
      <c r="F31" s="29">
        <v>9000</v>
      </c>
      <c r="G31" s="29">
        <f t="shared" ref="G31:G32" si="1">F31*E31</f>
        <v>630000</v>
      </c>
      <c r="H31" s="30" t="s">
        <v>9</v>
      </c>
      <c r="I31" s="11"/>
      <c r="J31" s="9"/>
    </row>
    <row r="32" spans="3:10" ht="15">
      <c r="C32" s="8">
        <v>2</v>
      </c>
      <c r="D32" s="30" t="s">
        <v>40</v>
      </c>
      <c r="E32" s="38">
        <v>70</v>
      </c>
      <c r="F32" s="29">
        <v>10800</v>
      </c>
      <c r="G32" s="29">
        <f t="shared" si="1"/>
        <v>756000</v>
      </c>
      <c r="H32" s="30" t="s">
        <v>9</v>
      </c>
      <c r="I32" s="11"/>
      <c r="J32" s="9"/>
    </row>
    <row r="33" spans="3:10" ht="15">
      <c r="C33" s="8">
        <v>5</v>
      </c>
      <c r="D33" s="1" t="s">
        <v>45</v>
      </c>
      <c r="E33" s="3">
        <v>1</v>
      </c>
      <c r="F33" s="39">
        <v>928000</v>
      </c>
      <c r="G33" s="29">
        <v>928000</v>
      </c>
      <c r="H33" s="30" t="s">
        <v>22</v>
      </c>
      <c r="I33" s="11"/>
      <c r="J33" s="9"/>
    </row>
    <row r="34" spans="3:10" ht="15">
      <c r="C34" s="8">
        <v>6</v>
      </c>
      <c r="D34" s="1" t="s">
        <v>46</v>
      </c>
      <c r="E34" s="3">
        <v>1</v>
      </c>
      <c r="F34" s="39">
        <v>222000</v>
      </c>
      <c r="G34" s="29">
        <v>222000</v>
      </c>
      <c r="H34" s="30" t="s">
        <v>22</v>
      </c>
      <c r="I34" s="11"/>
      <c r="J34" s="9"/>
    </row>
    <row r="35" spans="3:10" ht="15">
      <c r="C35" s="8">
        <v>7</v>
      </c>
      <c r="D35" s="1" t="s">
        <v>47</v>
      </c>
      <c r="E35" s="3">
        <v>1</v>
      </c>
      <c r="F35" s="39">
        <v>1750000</v>
      </c>
      <c r="G35" s="29">
        <v>1750000</v>
      </c>
      <c r="H35" s="30" t="s">
        <v>22</v>
      </c>
      <c r="I35" s="11"/>
      <c r="J35" s="9"/>
    </row>
    <row r="36" spans="3:10" ht="15">
      <c r="C36" s="8">
        <v>8</v>
      </c>
      <c r="D36" s="2" t="s">
        <v>48</v>
      </c>
      <c r="E36" s="3">
        <v>1</v>
      </c>
      <c r="F36" s="39">
        <v>155000</v>
      </c>
      <c r="G36" s="29">
        <v>155000</v>
      </c>
      <c r="H36" s="30" t="s">
        <v>22</v>
      </c>
      <c r="I36" s="11"/>
      <c r="J36" s="9"/>
    </row>
    <row r="37" spans="3:10" s="46" customFormat="1" ht="15">
      <c r="C37" s="8">
        <v>9</v>
      </c>
      <c r="D37" s="42" t="s">
        <v>49</v>
      </c>
      <c r="E37" s="43">
        <v>1</v>
      </c>
      <c r="F37" s="44">
        <v>830000</v>
      </c>
      <c r="G37" s="44">
        <v>830000</v>
      </c>
      <c r="H37" s="45" t="s">
        <v>22</v>
      </c>
      <c r="I37" s="41"/>
      <c r="J37" s="41"/>
    </row>
    <row r="38" spans="3:10" ht="15">
      <c r="C38" s="8">
        <v>10</v>
      </c>
      <c r="D38" s="28" t="s">
        <v>50</v>
      </c>
      <c r="E38" s="38">
        <v>1</v>
      </c>
      <c r="F38" s="29">
        <v>8606000</v>
      </c>
      <c r="G38" s="29">
        <v>8606000</v>
      </c>
      <c r="H38" s="30" t="s">
        <v>51</v>
      </c>
      <c r="I38" s="30" t="s">
        <v>51</v>
      </c>
      <c r="J38" s="15"/>
    </row>
    <row r="39" spans="3:10" ht="15">
      <c r="C39" s="8">
        <v>11</v>
      </c>
      <c r="D39" s="30" t="s">
        <v>73</v>
      </c>
      <c r="E39" s="38">
        <v>1</v>
      </c>
      <c r="F39" s="29">
        <v>50000</v>
      </c>
      <c r="G39" s="29">
        <f t="shared" ref="G39:G44" si="2">E39*F39</f>
        <v>50000</v>
      </c>
      <c r="H39" s="30" t="s">
        <v>9</v>
      </c>
      <c r="I39" s="11"/>
      <c r="J39" s="9"/>
    </row>
    <row r="40" spans="3:10" ht="15">
      <c r="C40" s="8">
        <v>12</v>
      </c>
      <c r="D40" s="30" t="s">
        <v>129</v>
      </c>
      <c r="E40" s="38">
        <v>1</v>
      </c>
      <c r="F40" s="29">
        <v>201000</v>
      </c>
      <c r="G40" s="29">
        <f t="shared" si="2"/>
        <v>201000</v>
      </c>
      <c r="H40" s="30" t="s">
        <v>9</v>
      </c>
      <c r="I40" s="11"/>
      <c r="J40" s="9"/>
    </row>
    <row r="41" spans="3:10" ht="15">
      <c r="C41" s="8"/>
      <c r="D41" s="30" t="s">
        <v>132</v>
      </c>
      <c r="E41" s="38">
        <v>1</v>
      </c>
      <c r="F41" s="29">
        <v>40000</v>
      </c>
      <c r="G41" s="29">
        <f t="shared" si="2"/>
        <v>40000</v>
      </c>
      <c r="H41" s="30" t="s">
        <v>9</v>
      </c>
      <c r="I41" s="11"/>
      <c r="J41" s="9"/>
    </row>
    <row r="42" spans="3:10" ht="15">
      <c r="C42" s="8"/>
      <c r="D42" s="30" t="s">
        <v>135</v>
      </c>
      <c r="E42" s="38">
        <v>1</v>
      </c>
      <c r="F42" s="29">
        <v>2014000</v>
      </c>
      <c r="G42" s="29">
        <f t="shared" si="2"/>
        <v>2014000</v>
      </c>
      <c r="H42" s="30" t="s">
        <v>51</v>
      </c>
      <c r="I42" s="11"/>
      <c r="J42" s="9"/>
    </row>
    <row r="43" spans="3:10" ht="15">
      <c r="C43" s="8"/>
      <c r="D43" s="30" t="s">
        <v>136</v>
      </c>
      <c r="E43" s="38">
        <v>30</v>
      </c>
      <c r="F43" s="29">
        <v>395000</v>
      </c>
      <c r="G43" s="29">
        <f t="shared" si="2"/>
        <v>11850000</v>
      </c>
      <c r="H43" s="30" t="s">
        <v>51</v>
      </c>
      <c r="I43" s="11"/>
      <c r="J43" s="9"/>
    </row>
    <row r="44" spans="3:10" ht="15">
      <c r="C44" s="8"/>
      <c r="D44" s="30" t="s">
        <v>137</v>
      </c>
      <c r="E44" s="38">
        <v>72</v>
      </c>
      <c r="F44" s="29">
        <v>30500</v>
      </c>
      <c r="G44" s="29">
        <f t="shared" si="2"/>
        <v>2196000</v>
      </c>
      <c r="H44" s="30"/>
      <c r="I44" s="11"/>
      <c r="J44" s="9"/>
    </row>
    <row r="45" spans="3:10" ht="15">
      <c r="C45" s="8">
        <v>11</v>
      </c>
      <c r="D45" s="1" t="s">
        <v>54</v>
      </c>
      <c r="E45" s="3">
        <v>1</v>
      </c>
      <c r="F45" s="39">
        <v>260000</v>
      </c>
      <c r="G45" s="29">
        <v>260000</v>
      </c>
      <c r="H45" s="30" t="s">
        <v>22</v>
      </c>
      <c r="I45" s="11"/>
      <c r="J45" s="9"/>
    </row>
    <row r="46" spans="3:10" ht="15">
      <c r="C46" s="8"/>
      <c r="D46" s="1"/>
      <c r="E46" s="3"/>
      <c r="F46" s="39"/>
      <c r="G46" s="29"/>
      <c r="H46" s="30"/>
      <c r="I46" s="11"/>
      <c r="J46" s="9"/>
    </row>
    <row r="47" spans="3:10" ht="15">
      <c r="C47" s="8"/>
      <c r="D47" s="1"/>
      <c r="E47" s="3"/>
      <c r="F47" s="39"/>
      <c r="G47" s="29"/>
      <c r="H47" s="30"/>
      <c r="I47" s="11"/>
      <c r="J47" s="9"/>
    </row>
    <row r="48" spans="3:10" ht="15">
      <c r="C48" s="8"/>
      <c r="D48" s="30"/>
      <c r="E48" s="38"/>
      <c r="F48" s="29"/>
      <c r="G48" s="29"/>
      <c r="H48" s="30"/>
      <c r="I48" s="11"/>
      <c r="J48" s="75">
        <f>36000000-G49-G29</f>
        <v>-168000</v>
      </c>
    </row>
    <row r="49" spans="3:10" ht="15">
      <c r="C49" s="8"/>
      <c r="D49" s="30"/>
      <c r="E49" s="38"/>
      <c r="F49" s="29"/>
      <c r="G49" s="55">
        <f>SUM(G31:G48)</f>
        <v>30488000</v>
      </c>
      <c r="H49" s="56"/>
      <c r="I49" s="35"/>
      <c r="J49" s="33" t="s">
        <v>7</v>
      </c>
    </row>
    <row r="50" spans="3:10" ht="15">
      <c r="C50" s="8"/>
      <c r="D50" s="81" t="s">
        <v>27</v>
      </c>
      <c r="E50" s="81"/>
      <c r="F50" s="81"/>
      <c r="G50" s="81"/>
      <c r="H50" s="57"/>
      <c r="I50" s="11"/>
      <c r="J50" s="8"/>
    </row>
    <row r="51" spans="3:10" ht="15">
      <c r="C51" s="8">
        <v>1</v>
      </c>
      <c r="D51" s="21" t="s">
        <v>11</v>
      </c>
      <c r="E51" s="10"/>
      <c r="F51" s="48"/>
      <c r="G51" s="50"/>
      <c r="H51" s="14"/>
      <c r="I51" s="14"/>
      <c r="J51" s="34"/>
    </row>
    <row r="52" spans="3:10" ht="15">
      <c r="C52" s="8">
        <v>2</v>
      </c>
      <c r="D52" s="21" t="s">
        <v>9</v>
      </c>
      <c r="E52" s="10"/>
      <c r="F52" s="48"/>
      <c r="G52" s="50"/>
      <c r="H52" s="14"/>
      <c r="I52" s="14"/>
      <c r="J52" s="22"/>
    </row>
    <row r="53" spans="3:10" ht="15">
      <c r="C53" s="8">
        <v>3</v>
      </c>
      <c r="D53" s="21" t="s">
        <v>13</v>
      </c>
      <c r="E53" s="10"/>
      <c r="F53" s="48"/>
      <c r="G53" s="50"/>
      <c r="H53" s="14"/>
      <c r="I53" s="11"/>
      <c r="J53" s="22"/>
    </row>
    <row r="54" spans="3:10" ht="15">
      <c r="C54" s="8">
        <v>4</v>
      </c>
      <c r="D54" s="21" t="s">
        <v>10</v>
      </c>
      <c r="E54" s="10"/>
      <c r="F54" s="48"/>
      <c r="G54" s="50"/>
      <c r="H54" s="14"/>
      <c r="I54" s="14"/>
      <c r="J54" s="22"/>
    </row>
    <row r="55" spans="3:10" ht="15">
      <c r="C55" s="8"/>
      <c r="D55" s="21"/>
      <c r="E55" s="10"/>
      <c r="F55" s="48"/>
      <c r="G55" s="50"/>
      <c r="H55" s="14"/>
      <c r="I55" s="14"/>
      <c r="J55" s="22"/>
    </row>
    <row r="56" spans="3:10" ht="15">
      <c r="C56" s="8"/>
      <c r="D56" s="36"/>
      <c r="E56" s="37"/>
      <c r="F56" s="53"/>
      <c r="G56" s="51">
        <f>SUM(G51:G55)</f>
        <v>0</v>
      </c>
      <c r="H56" s="32"/>
      <c r="I56" s="32"/>
      <c r="J56" s="33" t="s">
        <v>7</v>
      </c>
    </row>
    <row r="57" spans="3:10">
      <c r="C57" s="8"/>
      <c r="D57" s="8"/>
      <c r="E57" s="10"/>
      <c r="F57" s="48"/>
      <c r="G57" s="48"/>
      <c r="H57" s="23"/>
      <c r="I57" s="23"/>
      <c r="J57" s="8"/>
    </row>
    <row r="58" spans="3:10" ht="15">
      <c r="C58" s="8"/>
      <c r="D58" s="21"/>
      <c r="E58" s="10"/>
      <c r="F58" s="48"/>
      <c r="G58" s="58"/>
      <c r="H58" s="8"/>
      <c r="I58" s="8"/>
      <c r="J58" s="8"/>
    </row>
    <row r="59" spans="3:10" ht="15">
      <c r="C59" s="8"/>
      <c r="D59" s="21"/>
      <c r="E59" s="10"/>
      <c r="F59" s="48"/>
      <c r="G59" s="49">
        <f>G8-G29-G49</f>
        <v>-21768000</v>
      </c>
      <c r="H59" s="12"/>
      <c r="I59" s="20"/>
      <c r="J59" s="31" t="s">
        <v>26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1" workbookViewId="0">
      <selection activeCell="H21" sqref="H2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66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6</v>
      </c>
      <c r="E4" s="81"/>
      <c r="F4" s="81"/>
      <c r="G4" s="81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1" t="s">
        <v>29</v>
      </c>
      <c r="E9" s="81"/>
      <c r="F9" s="81"/>
      <c r="G9" s="81"/>
      <c r="H9" s="54"/>
      <c r="I9" s="14"/>
      <c r="J9" s="15"/>
    </row>
    <row r="10" spans="3:10" ht="15">
      <c r="C10" s="8">
        <v>1</v>
      </c>
      <c r="D10" s="30" t="s">
        <v>58</v>
      </c>
      <c r="E10" s="30">
        <v>1</v>
      </c>
      <c r="F10" s="29">
        <v>230000</v>
      </c>
      <c r="G10" s="29">
        <v>230000</v>
      </c>
      <c r="H10" s="30" t="s">
        <v>9</v>
      </c>
      <c r="I10" s="11"/>
      <c r="J10" s="9"/>
    </row>
    <row r="11" spans="3:10" ht="15">
      <c r="C11" s="8">
        <v>2</v>
      </c>
      <c r="D11" s="30" t="s">
        <v>59</v>
      </c>
      <c r="E11" s="30">
        <v>1</v>
      </c>
      <c r="F11" s="29">
        <v>1360000</v>
      </c>
      <c r="G11" s="29">
        <v>1360000</v>
      </c>
      <c r="H11" s="30" t="s">
        <v>9</v>
      </c>
      <c r="I11" s="11"/>
      <c r="J11" s="9"/>
    </row>
    <row r="12" spans="3:10" ht="15">
      <c r="C12" s="8">
        <v>3</v>
      </c>
      <c r="D12" s="30" t="s">
        <v>60</v>
      </c>
      <c r="E12" s="30">
        <v>2</v>
      </c>
      <c r="F12" s="29">
        <v>65000</v>
      </c>
      <c r="G12" s="29">
        <v>130000</v>
      </c>
      <c r="H12" s="30" t="s">
        <v>9</v>
      </c>
      <c r="I12" s="11"/>
      <c r="J12" s="9"/>
    </row>
    <row r="13" spans="3:10" ht="15">
      <c r="C13" s="8">
        <v>4</v>
      </c>
      <c r="D13" s="30" t="s">
        <v>61</v>
      </c>
      <c r="E13" s="30">
        <v>1</v>
      </c>
      <c r="F13" s="29">
        <v>450000</v>
      </c>
      <c r="G13" s="29">
        <v>450000</v>
      </c>
      <c r="H13" s="30" t="s">
        <v>9</v>
      </c>
      <c r="I13" s="11"/>
      <c r="J13" s="9"/>
    </row>
    <row r="14" spans="3:10" ht="15">
      <c r="C14" s="8">
        <v>5</v>
      </c>
      <c r="D14" s="30" t="s">
        <v>62</v>
      </c>
      <c r="E14" s="30">
        <v>2</v>
      </c>
      <c r="F14" s="29">
        <v>30000</v>
      </c>
      <c r="G14" s="29">
        <v>60000</v>
      </c>
      <c r="H14" s="30" t="s">
        <v>9</v>
      </c>
      <c r="I14" s="23"/>
      <c r="J14" s="8"/>
    </row>
    <row r="15" spans="3:10" ht="15">
      <c r="C15" s="8">
        <v>6</v>
      </c>
      <c r="D15" s="30" t="s">
        <v>63</v>
      </c>
      <c r="E15" s="30">
        <v>1</v>
      </c>
      <c r="F15" s="29">
        <v>55000</v>
      </c>
      <c r="G15" s="29">
        <v>55000</v>
      </c>
      <c r="H15" s="30" t="s">
        <v>9</v>
      </c>
      <c r="I15" s="11"/>
      <c r="J15" s="9"/>
    </row>
    <row r="16" spans="3:10" ht="15">
      <c r="C16" s="8">
        <v>7</v>
      </c>
      <c r="D16" s="28" t="s">
        <v>64</v>
      </c>
      <c r="E16" s="3">
        <v>10</v>
      </c>
      <c r="F16" s="39">
        <v>15000</v>
      </c>
      <c r="G16" s="29">
        <f>F16*E16</f>
        <v>150000</v>
      </c>
      <c r="H16" s="40" t="s">
        <v>22</v>
      </c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2435000</v>
      </c>
      <c r="H19" s="56"/>
      <c r="I19" s="35"/>
      <c r="J19" s="33" t="s">
        <v>7</v>
      </c>
    </row>
    <row r="20" spans="3:10" ht="15">
      <c r="C20" s="8"/>
      <c r="D20" s="81" t="s">
        <v>30</v>
      </c>
      <c r="E20" s="81"/>
      <c r="F20" s="81"/>
      <c r="G20" s="81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81" t="s">
        <v>27</v>
      </c>
      <c r="E23" s="81"/>
      <c r="F23" s="81"/>
      <c r="G23" s="81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>
        <v>5</v>
      </c>
      <c r="D28" s="21" t="s">
        <v>65</v>
      </c>
      <c r="E28" s="10"/>
      <c r="F28" s="48"/>
      <c r="G28" s="50">
        <v>3600000</v>
      </c>
      <c r="H28" s="14" t="s">
        <v>9</v>
      </c>
      <c r="I28" s="14"/>
      <c r="J28" s="22"/>
    </row>
    <row r="29" spans="3:10" ht="15">
      <c r="C29" s="8"/>
      <c r="D29" s="36"/>
      <c r="E29" s="37"/>
      <c r="F29" s="53"/>
      <c r="G29" s="51">
        <f>SUM(G24:G28)</f>
        <v>3600000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-6035000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3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72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6</v>
      </c>
      <c r="E4" s="81"/>
      <c r="F4" s="81"/>
      <c r="G4" s="81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1" t="s">
        <v>29</v>
      </c>
      <c r="E9" s="81"/>
      <c r="F9" s="81"/>
      <c r="G9" s="81"/>
      <c r="H9" s="54"/>
      <c r="I9" s="14"/>
      <c r="J9" s="15"/>
    </row>
    <row r="10" spans="3:10" ht="15">
      <c r="C10" s="8">
        <v>1</v>
      </c>
      <c r="D10" s="30" t="s">
        <v>67</v>
      </c>
      <c r="E10" s="30">
        <v>1</v>
      </c>
      <c r="F10" s="29">
        <v>1050000</v>
      </c>
      <c r="G10" s="29">
        <v>1050000</v>
      </c>
      <c r="H10" s="30" t="s">
        <v>9</v>
      </c>
      <c r="I10" s="11"/>
      <c r="J10" s="9"/>
    </row>
    <row r="11" spans="3:10" ht="15">
      <c r="C11" s="8">
        <v>2</v>
      </c>
      <c r="D11" s="30" t="s">
        <v>68</v>
      </c>
      <c r="E11" s="30">
        <v>1</v>
      </c>
      <c r="F11" s="29">
        <v>190000</v>
      </c>
      <c r="G11" s="29">
        <v>190000</v>
      </c>
      <c r="H11" s="30" t="s">
        <v>9</v>
      </c>
      <c r="I11" s="11"/>
      <c r="J11" s="9"/>
    </row>
    <row r="12" spans="3:10" ht="15">
      <c r="C12" s="8">
        <v>3</v>
      </c>
      <c r="D12" s="30" t="s">
        <v>69</v>
      </c>
      <c r="E12" s="30">
        <v>1</v>
      </c>
      <c r="F12" s="29">
        <v>3121980</v>
      </c>
      <c r="G12" s="29">
        <v>3121980</v>
      </c>
      <c r="H12" s="30" t="s">
        <v>9</v>
      </c>
      <c r="I12" s="11"/>
      <c r="J12" s="9"/>
    </row>
    <row r="13" spans="3:10" ht="15">
      <c r="C13" s="8">
        <v>4</v>
      </c>
      <c r="D13" s="30" t="s">
        <v>70</v>
      </c>
      <c r="E13" s="30">
        <v>1</v>
      </c>
      <c r="F13" s="29">
        <v>1980000</v>
      </c>
      <c r="G13" s="29">
        <v>1980000</v>
      </c>
      <c r="H13" s="30" t="s">
        <v>9</v>
      </c>
      <c r="I13" s="11"/>
      <c r="J13" s="9"/>
    </row>
    <row r="14" spans="3:10" ht="15">
      <c r="C14" s="8">
        <v>5</v>
      </c>
      <c r="D14" s="2" t="s">
        <v>71</v>
      </c>
      <c r="E14" s="4">
        <v>1</v>
      </c>
      <c r="F14" s="39">
        <v>1000000</v>
      </c>
      <c r="G14" s="59">
        <v>1000000</v>
      </c>
      <c r="H14" s="30" t="s">
        <v>22</v>
      </c>
      <c r="I14" s="23"/>
      <c r="J14" s="8"/>
    </row>
    <row r="15" spans="3:10" ht="15">
      <c r="C15" s="8"/>
      <c r="D15" s="30"/>
      <c r="E15" s="30"/>
      <c r="F15" s="29"/>
      <c r="G15" s="29"/>
      <c r="H15" s="30"/>
      <c r="I15" s="11"/>
      <c r="J15" s="9"/>
    </row>
    <row r="16" spans="3:10" ht="15">
      <c r="C16" s="8"/>
      <c r="D16" s="28"/>
      <c r="E16" s="3"/>
      <c r="F16" s="39"/>
      <c r="G16" s="29"/>
      <c r="H16" s="45"/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7341980</v>
      </c>
      <c r="H19" s="56"/>
      <c r="I19" s="35"/>
      <c r="J19" s="33" t="s">
        <v>7</v>
      </c>
    </row>
    <row r="20" spans="3:10" ht="15">
      <c r="C20" s="8"/>
      <c r="D20" s="81" t="s">
        <v>30</v>
      </c>
      <c r="E20" s="81"/>
      <c r="F20" s="81"/>
      <c r="G20" s="81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81" t="s">
        <v>27</v>
      </c>
      <c r="E23" s="81"/>
      <c r="F23" s="81"/>
      <c r="G23" s="81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/>
      <c r="D28" s="21"/>
      <c r="E28" s="10"/>
      <c r="F28" s="48"/>
      <c r="G28" s="50"/>
      <c r="H28" s="14"/>
      <c r="I28" s="14"/>
      <c r="J28" s="22"/>
    </row>
    <row r="29" spans="3:10" ht="15">
      <c r="C29" s="8"/>
      <c r="D29" s="36"/>
      <c r="E29" s="37"/>
      <c r="F29" s="53"/>
      <c r="G29" s="51">
        <f>SUM(G24:G28)</f>
        <v>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-7341980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75"/>
  <sheetViews>
    <sheetView topLeftCell="A46" zoomScale="85" zoomScaleNormal="85" workbookViewId="0">
      <selection activeCell="G73" sqref="G73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75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83</v>
      </c>
      <c r="E4" s="81"/>
      <c r="F4" s="81"/>
      <c r="G4" s="81"/>
      <c r="H4" s="60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1" t="s">
        <v>76</v>
      </c>
      <c r="E9" s="81"/>
      <c r="F9" s="81"/>
      <c r="G9" s="81"/>
      <c r="H9" s="60"/>
      <c r="I9" s="14"/>
      <c r="J9" s="15"/>
    </row>
    <row r="10" spans="3:10" ht="15">
      <c r="C10" s="8">
        <v>1</v>
      </c>
      <c r="D10" s="30" t="s">
        <v>77</v>
      </c>
      <c r="E10" s="30">
        <v>1</v>
      </c>
      <c r="F10" s="29">
        <v>500000</v>
      </c>
      <c r="G10" s="29">
        <f>E10*F10</f>
        <v>500000</v>
      </c>
      <c r="H10" s="30" t="s">
        <v>9</v>
      </c>
      <c r="I10" s="11"/>
      <c r="J10" s="9"/>
    </row>
    <row r="11" spans="3:10" ht="15">
      <c r="C11" s="8">
        <v>2</v>
      </c>
      <c r="D11" s="30" t="s">
        <v>78</v>
      </c>
      <c r="E11" s="30">
        <v>1</v>
      </c>
      <c r="F11" s="29">
        <v>500000</v>
      </c>
      <c r="G11" s="29">
        <f t="shared" ref="G11:G16" si="0">E11*F11</f>
        <v>500000</v>
      </c>
      <c r="H11" s="30" t="s">
        <v>9</v>
      </c>
      <c r="I11" s="11"/>
      <c r="J11" s="9"/>
    </row>
    <row r="12" spans="3:10" ht="15">
      <c r="C12" s="8">
        <v>3</v>
      </c>
      <c r="D12" s="30" t="s">
        <v>79</v>
      </c>
      <c r="E12" s="30">
        <v>1</v>
      </c>
      <c r="F12" s="29">
        <v>500000</v>
      </c>
      <c r="G12" s="29">
        <f t="shared" si="0"/>
        <v>500000</v>
      </c>
      <c r="H12" s="30" t="s">
        <v>9</v>
      </c>
      <c r="I12" s="11"/>
      <c r="J12" s="9"/>
    </row>
    <row r="13" spans="3:10" ht="15">
      <c r="C13" s="8">
        <v>4</v>
      </c>
      <c r="D13" s="30" t="s">
        <v>80</v>
      </c>
      <c r="E13" s="30">
        <v>1</v>
      </c>
      <c r="F13" s="29">
        <v>500000</v>
      </c>
      <c r="G13" s="29">
        <f t="shared" si="0"/>
        <v>500000</v>
      </c>
      <c r="H13" s="30" t="s">
        <v>9</v>
      </c>
      <c r="I13" s="11"/>
      <c r="J13" s="9"/>
    </row>
    <row r="14" spans="3:10" ht="15">
      <c r="C14" s="8">
        <v>5</v>
      </c>
      <c r="D14" s="30" t="s">
        <v>81</v>
      </c>
      <c r="E14" s="30">
        <v>1</v>
      </c>
      <c r="F14" s="29">
        <v>500000</v>
      </c>
      <c r="G14" s="29">
        <f t="shared" si="0"/>
        <v>500000</v>
      </c>
      <c r="H14" s="30" t="s">
        <v>9</v>
      </c>
      <c r="I14" s="23"/>
      <c r="J14" s="8"/>
    </row>
    <row r="15" spans="3:10" ht="15">
      <c r="C15" s="8">
        <v>6</v>
      </c>
      <c r="D15" s="30" t="s">
        <v>82</v>
      </c>
      <c r="E15" s="30">
        <v>1</v>
      </c>
      <c r="F15" s="29">
        <v>500000</v>
      </c>
      <c r="G15" s="29">
        <f t="shared" si="0"/>
        <v>500000</v>
      </c>
      <c r="H15" s="30" t="s">
        <v>9</v>
      </c>
      <c r="I15" s="11"/>
      <c r="J15" s="9"/>
    </row>
    <row r="16" spans="3:10" ht="15">
      <c r="C16" s="8"/>
      <c r="D16" s="30" t="s">
        <v>152</v>
      </c>
      <c r="E16" s="3">
        <v>1</v>
      </c>
      <c r="F16" s="39">
        <v>1000000</v>
      </c>
      <c r="G16" s="29">
        <f t="shared" si="0"/>
        <v>1000000</v>
      </c>
      <c r="H16" s="45" t="s">
        <v>147</v>
      </c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4000000</v>
      </c>
      <c r="H19" s="56"/>
      <c r="I19" s="35"/>
      <c r="J19" s="33" t="s">
        <v>7</v>
      </c>
    </row>
    <row r="20" spans="3:10" ht="15">
      <c r="C20" s="8"/>
      <c r="D20" s="81" t="s">
        <v>84</v>
      </c>
      <c r="E20" s="81"/>
      <c r="F20" s="81"/>
      <c r="G20" s="81"/>
      <c r="H20" s="60"/>
      <c r="I20" s="11"/>
      <c r="J20" s="9"/>
    </row>
    <row r="21" spans="3:10" ht="15">
      <c r="C21" s="8">
        <v>1</v>
      </c>
      <c r="D21" s="28" t="s">
        <v>85</v>
      </c>
      <c r="E21" s="3">
        <v>1</v>
      </c>
      <c r="F21" s="29">
        <v>40000</v>
      </c>
      <c r="G21" s="29">
        <f>E21*F21</f>
        <v>40000</v>
      </c>
      <c r="H21" s="30" t="s">
        <v>9</v>
      </c>
      <c r="I21" s="11"/>
      <c r="J21" s="9"/>
    </row>
    <row r="22" spans="3:10" ht="15">
      <c r="C22" s="8">
        <v>2</v>
      </c>
      <c r="D22" s="30" t="s">
        <v>86</v>
      </c>
      <c r="E22" s="3">
        <v>1</v>
      </c>
      <c r="F22" s="29">
        <v>120000</v>
      </c>
      <c r="G22" s="29">
        <f t="shared" ref="G22:G47" si="1">E22*F22</f>
        <v>120000</v>
      </c>
      <c r="H22" s="30" t="s">
        <v>9</v>
      </c>
      <c r="I22" s="11"/>
      <c r="J22" s="9"/>
    </row>
    <row r="23" spans="3:10" ht="15">
      <c r="C23" s="8">
        <v>3</v>
      </c>
      <c r="D23" s="30" t="s">
        <v>87</v>
      </c>
      <c r="E23" s="3">
        <v>1</v>
      </c>
      <c r="F23" s="29">
        <v>120000</v>
      </c>
      <c r="G23" s="29">
        <f t="shared" si="1"/>
        <v>120000</v>
      </c>
      <c r="H23" s="30" t="s">
        <v>9</v>
      </c>
      <c r="I23" s="11"/>
      <c r="J23" s="9"/>
    </row>
    <row r="24" spans="3:10" ht="15">
      <c r="C24" s="8">
        <v>4</v>
      </c>
      <c r="D24" s="30" t="s">
        <v>88</v>
      </c>
      <c r="E24" s="3">
        <v>1</v>
      </c>
      <c r="F24" s="29">
        <v>40000</v>
      </c>
      <c r="G24" s="29">
        <f t="shared" si="1"/>
        <v>40000</v>
      </c>
      <c r="H24" s="30" t="s">
        <v>9</v>
      </c>
      <c r="I24" s="11"/>
      <c r="J24" s="9"/>
    </row>
    <row r="25" spans="3:10" ht="15">
      <c r="C25" s="8">
        <v>5</v>
      </c>
      <c r="D25" s="30" t="s">
        <v>89</v>
      </c>
      <c r="E25" s="3">
        <v>1</v>
      </c>
      <c r="F25" s="29">
        <v>120000</v>
      </c>
      <c r="G25" s="29">
        <f t="shared" si="1"/>
        <v>120000</v>
      </c>
      <c r="H25" s="30" t="s">
        <v>9</v>
      </c>
      <c r="I25" s="11"/>
      <c r="J25" s="9"/>
    </row>
    <row r="26" spans="3:10" ht="15">
      <c r="C26" s="8">
        <v>6</v>
      </c>
      <c r="D26" s="30" t="s">
        <v>89</v>
      </c>
      <c r="E26" s="3">
        <v>1</v>
      </c>
      <c r="F26" s="29">
        <v>120000</v>
      </c>
      <c r="G26" s="29">
        <f t="shared" si="1"/>
        <v>120000</v>
      </c>
      <c r="H26" s="30" t="s">
        <v>9</v>
      </c>
      <c r="I26" s="11"/>
      <c r="J26" s="9"/>
    </row>
    <row r="27" spans="3:10" ht="15">
      <c r="C27" s="8">
        <v>7</v>
      </c>
      <c r="D27" s="30" t="s">
        <v>90</v>
      </c>
      <c r="E27" s="3">
        <v>1</v>
      </c>
      <c r="F27" s="29">
        <v>120000</v>
      </c>
      <c r="G27" s="29">
        <f t="shared" si="1"/>
        <v>120000</v>
      </c>
      <c r="H27" s="30" t="s">
        <v>9</v>
      </c>
      <c r="I27" s="11"/>
      <c r="J27" s="9"/>
    </row>
    <row r="28" spans="3:10" ht="15">
      <c r="C28" s="8">
        <v>8</v>
      </c>
      <c r="D28" s="30" t="s">
        <v>91</v>
      </c>
      <c r="E28" s="3">
        <v>1</v>
      </c>
      <c r="F28" s="29">
        <v>80000</v>
      </c>
      <c r="G28" s="29">
        <f t="shared" si="1"/>
        <v>80000</v>
      </c>
      <c r="H28" s="30" t="s">
        <v>9</v>
      </c>
      <c r="I28" s="11"/>
      <c r="J28" s="9"/>
    </row>
    <row r="29" spans="3:10" ht="15">
      <c r="C29" s="8">
        <v>9</v>
      </c>
      <c r="D29" s="30" t="s">
        <v>92</v>
      </c>
      <c r="E29" s="3">
        <v>1</v>
      </c>
      <c r="F29" s="29">
        <v>120000</v>
      </c>
      <c r="G29" s="29">
        <f t="shared" si="1"/>
        <v>120000</v>
      </c>
      <c r="H29" s="30" t="s">
        <v>9</v>
      </c>
      <c r="I29" s="11"/>
      <c r="J29" s="9"/>
    </row>
    <row r="30" spans="3:10" ht="15">
      <c r="C30" s="8">
        <v>10</v>
      </c>
      <c r="D30" s="30" t="s">
        <v>93</v>
      </c>
      <c r="E30" s="3">
        <v>1</v>
      </c>
      <c r="F30" s="29">
        <v>200000</v>
      </c>
      <c r="G30" s="29">
        <f t="shared" si="1"/>
        <v>200000</v>
      </c>
      <c r="H30" s="30" t="s">
        <v>9</v>
      </c>
      <c r="I30" s="11"/>
      <c r="J30" s="9"/>
    </row>
    <row r="31" spans="3:10" ht="15">
      <c r="C31" s="8">
        <v>11</v>
      </c>
      <c r="D31" s="30" t="s">
        <v>94</v>
      </c>
      <c r="E31" s="3">
        <v>1</v>
      </c>
      <c r="F31" s="29">
        <v>80000</v>
      </c>
      <c r="G31" s="29">
        <f t="shared" si="1"/>
        <v>80000</v>
      </c>
      <c r="H31" s="30" t="s">
        <v>9</v>
      </c>
      <c r="I31" s="11"/>
      <c r="J31" s="9"/>
    </row>
    <row r="32" spans="3:10" ht="15">
      <c r="C32" s="8">
        <v>12</v>
      </c>
      <c r="D32" s="30" t="s">
        <v>95</v>
      </c>
      <c r="E32" s="3">
        <v>1</v>
      </c>
      <c r="F32" s="29">
        <v>120000</v>
      </c>
      <c r="G32" s="29">
        <f t="shared" si="1"/>
        <v>120000</v>
      </c>
      <c r="H32" s="30" t="s">
        <v>9</v>
      </c>
      <c r="I32" s="11"/>
      <c r="J32" s="9"/>
    </row>
    <row r="33" spans="3:10" ht="15">
      <c r="C33" s="8">
        <v>13</v>
      </c>
      <c r="D33" s="30" t="s">
        <v>96</v>
      </c>
      <c r="E33" s="3">
        <v>1</v>
      </c>
      <c r="F33" s="29">
        <v>120000</v>
      </c>
      <c r="G33" s="29">
        <f t="shared" si="1"/>
        <v>120000</v>
      </c>
      <c r="H33" s="30" t="s">
        <v>9</v>
      </c>
      <c r="I33" s="11"/>
      <c r="J33" s="9"/>
    </row>
    <row r="34" spans="3:10" ht="15">
      <c r="C34" s="8">
        <v>14</v>
      </c>
      <c r="D34" s="30" t="s">
        <v>97</v>
      </c>
      <c r="E34" s="3">
        <v>1</v>
      </c>
      <c r="F34" s="29">
        <v>120000</v>
      </c>
      <c r="G34" s="29">
        <f t="shared" si="1"/>
        <v>120000</v>
      </c>
      <c r="H34" s="30" t="s">
        <v>9</v>
      </c>
      <c r="I34" s="11"/>
      <c r="J34" s="9"/>
    </row>
    <row r="35" spans="3:10" ht="15">
      <c r="C35" s="8">
        <v>15</v>
      </c>
      <c r="D35" s="30" t="s">
        <v>98</v>
      </c>
      <c r="E35" s="3">
        <v>1</v>
      </c>
      <c r="F35" s="29">
        <v>120000</v>
      </c>
      <c r="G35" s="29">
        <f t="shared" si="1"/>
        <v>120000</v>
      </c>
      <c r="H35" s="30" t="s">
        <v>9</v>
      </c>
      <c r="I35" s="11"/>
      <c r="J35" s="9"/>
    </row>
    <row r="36" spans="3:10" ht="15">
      <c r="C36" s="8">
        <v>16</v>
      </c>
      <c r="D36" s="30" t="s">
        <v>99</v>
      </c>
      <c r="E36" s="3">
        <v>1</v>
      </c>
      <c r="F36" s="29">
        <v>200000</v>
      </c>
      <c r="G36" s="29">
        <f t="shared" si="1"/>
        <v>200000</v>
      </c>
      <c r="H36" s="30" t="s">
        <v>9</v>
      </c>
      <c r="I36" s="11"/>
      <c r="J36" s="9"/>
    </row>
    <row r="37" spans="3:10" ht="15">
      <c r="C37" s="8">
        <v>17</v>
      </c>
      <c r="D37" s="30" t="s">
        <v>100</v>
      </c>
      <c r="E37" s="3">
        <v>1</v>
      </c>
      <c r="F37" s="39">
        <v>360000</v>
      </c>
      <c r="G37" s="29">
        <f t="shared" si="1"/>
        <v>360000</v>
      </c>
      <c r="H37" s="63" t="s">
        <v>22</v>
      </c>
      <c r="I37" s="11"/>
      <c r="J37" s="9"/>
    </row>
    <row r="38" spans="3:10" ht="15">
      <c r="C38" s="8">
        <v>18</v>
      </c>
      <c r="D38" s="30" t="s">
        <v>101</v>
      </c>
      <c r="E38" s="3">
        <v>1</v>
      </c>
      <c r="F38" s="39">
        <v>170000</v>
      </c>
      <c r="G38" s="29">
        <f t="shared" si="1"/>
        <v>170000</v>
      </c>
      <c r="H38" s="63" t="s">
        <v>22</v>
      </c>
      <c r="I38" s="11"/>
      <c r="J38" s="9"/>
    </row>
    <row r="39" spans="3:10" ht="15">
      <c r="C39" s="8">
        <v>19</v>
      </c>
      <c r="D39" s="30" t="s">
        <v>102</v>
      </c>
      <c r="E39" s="3">
        <v>1</v>
      </c>
      <c r="F39" s="29">
        <v>204000</v>
      </c>
      <c r="G39" s="29">
        <f t="shared" si="1"/>
        <v>204000</v>
      </c>
      <c r="H39" s="30" t="s">
        <v>22</v>
      </c>
      <c r="I39" s="11"/>
      <c r="J39" s="9"/>
    </row>
    <row r="40" spans="3:10" ht="15">
      <c r="C40" s="8">
        <v>20</v>
      </c>
      <c r="D40" s="30" t="s">
        <v>103</v>
      </c>
      <c r="E40" s="3">
        <v>1</v>
      </c>
      <c r="F40" s="29">
        <v>227000</v>
      </c>
      <c r="G40" s="29">
        <f t="shared" si="1"/>
        <v>227000</v>
      </c>
      <c r="H40" s="30" t="s">
        <v>22</v>
      </c>
      <c r="I40" s="11"/>
      <c r="J40" s="9"/>
    </row>
    <row r="41" spans="3:10" ht="15">
      <c r="C41" s="8">
        <v>21</v>
      </c>
      <c r="D41" s="30" t="s">
        <v>104</v>
      </c>
      <c r="E41" s="3">
        <v>1</v>
      </c>
      <c r="F41" s="29">
        <v>287000</v>
      </c>
      <c r="G41" s="29">
        <f t="shared" si="1"/>
        <v>287000</v>
      </c>
      <c r="H41" s="30" t="s">
        <v>9</v>
      </c>
      <c r="I41" s="8"/>
      <c r="J41" s="8"/>
    </row>
    <row r="42" spans="3:10" ht="15">
      <c r="C42" s="8">
        <v>22</v>
      </c>
      <c r="D42" s="30" t="s">
        <v>105</v>
      </c>
      <c r="E42" s="3">
        <v>1</v>
      </c>
      <c r="F42" s="29">
        <v>81000</v>
      </c>
      <c r="G42" s="29">
        <f t="shared" si="1"/>
        <v>81000</v>
      </c>
      <c r="H42" s="8" t="s">
        <v>9</v>
      </c>
      <c r="I42" s="8"/>
      <c r="J42" s="8"/>
    </row>
    <row r="43" spans="3:10" ht="15">
      <c r="C43" s="8"/>
      <c r="D43" s="30" t="s">
        <v>131</v>
      </c>
      <c r="E43" s="3">
        <v>1</v>
      </c>
      <c r="F43" s="29">
        <v>300000</v>
      </c>
      <c r="G43" s="29">
        <f t="shared" si="1"/>
        <v>300000</v>
      </c>
      <c r="H43" s="8" t="s">
        <v>9</v>
      </c>
      <c r="I43" s="8"/>
      <c r="J43" s="8"/>
    </row>
    <row r="44" spans="3:10" ht="15">
      <c r="C44" s="8"/>
      <c r="D44" s="30" t="s">
        <v>138</v>
      </c>
      <c r="E44" s="3">
        <v>1</v>
      </c>
      <c r="F44" s="29">
        <v>147000</v>
      </c>
      <c r="G44" s="29">
        <f t="shared" si="1"/>
        <v>147000</v>
      </c>
      <c r="H44" s="9" t="s">
        <v>9</v>
      </c>
      <c r="I44" s="8"/>
      <c r="J44" s="8"/>
    </row>
    <row r="45" spans="3:10" ht="15">
      <c r="C45" s="8"/>
      <c r="D45" s="30" t="s">
        <v>141</v>
      </c>
      <c r="E45" s="3">
        <v>1</v>
      </c>
      <c r="F45" s="29">
        <v>160000</v>
      </c>
      <c r="G45" s="29">
        <f t="shared" si="1"/>
        <v>160000</v>
      </c>
      <c r="H45" s="9" t="s">
        <v>9</v>
      </c>
      <c r="I45" s="8"/>
      <c r="J45" s="8"/>
    </row>
    <row r="46" spans="3:10" ht="15">
      <c r="C46" s="8"/>
      <c r="D46" s="30" t="s">
        <v>150</v>
      </c>
      <c r="E46" s="3">
        <v>1</v>
      </c>
      <c r="F46" s="29">
        <v>76000</v>
      </c>
      <c r="G46" s="29">
        <f t="shared" si="1"/>
        <v>76000</v>
      </c>
      <c r="H46" s="9" t="s">
        <v>9</v>
      </c>
      <c r="I46" s="8"/>
      <c r="J46" s="8"/>
    </row>
    <row r="47" spans="3:10" ht="15">
      <c r="C47" s="8"/>
      <c r="D47" s="30" t="s">
        <v>151</v>
      </c>
      <c r="E47" s="3">
        <v>1</v>
      </c>
      <c r="F47" s="29">
        <v>150000</v>
      </c>
      <c r="G47" s="29">
        <f t="shared" si="1"/>
        <v>150000</v>
      </c>
      <c r="H47" s="9" t="s">
        <v>9</v>
      </c>
      <c r="I47" s="8"/>
      <c r="J47" s="8"/>
    </row>
    <row r="48" spans="3:10" ht="15">
      <c r="C48" s="8"/>
      <c r="D48" s="30"/>
      <c r="E48" s="3"/>
      <c r="F48" s="29"/>
      <c r="G48" s="29"/>
      <c r="H48" s="9"/>
      <c r="I48" s="8"/>
      <c r="J48" s="8"/>
    </row>
    <row r="49" spans="3:10" ht="15">
      <c r="C49" s="8"/>
      <c r="D49" s="30"/>
      <c r="E49" s="3"/>
      <c r="F49" s="29"/>
      <c r="G49" s="29"/>
      <c r="H49" s="9"/>
      <c r="I49" s="8"/>
      <c r="J49" s="8"/>
    </row>
    <row r="50" spans="3:10" ht="15">
      <c r="C50" s="8"/>
      <c r="D50" s="30"/>
      <c r="E50" s="38"/>
      <c r="F50" s="29"/>
      <c r="G50" s="55">
        <f>SUM(G21:G49)</f>
        <v>4002000</v>
      </c>
      <c r="H50" s="56"/>
      <c r="I50" s="35"/>
      <c r="J50" s="33" t="s">
        <v>7</v>
      </c>
    </row>
    <row r="51" spans="3:10" ht="15">
      <c r="C51" s="8"/>
      <c r="D51" s="81" t="s">
        <v>106</v>
      </c>
      <c r="E51" s="81"/>
      <c r="F51" s="81"/>
      <c r="G51" s="81"/>
      <c r="H51" s="57"/>
      <c r="I51" s="11"/>
      <c r="J51" s="8"/>
    </row>
    <row r="52" spans="3:10" ht="15">
      <c r="C52" s="8">
        <v>1</v>
      </c>
      <c r="D52" s="1" t="s">
        <v>107</v>
      </c>
      <c r="E52" s="3">
        <v>1</v>
      </c>
      <c r="F52" s="39">
        <v>1800000</v>
      </c>
      <c r="G52" s="59">
        <f>F52*E52</f>
        <v>1800000</v>
      </c>
      <c r="H52" s="30" t="s">
        <v>22</v>
      </c>
      <c r="I52" s="14"/>
      <c r="J52" s="34"/>
    </row>
    <row r="53" spans="3:10" ht="15">
      <c r="C53" s="8">
        <v>2</v>
      </c>
      <c r="D53" s="1" t="s">
        <v>108</v>
      </c>
      <c r="E53" s="3">
        <v>1</v>
      </c>
      <c r="F53" s="39">
        <v>5000000</v>
      </c>
      <c r="G53" s="59">
        <f>F53*E53</f>
        <v>5000000</v>
      </c>
      <c r="H53" s="30" t="s">
        <v>22</v>
      </c>
      <c r="I53" s="14"/>
      <c r="J53" s="22"/>
    </row>
    <row r="54" spans="3:10" ht="15">
      <c r="C54" s="8">
        <v>3</v>
      </c>
      <c r="D54" s="30" t="s">
        <v>109</v>
      </c>
      <c r="E54" s="30">
        <v>1</v>
      </c>
      <c r="F54" s="29">
        <v>2590000</v>
      </c>
      <c r="G54" s="59">
        <f>F54*E54</f>
        <v>2590000</v>
      </c>
      <c r="H54" s="30" t="s">
        <v>9</v>
      </c>
      <c r="I54" s="11"/>
      <c r="J54" s="22"/>
    </row>
    <row r="55" spans="3:10" ht="15">
      <c r="C55" s="8"/>
      <c r="D55" s="21" t="s">
        <v>139</v>
      </c>
      <c r="E55" s="10">
        <v>1</v>
      </c>
      <c r="F55" s="48">
        <v>410000</v>
      </c>
      <c r="G55" s="59">
        <f>F55*E55</f>
        <v>410000</v>
      </c>
      <c r="H55" s="14" t="s">
        <v>22</v>
      </c>
      <c r="I55" s="14"/>
      <c r="J55" s="22"/>
    </row>
    <row r="56" spans="3:10" ht="15">
      <c r="C56" s="8"/>
      <c r="D56" s="21"/>
      <c r="E56" s="10"/>
      <c r="F56" s="48"/>
      <c r="G56" s="50"/>
      <c r="H56" s="14"/>
      <c r="I56" s="14"/>
      <c r="J56" s="22"/>
    </row>
    <row r="57" spans="3:10" ht="15">
      <c r="C57" s="8"/>
      <c r="D57" s="36"/>
      <c r="E57" s="37"/>
      <c r="F57" s="53"/>
      <c r="G57" s="51">
        <f>SUM(G52:G55)</f>
        <v>9800000</v>
      </c>
      <c r="H57" s="32"/>
      <c r="I57" s="32"/>
      <c r="J57" s="33" t="s">
        <v>7</v>
      </c>
    </row>
    <row r="58" spans="3:10">
      <c r="C58" s="8"/>
      <c r="D58" s="8"/>
      <c r="E58" s="10"/>
      <c r="F58" s="48"/>
      <c r="G58" s="48"/>
      <c r="H58" s="23"/>
      <c r="I58" s="23"/>
      <c r="J58" s="8"/>
    </row>
    <row r="59" spans="3:10" ht="15">
      <c r="C59" s="8"/>
      <c r="D59" s="81" t="s">
        <v>110</v>
      </c>
      <c r="E59" s="81"/>
      <c r="F59" s="81"/>
      <c r="G59" s="81"/>
      <c r="H59" s="57"/>
      <c r="I59" s="11"/>
      <c r="J59" s="8"/>
    </row>
    <row r="60" spans="3:10" ht="15">
      <c r="C60" s="8">
        <v>1</v>
      </c>
      <c r="D60" s="30" t="s">
        <v>111</v>
      </c>
      <c r="E60" s="3">
        <v>1</v>
      </c>
      <c r="F60" s="29">
        <v>2000000</v>
      </c>
      <c r="G60" s="59">
        <f>F60*E60</f>
        <v>2000000</v>
      </c>
      <c r="H60" s="64" t="s">
        <v>9</v>
      </c>
      <c r="I60" s="14"/>
      <c r="J60" s="34"/>
    </row>
    <row r="61" spans="3:10" ht="15">
      <c r="C61" s="8">
        <v>2</v>
      </c>
      <c r="D61" s="2" t="s">
        <v>112</v>
      </c>
      <c r="E61" s="3">
        <v>1</v>
      </c>
      <c r="F61" s="39">
        <v>250000</v>
      </c>
      <c r="G61" s="59">
        <f t="shared" ref="G61:G64" si="2">F61*E61</f>
        <v>250000</v>
      </c>
      <c r="H61" s="65" t="s">
        <v>116</v>
      </c>
      <c r="I61" s="14"/>
      <c r="J61" s="22"/>
    </row>
    <row r="62" spans="3:10" ht="15">
      <c r="C62" s="8">
        <v>3</v>
      </c>
      <c r="D62" s="1" t="s">
        <v>113</v>
      </c>
      <c r="E62" s="30">
        <v>1</v>
      </c>
      <c r="F62" s="39">
        <v>1000000</v>
      </c>
      <c r="G62" s="59">
        <f t="shared" si="2"/>
        <v>1000000</v>
      </c>
      <c r="H62" s="65" t="s">
        <v>116</v>
      </c>
      <c r="I62" s="11"/>
      <c r="J62" s="22"/>
    </row>
    <row r="63" spans="3:10" ht="15">
      <c r="C63" s="8"/>
      <c r="D63" s="1" t="s">
        <v>114</v>
      </c>
      <c r="E63" s="30">
        <v>1</v>
      </c>
      <c r="F63" s="39">
        <v>1880000</v>
      </c>
      <c r="G63" s="59">
        <f t="shared" si="2"/>
        <v>1880000</v>
      </c>
      <c r="H63" s="65" t="s">
        <v>116</v>
      </c>
      <c r="I63" s="14"/>
      <c r="J63" s="22"/>
    </row>
    <row r="64" spans="3:10" ht="15">
      <c r="C64" s="8"/>
      <c r="D64" s="1" t="s">
        <v>115</v>
      </c>
      <c r="E64" s="30">
        <v>1</v>
      </c>
      <c r="F64" s="39">
        <v>1200000</v>
      </c>
      <c r="G64" s="59">
        <f t="shared" si="2"/>
        <v>1200000</v>
      </c>
      <c r="H64" s="65" t="s">
        <v>116</v>
      </c>
      <c r="I64" s="14"/>
      <c r="J64" s="22"/>
    </row>
    <row r="65" spans="3:10" ht="15">
      <c r="C65" s="8"/>
      <c r="D65" s="1"/>
      <c r="E65" s="30"/>
      <c r="F65" s="39"/>
      <c r="G65" s="59"/>
      <c r="H65" s="14"/>
      <c r="I65" s="14"/>
      <c r="J65" s="22"/>
    </row>
    <row r="66" spans="3:10" ht="15">
      <c r="C66" s="8"/>
      <c r="D66" s="1"/>
      <c r="E66" s="30"/>
      <c r="F66" s="39"/>
      <c r="G66" s="59"/>
      <c r="H66" s="14"/>
      <c r="I66" s="14"/>
      <c r="J66" s="22"/>
    </row>
    <row r="67" spans="3:10" ht="15">
      <c r="C67" s="8"/>
      <c r="D67" s="36"/>
      <c r="E67" s="37"/>
      <c r="F67" s="53"/>
      <c r="G67" s="51">
        <f>SUM(G60:G65)</f>
        <v>6330000</v>
      </c>
      <c r="H67" s="32"/>
      <c r="I67" s="32"/>
      <c r="J67" s="33" t="s">
        <v>7</v>
      </c>
    </row>
    <row r="68" spans="3:10" ht="15">
      <c r="C68" s="8"/>
      <c r="D68" s="36"/>
      <c r="E68" s="37"/>
      <c r="F68" s="53"/>
      <c r="G68" s="66"/>
      <c r="H68" s="67"/>
      <c r="I68" s="67"/>
      <c r="J68" s="68"/>
    </row>
    <row r="69" spans="3:10" ht="15">
      <c r="C69" s="8"/>
      <c r="D69" s="81" t="s">
        <v>117</v>
      </c>
      <c r="E69" s="81"/>
      <c r="F69" s="81"/>
      <c r="G69" s="81"/>
      <c r="H69" s="57"/>
      <c r="I69" s="11"/>
      <c r="J69" s="8"/>
    </row>
    <row r="70" spans="3:10" ht="15">
      <c r="C70" s="8"/>
      <c r="D70" s="30" t="s">
        <v>118</v>
      </c>
      <c r="E70" s="3">
        <v>1</v>
      </c>
      <c r="F70" s="29">
        <v>7174000</v>
      </c>
      <c r="G70" s="59">
        <f>F70*E70</f>
        <v>7174000</v>
      </c>
      <c r="H70" s="64" t="s">
        <v>22</v>
      </c>
      <c r="I70" s="14"/>
      <c r="J70" s="34"/>
    </row>
    <row r="71" spans="3:10" ht="15">
      <c r="C71" s="8"/>
      <c r="D71" s="2"/>
      <c r="E71" s="3"/>
      <c r="F71" s="39"/>
      <c r="G71" s="59"/>
      <c r="H71" s="65"/>
      <c r="I71" s="14"/>
      <c r="J71" s="22"/>
    </row>
    <row r="72" spans="3:10" ht="15">
      <c r="C72" s="8"/>
      <c r="D72" s="1"/>
      <c r="E72" s="30"/>
      <c r="F72" s="39"/>
      <c r="G72" s="59"/>
      <c r="H72" s="14"/>
      <c r="I72" s="14"/>
      <c r="J72" s="22"/>
    </row>
    <row r="73" spans="3:10" ht="15">
      <c r="C73" s="8"/>
      <c r="D73" s="36"/>
      <c r="E73" s="37"/>
      <c r="F73" s="53"/>
      <c r="G73" s="51">
        <f>SUM(G70:G71)</f>
        <v>7174000</v>
      </c>
      <c r="H73" s="32"/>
      <c r="I73" s="32"/>
      <c r="J73" s="33" t="s">
        <v>7</v>
      </c>
    </row>
    <row r="74" spans="3:10" ht="15">
      <c r="C74" s="8"/>
      <c r="D74" s="21"/>
      <c r="E74" s="10"/>
      <c r="F74" s="48"/>
      <c r="G74" s="58"/>
      <c r="H74" s="8"/>
      <c r="I74" s="8"/>
      <c r="J74" s="8"/>
    </row>
    <row r="75" spans="3:10" ht="15">
      <c r="C75" s="8"/>
      <c r="D75" s="21"/>
      <c r="E75" s="10"/>
      <c r="F75" s="48"/>
      <c r="G75" s="49">
        <f>G8-G19-G50-G57-G67-G73</f>
        <v>-31306000</v>
      </c>
      <c r="H75" s="12"/>
      <c r="I75" s="20"/>
      <c r="J75" s="31" t="s">
        <v>26</v>
      </c>
    </row>
  </sheetData>
  <mergeCells count="7">
    <mergeCell ref="D59:G59"/>
    <mergeCell ref="D69:G69"/>
    <mergeCell ref="C2:J2"/>
    <mergeCell ref="D4:G4"/>
    <mergeCell ref="D9:G9"/>
    <mergeCell ref="D20:G20"/>
    <mergeCell ref="D51:G5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J42"/>
  <sheetViews>
    <sheetView topLeftCell="A25" workbookViewId="0">
      <selection activeCell="H16" sqref="H16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28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6</v>
      </c>
      <c r="E4" s="81"/>
      <c r="F4" s="81"/>
      <c r="G4" s="81"/>
      <c r="H4" s="74"/>
      <c r="I4" s="7"/>
      <c r="J4" s="7"/>
    </row>
    <row r="5" spans="3:10">
      <c r="C5" s="8"/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1" t="s">
        <v>29</v>
      </c>
      <c r="E9" s="81"/>
      <c r="F9" s="81"/>
      <c r="G9" s="81"/>
      <c r="H9" s="74"/>
      <c r="I9" s="14"/>
      <c r="J9" s="15"/>
    </row>
    <row r="10" spans="3:10" ht="15">
      <c r="C10" s="8"/>
      <c r="E10" s="38"/>
      <c r="F10" s="29"/>
      <c r="G10" s="29"/>
      <c r="H10" s="30"/>
      <c r="I10" s="11"/>
      <c r="J10" s="9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55">
        <f>SUM(G10:G10)</f>
        <v>0</v>
      </c>
      <c r="H12" s="56"/>
      <c r="I12" s="35"/>
      <c r="J12" s="33" t="s">
        <v>7</v>
      </c>
    </row>
    <row r="13" spans="3:10" ht="15">
      <c r="C13" s="8"/>
      <c r="D13" s="81" t="s">
        <v>30</v>
      </c>
      <c r="E13" s="81"/>
      <c r="F13" s="81"/>
      <c r="G13" s="81"/>
      <c r="H13" s="74"/>
      <c r="I13" s="11"/>
      <c r="J13" s="9"/>
    </row>
    <row r="14" spans="3:10" ht="15">
      <c r="C14" s="8"/>
      <c r="D14" s="30" t="s">
        <v>140</v>
      </c>
      <c r="E14" s="38">
        <v>1</v>
      </c>
      <c r="F14" s="29">
        <v>9064000</v>
      </c>
      <c r="G14" s="29">
        <f>F14*E14</f>
        <v>9064000</v>
      </c>
      <c r="H14" s="30" t="s">
        <v>22</v>
      </c>
      <c r="I14" s="11"/>
      <c r="J14" s="9"/>
    </row>
    <row r="15" spans="3:10" ht="15">
      <c r="C15" s="8"/>
      <c r="D15" s="30" t="s">
        <v>149</v>
      </c>
      <c r="E15" s="38">
        <v>1</v>
      </c>
      <c r="F15" s="29">
        <v>200000</v>
      </c>
      <c r="G15" s="29">
        <f>F15*E15</f>
        <v>200000</v>
      </c>
      <c r="H15" s="30" t="s">
        <v>22</v>
      </c>
      <c r="I15" s="11"/>
      <c r="J15" s="9"/>
    </row>
    <row r="16" spans="3:10" ht="15">
      <c r="C16" s="8"/>
      <c r="D16" s="1"/>
      <c r="E16" s="3"/>
      <c r="F16" s="39"/>
      <c r="G16" s="29"/>
      <c r="H16" s="30"/>
      <c r="I16" s="11"/>
      <c r="J16" s="9"/>
    </row>
    <row r="17" spans="3:10" ht="15">
      <c r="C17" s="8"/>
      <c r="D17" s="1"/>
      <c r="E17" s="3"/>
      <c r="F17" s="39"/>
      <c r="G17" s="29"/>
      <c r="H17" s="30"/>
      <c r="I17" s="11"/>
      <c r="J17" s="9"/>
    </row>
    <row r="18" spans="3:10" ht="15">
      <c r="C18" s="8"/>
      <c r="D18" s="1"/>
      <c r="E18" s="3"/>
      <c r="F18" s="39"/>
      <c r="G18" s="29"/>
      <c r="H18" s="30"/>
      <c r="I18" s="11"/>
      <c r="J18" s="9"/>
    </row>
    <row r="19" spans="3:10" ht="15">
      <c r="C19" s="8"/>
      <c r="D19" s="2"/>
      <c r="E19" s="3"/>
      <c r="F19" s="39"/>
      <c r="G19" s="29"/>
      <c r="H19" s="30"/>
      <c r="I19" s="11"/>
      <c r="J19" s="9"/>
    </row>
    <row r="20" spans="3:10" s="46" customFormat="1" ht="15">
      <c r="C20" s="8"/>
      <c r="D20" s="42"/>
      <c r="E20" s="43"/>
      <c r="F20" s="44"/>
      <c r="G20" s="44"/>
      <c r="H20" s="45"/>
      <c r="I20" s="41"/>
      <c r="J20" s="41"/>
    </row>
    <row r="21" spans="3:10" ht="15">
      <c r="C21" s="8"/>
      <c r="D21" s="28"/>
      <c r="E21" s="38"/>
      <c r="F21" s="29"/>
      <c r="G21" s="29"/>
      <c r="H21" s="30"/>
      <c r="I21" s="30"/>
      <c r="J21" s="15"/>
    </row>
    <row r="22" spans="3:10" ht="15">
      <c r="C22" s="8"/>
      <c r="D22" s="30"/>
      <c r="E22" s="38"/>
      <c r="F22" s="29"/>
      <c r="G22" s="29"/>
      <c r="H22" s="30"/>
      <c r="I22" s="11"/>
      <c r="J22" s="9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1"/>
      <c r="E28" s="3"/>
      <c r="F28" s="3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75"/>
    </row>
    <row r="32" spans="3:10" ht="15">
      <c r="C32" s="8"/>
      <c r="D32" s="30"/>
      <c r="E32" s="38"/>
      <c r="F32" s="29"/>
      <c r="G32" s="55">
        <f>SUM(G14:G31)</f>
        <v>9264000</v>
      </c>
      <c r="H32" s="56"/>
      <c r="I32" s="35"/>
      <c r="J32" s="33" t="s">
        <v>7</v>
      </c>
    </row>
    <row r="33" spans="3:10" ht="15">
      <c r="C33" s="8"/>
      <c r="D33" s="81" t="s">
        <v>27</v>
      </c>
      <c r="E33" s="81"/>
      <c r="F33" s="81"/>
      <c r="G33" s="81"/>
      <c r="H33" s="57"/>
      <c r="I33" s="11"/>
      <c r="J33" s="8"/>
    </row>
    <row r="34" spans="3:10" ht="15">
      <c r="C34" s="8">
        <v>1</v>
      </c>
      <c r="D34" s="21" t="s">
        <v>11</v>
      </c>
      <c r="E34" s="10"/>
      <c r="F34" s="48"/>
      <c r="G34" s="50"/>
      <c r="H34" s="14"/>
      <c r="I34" s="14"/>
      <c r="J34" s="34"/>
    </row>
    <row r="35" spans="3:10" ht="15">
      <c r="C35" s="8">
        <v>2</v>
      </c>
      <c r="D35" s="21" t="s">
        <v>9</v>
      </c>
      <c r="E35" s="10"/>
      <c r="F35" s="48"/>
      <c r="G35" s="50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8"/>
      <c r="G36" s="50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8"/>
      <c r="G37" s="50"/>
      <c r="H37" s="14"/>
      <c r="I37" s="14"/>
      <c r="J37" s="22"/>
    </row>
    <row r="38" spans="3:10" ht="15">
      <c r="C38" s="8"/>
      <c r="D38" s="21"/>
      <c r="E38" s="10"/>
      <c r="F38" s="48"/>
      <c r="G38" s="50"/>
      <c r="H38" s="14"/>
      <c r="I38" s="14"/>
      <c r="J38" s="22"/>
    </row>
    <row r="39" spans="3:10" ht="15">
      <c r="C39" s="8"/>
      <c r="D39" s="36"/>
      <c r="E39" s="37"/>
      <c r="F39" s="53"/>
      <c r="G39" s="51">
        <f>SUM(G34:G38)</f>
        <v>0</v>
      </c>
      <c r="H39" s="32"/>
      <c r="I39" s="32"/>
      <c r="J39" s="33" t="s">
        <v>7</v>
      </c>
    </row>
    <row r="40" spans="3:10">
      <c r="C40" s="8"/>
      <c r="D40" s="8"/>
      <c r="E40" s="10"/>
      <c r="F40" s="48"/>
      <c r="G40" s="48"/>
      <c r="H40" s="23"/>
      <c r="I40" s="23"/>
      <c r="J40" s="8"/>
    </row>
    <row r="41" spans="3:10" ht="15">
      <c r="C41" s="8"/>
      <c r="D41" s="21"/>
      <c r="E41" s="10"/>
      <c r="F41" s="48"/>
      <c r="G41" s="58"/>
      <c r="H41" s="8"/>
      <c r="I41" s="8"/>
      <c r="J41" s="8"/>
    </row>
    <row r="42" spans="3:10" ht="15">
      <c r="C42" s="8"/>
      <c r="D42" s="21"/>
      <c r="E42" s="10"/>
      <c r="F42" s="48"/>
      <c r="G42" s="49">
        <f>G8-G12-G32</f>
        <v>-9264000</v>
      </c>
      <c r="H42" s="12"/>
      <c r="I42" s="20"/>
      <c r="J42" s="31" t="s">
        <v>26</v>
      </c>
    </row>
  </sheetData>
  <mergeCells count="5">
    <mergeCell ref="C2:J2"/>
    <mergeCell ref="D4:G4"/>
    <mergeCell ref="D9:G9"/>
    <mergeCell ref="D13:G13"/>
    <mergeCell ref="D33:G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J42"/>
  <sheetViews>
    <sheetView topLeftCell="A25" workbookViewId="0">
      <selection activeCell="F15" sqref="F1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77" t="s">
        <v>28</v>
      </c>
      <c r="D2" s="77"/>
      <c r="E2" s="77"/>
      <c r="F2" s="77"/>
      <c r="G2" s="77"/>
      <c r="H2" s="77"/>
      <c r="I2" s="77"/>
      <c r="J2" s="77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1" t="s">
        <v>6</v>
      </c>
      <c r="E4" s="81"/>
      <c r="F4" s="81"/>
      <c r="G4" s="81"/>
      <c r="H4" s="76"/>
      <c r="I4" s="7"/>
      <c r="J4" s="7"/>
    </row>
    <row r="5" spans="3:10">
      <c r="C5" s="8"/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1" t="s">
        <v>29</v>
      </c>
      <c r="E9" s="81"/>
      <c r="F9" s="81"/>
      <c r="G9" s="81"/>
      <c r="H9" s="76"/>
      <c r="I9" s="14"/>
      <c r="J9" s="15"/>
    </row>
    <row r="10" spans="3:10" ht="15">
      <c r="C10" s="8"/>
      <c r="D10" s="30"/>
      <c r="E10" s="38"/>
      <c r="F10" s="29"/>
      <c r="G10" s="29"/>
      <c r="H10" s="30"/>
      <c r="I10" s="11"/>
      <c r="J10" s="9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55">
        <f>SUM(G10:G10)</f>
        <v>0</v>
      </c>
      <c r="H12" s="56"/>
      <c r="I12" s="35"/>
      <c r="J12" s="33" t="s">
        <v>7</v>
      </c>
    </row>
    <row r="13" spans="3:10" ht="15">
      <c r="C13" s="8"/>
      <c r="D13" s="81" t="s">
        <v>30</v>
      </c>
      <c r="E13" s="81"/>
      <c r="F13" s="81"/>
      <c r="G13" s="81"/>
      <c r="H13" s="76"/>
      <c r="I13" s="11"/>
      <c r="J13" s="9"/>
    </row>
    <row r="14" spans="3:10" ht="15">
      <c r="C14" s="8"/>
      <c r="D14" s="30" t="s">
        <v>144</v>
      </c>
      <c r="E14" s="38">
        <v>1</v>
      </c>
      <c r="F14" s="29">
        <v>4800000</v>
      </c>
      <c r="G14" s="29">
        <f>F14*E14</f>
        <v>4800000</v>
      </c>
      <c r="H14" s="30" t="s">
        <v>9</v>
      </c>
      <c r="I14" s="11"/>
      <c r="J14" s="9"/>
    </row>
    <row r="15" spans="3:10" ht="15">
      <c r="C15" s="8"/>
      <c r="D15" s="30"/>
      <c r="E15" s="38"/>
      <c r="F15" s="29"/>
      <c r="G15" s="29"/>
      <c r="H15" s="30"/>
      <c r="I15" s="11"/>
      <c r="J15" s="9"/>
    </row>
    <row r="16" spans="3:10" ht="15">
      <c r="C16" s="8"/>
      <c r="D16" s="1"/>
      <c r="E16" s="3"/>
      <c r="F16" s="39"/>
      <c r="G16" s="29"/>
      <c r="H16" s="30"/>
      <c r="I16" s="11"/>
      <c r="J16" s="9"/>
    </row>
    <row r="17" spans="3:10" ht="15">
      <c r="C17" s="8"/>
      <c r="D17" s="1"/>
      <c r="E17" s="3"/>
      <c r="F17" s="39"/>
      <c r="G17" s="29"/>
      <c r="H17" s="30"/>
      <c r="I17" s="11"/>
      <c r="J17" s="9"/>
    </row>
    <row r="18" spans="3:10" ht="15">
      <c r="C18" s="8"/>
      <c r="D18" s="1"/>
      <c r="E18" s="3"/>
      <c r="F18" s="39"/>
      <c r="G18" s="29"/>
      <c r="H18" s="30"/>
      <c r="I18" s="11"/>
      <c r="J18" s="9"/>
    </row>
    <row r="19" spans="3:10" ht="15">
      <c r="C19" s="8"/>
      <c r="D19" s="2"/>
      <c r="E19" s="3"/>
      <c r="F19" s="39"/>
      <c r="G19" s="29"/>
      <c r="H19" s="30"/>
      <c r="I19" s="11"/>
      <c r="J19" s="9"/>
    </row>
    <row r="20" spans="3:10" s="46" customFormat="1" ht="15">
      <c r="C20" s="8"/>
      <c r="D20" s="42"/>
      <c r="E20" s="43"/>
      <c r="F20" s="44"/>
      <c r="G20" s="44"/>
      <c r="H20" s="45"/>
      <c r="I20" s="41"/>
      <c r="J20" s="41"/>
    </row>
    <row r="21" spans="3:10" ht="15">
      <c r="C21" s="8"/>
      <c r="D21" s="28"/>
      <c r="E21" s="38"/>
      <c r="F21" s="29"/>
      <c r="G21" s="29"/>
      <c r="H21" s="30"/>
      <c r="I21" s="30"/>
      <c r="J21" s="15"/>
    </row>
    <row r="22" spans="3:10" ht="15">
      <c r="C22" s="8"/>
      <c r="D22" s="30"/>
      <c r="E22" s="38"/>
      <c r="F22" s="29"/>
      <c r="G22" s="29"/>
      <c r="H22" s="30"/>
      <c r="I22" s="11"/>
      <c r="J22" s="9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1"/>
      <c r="E28" s="3"/>
      <c r="F28" s="3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75"/>
    </row>
    <row r="32" spans="3:10" ht="15">
      <c r="C32" s="8"/>
      <c r="D32" s="30"/>
      <c r="E32" s="38"/>
      <c r="F32" s="29"/>
      <c r="G32" s="55">
        <f>SUM(G14:G31)</f>
        <v>4800000</v>
      </c>
      <c r="H32" s="56"/>
      <c r="I32" s="35"/>
      <c r="J32" s="33" t="s">
        <v>7</v>
      </c>
    </row>
    <row r="33" spans="3:10" ht="15">
      <c r="C33" s="8"/>
      <c r="D33" s="81" t="s">
        <v>27</v>
      </c>
      <c r="E33" s="81"/>
      <c r="F33" s="81"/>
      <c r="G33" s="81"/>
      <c r="H33" s="57"/>
      <c r="I33" s="11"/>
      <c r="J33" s="8"/>
    </row>
    <row r="34" spans="3:10" ht="15">
      <c r="C34" s="8">
        <v>1</v>
      </c>
      <c r="D34" s="21" t="s">
        <v>11</v>
      </c>
      <c r="E34" s="10"/>
      <c r="F34" s="48"/>
      <c r="G34" s="50"/>
      <c r="H34" s="14"/>
      <c r="I34" s="14"/>
      <c r="J34" s="34"/>
    </row>
    <row r="35" spans="3:10" ht="15">
      <c r="C35" s="8">
        <v>2</v>
      </c>
      <c r="D35" s="21" t="s">
        <v>9</v>
      </c>
      <c r="E35" s="10"/>
      <c r="F35" s="48"/>
      <c r="G35" s="50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8"/>
      <c r="G36" s="50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8"/>
      <c r="G37" s="50"/>
      <c r="H37" s="14"/>
      <c r="I37" s="14"/>
      <c r="J37" s="22"/>
    </row>
    <row r="38" spans="3:10" ht="15">
      <c r="C38" s="8"/>
      <c r="D38" s="21"/>
      <c r="E38" s="10"/>
      <c r="F38" s="48"/>
      <c r="G38" s="50"/>
      <c r="H38" s="14"/>
      <c r="I38" s="14"/>
      <c r="J38" s="22"/>
    </row>
    <row r="39" spans="3:10" ht="15">
      <c r="C39" s="8"/>
      <c r="D39" s="36"/>
      <c r="E39" s="37"/>
      <c r="F39" s="53"/>
      <c r="G39" s="51">
        <f>SUM(G34:G38)</f>
        <v>0</v>
      </c>
      <c r="H39" s="32"/>
      <c r="I39" s="32"/>
      <c r="J39" s="33" t="s">
        <v>7</v>
      </c>
    </row>
    <row r="40" spans="3:10">
      <c r="C40" s="8"/>
      <c r="D40" s="8"/>
      <c r="E40" s="10"/>
      <c r="F40" s="48"/>
      <c r="G40" s="48"/>
      <c r="H40" s="23"/>
      <c r="I40" s="23"/>
      <c r="J40" s="8"/>
    </row>
    <row r="41" spans="3:10" ht="15">
      <c r="C41" s="8"/>
      <c r="D41" s="21"/>
      <c r="E41" s="10"/>
      <c r="F41" s="48"/>
      <c r="G41" s="58"/>
      <c r="H41" s="8"/>
      <c r="I41" s="8"/>
      <c r="J41" s="8"/>
    </row>
    <row r="42" spans="3:10" ht="15">
      <c r="C42" s="8"/>
      <c r="D42" s="21"/>
      <c r="E42" s="10"/>
      <c r="F42" s="48"/>
      <c r="G42" s="49">
        <f>G8-G12-G32</f>
        <v>-4800000</v>
      </c>
      <c r="H42" s="12"/>
      <c r="I42" s="20"/>
      <c r="J42" s="31" t="s">
        <v>26</v>
      </c>
    </row>
  </sheetData>
  <mergeCells count="5">
    <mergeCell ref="C2:J2"/>
    <mergeCell ref="D4:G4"/>
    <mergeCell ref="D9:G9"/>
    <mergeCell ref="D13:G13"/>
    <mergeCell ref="D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Tổng hợp quỹ công ty</vt:lpstr>
      <vt:lpstr>PEGA</vt:lpstr>
      <vt:lpstr>SPORT1_P1.5</vt:lpstr>
      <vt:lpstr>SPORT1_P2</vt:lpstr>
      <vt:lpstr>SMARTHOME</vt:lpstr>
      <vt:lpstr>Chi Phí Công ty</vt:lpstr>
      <vt:lpstr>270_Hecquyn</vt:lpstr>
      <vt:lpstr>160_Zeus</vt:lpstr>
      <vt:lpstr>chi_phi_cong_ty</vt:lpstr>
      <vt:lpstr>Pega</vt:lpstr>
      <vt:lpstr>'Chi Phí Công ty'!smarthome</vt:lpstr>
      <vt:lpstr>smarthome</vt:lpstr>
      <vt:lpstr>'160_Zeus'!sport1_p1.5</vt:lpstr>
      <vt:lpstr>'270_Hecquyn'!sport1_p1.5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2021-06-01T14:25:02Z</dcterms:modified>
</cp:coreProperties>
</file>