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ViTechSolution_LTD\Team_Log\"/>
    </mc:Choice>
  </mc:AlternateContent>
  <xr:revisionPtr revIDLastSave="0" documentId="13_ncr:1_{92EDC10C-898B-42B6-967D-65B7860081EC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Thu" sheetId="2" r:id="rId1"/>
    <sheet name="Chi" sheetId="3" r:id="rId2"/>
    <sheet name="Chi phí cố định" sheetId="4" r:id="rId3"/>
    <sheet name="Chi phí hoạt động" sheetId="5" r:id="rId4"/>
    <sheet name="Mua sắm thiết bị" sheetId="6" r:id="rId5"/>
    <sheet name="Mua sắm linh kiện" sheetId="7" r:id="rId6"/>
    <sheet name="Chi phí thủ tục giấy tờ" sheetId="8" r:id="rId7"/>
    <sheet name="Chi phí nhân công" sheetId="9" r:id="rId8"/>
    <sheet name="Cá nhân ứng tiền" sheetId="11" r:id="rId9"/>
  </sheets>
  <definedNames>
    <definedName name="Ca_nhan_ung_tien">'Cá nhân ứng tiền'!$O$3</definedName>
    <definedName name="Chi_phi_co_dinh">'Chi phí cố định'!$L$18</definedName>
    <definedName name="chi_phi_giay_to_thu_tuc">'Chi phí thủ tục giấy tờ'!$L$20</definedName>
    <definedName name="Chi_phi_hoat_dong">'Chi phí hoạt động'!$T$31</definedName>
    <definedName name="chi_phi_nhan_cong">'Chi phí nhân công'!$L$26</definedName>
    <definedName name="mua_sam_linh_kien">'Mua sắm linh kiện'!$M$2</definedName>
    <definedName name="Mua_sam_thiet_bi">'Mua sắm thiết bị'!$O$19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7" l="1"/>
  <c r="K7" i="7" l="1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H12" i="3"/>
  <c r="H11" i="3"/>
  <c r="H9" i="3"/>
  <c r="H8" i="3"/>
  <c r="L20" i="8" l="1"/>
  <c r="O3" i="11"/>
  <c r="H13" i="3" s="1"/>
  <c r="T31" i="5"/>
  <c r="M2" i="7"/>
  <c r="H10" i="3" s="1"/>
  <c r="O19" i="6" l="1"/>
  <c r="L26" i="9"/>
  <c r="K6" i="7"/>
  <c r="L18" i="4"/>
  <c r="H7" i="3" s="1"/>
  <c r="K4" i="3" s="1"/>
  <c r="J20" i="2"/>
</calcChain>
</file>

<file path=xl/sharedStrings.xml><?xml version="1.0" encoding="utf-8"?>
<sst xmlns="http://schemas.openxmlformats.org/spreadsheetml/2006/main" count="214" uniqueCount="125">
  <si>
    <t>Time</t>
  </si>
  <si>
    <t>Nội dung</t>
  </si>
  <si>
    <t>A Khơ chuyển khoản tiền dự án Pega</t>
  </si>
  <si>
    <t>Số tiền (+)</t>
  </si>
  <si>
    <t>Tổng</t>
  </si>
  <si>
    <t>Chi phí cố định(Văn phòng làm việc, điện,nước)</t>
  </si>
  <si>
    <t>Chi phí hoạt động</t>
  </si>
  <si>
    <t>Chi phí hoạt động(ăn uống, trà nước, xe đi lại, liên hoan)</t>
  </si>
  <si>
    <t>Mua sắm thiết bị</t>
  </si>
  <si>
    <t>Chi phí thủ tục giấy tờ công ty</t>
  </si>
  <si>
    <t>Mua sắm linh kiện</t>
  </si>
  <si>
    <t>CHI PHÍ</t>
  </si>
  <si>
    <t>Tiền</t>
  </si>
  <si>
    <t>Tháng/năm</t>
  </si>
  <si>
    <t>11/20</t>
  </si>
  <si>
    <t>12/20</t>
  </si>
  <si>
    <t>01/21</t>
  </si>
  <si>
    <t>02/21</t>
  </si>
  <si>
    <t>03/21</t>
  </si>
  <si>
    <t>Chi phí văn phòng điện mạng</t>
  </si>
  <si>
    <t>Thời gian</t>
  </si>
  <si>
    <t>PIC</t>
  </si>
  <si>
    <t>Độ</t>
  </si>
  <si>
    <t>A Khơ, A lực, Độ</t>
  </si>
  <si>
    <t>Độ, A Khơ</t>
  </si>
  <si>
    <t>1/11/20</t>
  </si>
  <si>
    <t>7/11/20</t>
  </si>
  <si>
    <t>28,29/11/20</t>
  </si>
  <si>
    <t>A Lực</t>
  </si>
  <si>
    <t>Độ + Trường</t>
  </si>
  <si>
    <t>4/12/20</t>
  </si>
  <si>
    <t>2/1/21</t>
  </si>
  <si>
    <t>A Khơ + A Lực</t>
  </si>
  <si>
    <t>Mua đồ sang nhà anh Lực</t>
  </si>
  <si>
    <t>A Lực, A khơ</t>
  </si>
  <si>
    <t>A Lực, A khơ, Độ</t>
  </si>
  <si>
    <t>Khang, Tuấn, Lực, Hùng</t>
  </si>
  <si>
    <t>3/1/21</t>
  </si>
  <si>
    <t>9/1/21</t>
  </si>
  <si>
    <t>16+17/1/21</t>
  </si>
  <si>
    <t>16/1/21</t>
  </si>
  <si>
    <t>30-31/1/21</t>
  </si>
  <si>
    <t>27/02/21</t>
  </si>
  <si>
    <t>28/02/21</t>
  </si>
  <si>
    <t>Ăn trưa ngày 13/3</t>
  </si>
  <si>
    <t>A Khơ</t>
  </si>
  <si>
    <t>Ăn trưa ngày 14/3</t>
  </si>
  <si>
    <t>A khơ</t>
  </si>
  <si>
    <t>Ăn trưa ngày 21/03</t>
  </si>
  <si>
    <t>Tuấn</t>
  </si>
  <si>
    <t>Ăn trưa + tối ngày 28/03</t>
  </si>
  <si>
    <t>Taxi đi gặp Lâm Pega</t>
  </si>
  <si>
    <t>13/3/21</t>
  </si>
  <si>
    <t>14/3/21</t>
  </si>
  <si>
    <t>21/3/21</t>
  </si>
  <si>
    <t>28/3/21</t>
  </si>
  <si>
    <t>Tên thiết bị</t>
  </si>
  <si>
    <t>Số lượng</t>
  </si>
  <si>
    <t>Thành tiền</t>
  </si>
  <si>
    <t>Giá</t>
  </si>
  <si>
    <t>Linh kiện</t>
  </si>
  <si>
    <t>40N60 + thiếc hàn</t>
  </si>
  <si>
    <t>Raspberry pi4 4g</t>
  </si>
  <si>
    <t>Micro HDMI to HDMI</t>
  </si>
  <si>
    <t>Zigbee hub + Ổ cắm zigbee + Công tắc zigbee</t>
  </si>
  <si>
    <t>Ổ cắm điện, dây điện, bóng đèn, pin đồng hồ,bút</t>
  </si>
  <si>
    <t>40n60</t>
  </si>
  <si>
    <t>USB Zigbee</t>
  </si>
  <si>
    <t>linh kiện ngày 24/01</t>
  </si>
  <si>
    <t>giấy in mạch</t>
  </si>
  <si>
    <t>linh kien ngay 30.1</t>
  </si>
  <si>
    <t>Mạch nạp stlink 7/03</t>
  </si>
  <si>
    <t>Pi 4 compute + IO board</t>
  </si>
  <si>
    <t>Aptomat</t>
  </si>
  <si>
    <t>i.MX8 CPU+dev board</t>
  </si>
  <si>
    <t>Thiết bị smart home(Cảm biến)</t>
  </si>
  <si>
    <t>Thiết bị smart home(Công tắc zigbee)</t>
  </si>
  <si>
    <t>linh kiện ngày 03/04</t>
  </si>
  <si>
    <t>CH430G</t>
  </si>
  <si>
    <t>Chữ ký số</t>
  </si>
  <si>
    <t>Trường</t>
  </si>
  <si>
    <t>Dự án</t>
  </si>
  <si>
    <t>Sport1 phase 2</t>
  </si>
  <si>
    <t>Chi phí nhân công + hoa hồng môi giới dự án</t>
  </si>
  <si>
    <t>Chi phí nhân công + Hoa hồng môi giới dự án</t>
  </si>
  <si>
    <t>Thu nhập</t>
  </si>
  <si>
    <t>MS51</t>
  </si>
  <si>
    <t>Cắt stencil</t>
  </si>
  <si>
    <t xml:space="preserve">Mua máy in </t>
  </si>
  <si>
    <t>Mua Oscillator + IGBT</t>
  </si>
  <si>
    <t>Thuê xe chuyển máy chạy + bàn</t>
  </si>
  <si>
    <t>CK quyết toán thuế</t>
  </si>
  <si>
    <t>CK thay đổi thông tin công ty</t>
  </si>
  <si>
    <t>Tiền tk ACB</t>
  </si>
  <si>
    <t>3 Con Xs3868</t>
  </si>
  <si>
    <t>Ck mua linh kiện BT806 +BT966</t>
  </si>
  <si>
    <t>Ck phi ship BT1006</t>
  </si>
  <si>
    <t>Mua A2430</t>
  </si>
  <si>
    <t>Đặt mạch in 22/02</t>
  </si>
  <si>
    <t>Đặt mạch in 25/03</t>
  </si>
  <si>
    <t>Mua linh kiện(Novuton 5)</t>
  </si>
  <si>
    <t>Mua tụ, PL2303</t>
  </si>
  <si>
    <t>Mua biến thế cách ly(Tuấn Oder)</t>
  </si>
  <si>
    <t>Mua biến thế cách ly(Khơ Oder)</t>
  </si>
  <si>
    <t>Đặt mạch in 30/03</t>
  </si>
  <si>
    <t>Đặt mạch in 6/04</t>
  </si>
  <si>
    <t>Mạch nạp + Mudule Nuvoton</t>
  </si>
  <si>
    <t>Rashperry Pi 4 2G</t>
  </si>
  <si>
    <t>Mua linh kiện Minh Hà</t>
  </si>
  <si>
    <t>Tiền ăn trưa T7/CN (13-14/03)</t>
  </si>
  <si>
    <t>Đặt cơm</t>
  </si>
  <si>
    <t>13-14/03/21</t>
  </si>
  <si>
    <t>Cá nhân ứng tiền</t>
  </si>
  <si>
    <t>Ngày ứng</t>
  </si>
  <si>
    <t>Số tiền</t>
  </si>
  <si>
    <t>13/04/2021</t>
  </si>
  <si>
    <t>linh kiện ngày 20/02</t>
  </si>
  <si>
    <t>Thanh toán</t>
  </si>
  <si>
    <t>Chưa thanh toán</t>
  </si>
  <si>
    <t>Âm dự án trước</t>
  </si>
  <si>
    <t>Phí vận chuyển + VAT i.MX</t>
  </si>
  <si>
    <t>Đặt cọc du lịch</t>
  </si>
  <si>
    <t>16-04-2021</t>
  </si>
  <si>
    <t>04/17</t>
  </si>
  <si>
    <t>Linh kiện hàn mạch sport1 P1.5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</si>
</sst>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VND]\ #,##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4" tint="-0.499984740745262"/>
      <name val="Arial"/>
      <family val="2"/>
    </font>
    <font>
      <sz val="11"/>
      <color rgb="FF0F5666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3" fontId="0" fillId="0" borderId="0" xfId="0" applyNumberFormat="1"/>
    <xf numFmtId="3" fontId="0" fillId="2" borderId="1" xfId="0" applyNumberFormat="1" applyFill="1" applyBorder="1"/>
    <xf numFmtId="1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3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3" fontId="0" fillId="5" borderId="1" xfId="0" applyNumberFormat="1" applyFill="1" applyBorder="1"/>
    <xf numFmtId="3" fontId="0" fillId="4" borderId="1" xfId="0" applyNumberFormat="1" applyFill="1" applyBorder="1"/>
    <xf numFmtId="0" fontId="1" fillId="6" borderId="1" xfId="1" applyFill="1" applyBorder="1" applyAlignment="1">
      <alignment horizontal="left" vertical="center" wrapText="1"/>
    </xf>
    <xf numFmtId="0" fontId="1" fillId="6" borderId="1" xfId="1" applyFill="1" applyBorder="1" applyAlignment="1">
      <alignment vertical="center" wrapText="1"/>
    </xf>
    <xf numFmtId="0" fontId="0" fillId="7" borderId="1" xfId="0" applyFill="1" applyBorder="1"/>
    <xf numFmtId="3" fontId="0" fillId="7" borderId="1" xfId="0" applyNumberFormat="1" applyFill="1" applyBorder="1"/>
    <xf numFmtId="3" fontId="0" fillId="2" borderId="1" xfId="0" applyNumberFormat="1" applyFill="1" applyBorder="1" applyAlignment="1">
      <alignment horizontal="left"/>
    </xf>
    <xf numFmtId="0" fontId="0" fillId="8" borderId="1" xfId="0" applyFill="1" applyBorder="1"/>
    <xf numFmtId="164" fontId="0" fillId="8" borderId="1" xfId="0" applyNumberFormat="1" applyFill="1" applyBorder="1" applyAlignment="1">
      <alignment horizontal="left"/>
    </xf>
    <xf numFmtId="0" fontId="0" fillId="9" borderId="1" xfId="0" applyFill="1" applyBorder="1"/>
    <xf numFmtId="3" fontId="0" fillId="9" borderId="1" xfId="0" applyNumberFormat="1" applyFill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3" fontId="0" fillId="3" borderId="1" xfId="0" applyNumberFormat="1" applyFill="1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3" fontId="0" fillId="10" borderId="1" xfId="0" applyNumberFormat="1" applyFill="1" applyBorder="1"/>
    <xf numFmtId="0" fontId="0" fillId="10" borderId="1" xfId="0" applyFill="1" applyBorder="1" applyAlignment="1">
      <alignment horizontal="right"/>
    </xf>
    <xf numFmtId="0" fontId="6" fillId="5" borderId="1" xfId="0" applyFont="1" applyFill="1" applyBorder="1" applyAlignment="1">
      <alignment horizontal="left" vertical="center" wrapText="1"/>
    </xf>
    <xf numFmtId="3" fontId="0" fillId="5" borderId="1" xfId="0" applyNumberForma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 vertical="center"/>
    </xf>
    <xf numFmtId="3" fontId="0" fillId="10" borderId="1" xfId="0" applyNumberFormat="1" applyFill="1" applyBorder="1" applyAlignment="1">
      <alignment horizontal="left"/>
    </xf>
    <xf numFmtId="0" fontId="0" fillId="10" borderId="1" xfId="0" applyFill="1" applyBorder="1"/>
    <xf numFmtId="3" fontId="8" fillId="0" borderId="1" xfId="0" applyNumberFormat="1" applyFont="1" applyFill="1" applyBorder="1" applyAlignment="1">
      <alignment horizontal="righ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right"/>
    </xf>
    <xf numFmtId="3" fontId="0" fillId="0" borderId="0" xfId="0" applyNumberFormat="1" applyFill="1"/>
    <xf numFmtId="3" fontId="0" fillId="0" borderId="1" xfId="0" applyNumberFormat="1" applyFill="1" applyBorder="1"/>
    <xf numFmtId="0" fontId="0" fillId="0" borderId="2" xfId="0" applyFill="1" applyBorder="1"/>
    <xf numFmtId="0" fontId="3" fillId="9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left" vertical="center" wrapText="1"/>
    </xf>
    <xf numFmtId="0" fontId="0" fillId="5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C059-5CBB-4F13-85FD-0FE366DD5C85}">
  <dimension ref="H7:K20"/>
  <sheetViews>
    <sheetView workbookViewId="0">
      <selection activeCell="I19" sqref="I19"/>
    </sheetView>
  </sheetViews>
  <sheetFormatPr defaultRowHeight="15" x14ac:dyDescent="0.25"/>
  <cols>
    <col min="2" max="2" width="33.5703125" customWidth="1"/>
    <col min="3" max="3" width="20" customWidth="1"/>
    <col min="8" max="8" width="14.7109375" customWidth="1"/>
    <col min="9" max="9" width="37.28515625" customWidth="1"/>
    <col min="10" max="10" width="20.140625" customWidth="1"/>
  </cols>
  <sheetData>
    <row r="7" spans="8:10" x14ac:dyDescent="0.25">
      <c r="H7" s="66" t="s">
        <v>85</v>
      </c>
      <c r="I7" s="66"/>
      <c r="J7" s="66"/>
    </row>
    <row r="8" spans="8:10" x14ac:dyDescent="0.25">
      <c r="H8" s="66"/>
      <c r="I8" s="66"/>
      <c r="J8" s="66"/>
    </row>
    <row r="9" spans="8:10" x14ac:dyDescent="0.25">
      <c r="H9" s="27" t="s">
        <v>0</v>
      </c>
      <c r="I9" s="27" t="s">
        <v>1</v>
      </c>
      <c r="J9" s="28" t="s">
        <v>3</v>
      </c>
    </row>
    <row r="10" spans="8:10" x14ac:dyDescent="0.25">
      <c r="H10" s="3">
        <v>44412</v>
      </c>
      <c r="I10" s="4" t="s">
        <v>2</v>
      </c>
      <c r="J10" s="5">
        <v>79000000</v>
      </c>
    </row>
    <row r="11" spans="8:10" x14ac:dyDescent="0.25">
      <c r="H11" s="3"/>
      <c r="I11" s="4"/>
      <c r="J11" s="5"/>
    </row>
    <row r="12" spans="8:10" x14ac:dyDescent="0.25">
      <c r="H12" s="4"/>
      <c r="I12" s="4"/>
      <c r="J12" s="5"/>
    </row>
    <row r="13" spans="8:10" x14ac:dyDescent="0.25">
      <c r="H13" s="4"/>
      <c r="I13" s="4"/>
      <c r="J13" s="5"/>
    </row>
    <row r="14" spans="8:10" x14ac:dyDescent="0.25">
      <c r="H14" s="4"/>
      <c r="I14" s="4"/>
      <c r="J14" s="5"/>
    </row>
    <row r="20" spans="10:11" x14ac:dyDescent="0.25">
      <c r="J20" s="26">
        <f>SUM(J10:J14)</f>
        <v>79000000</v>
      </c>
      <c r="K20" s="25" t="s">
        <v>4</v>
      </c>
    </row>
  </sheetData>
  <mergeCells count="1">
    <mergeCell ref="H7:J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E29F-9B56-48EC-9427-F9273663C65B}">
  <dimension ref="G4:M13"/>
  <sheetViews>
    <sheetView tabSelected="1" workbookViewId="0">
      <selection activeCell="K19" sqref="K19"/>
    </sheetView>
  </sheetViews>
  <sheetFormatPr defaultRowHeight="15" x14ac:dyDescent="0.25"/>
  <cols>
    <col min="7" max="7" width="48.140625" customWidth="1"/>
    <col min="8" max="8" width="21.5703125" style="1" customWidth="1"/>
    <col min="9" max="11" width="16.140625" customWidth="1"/>
    <col min="12" max="12" width="11.85546875" customWidth="1"/>
    <col min="13" max="13" width="24" customWidth="1"/>
  </cols>
  <sheetData>
    <row r="4" spans="7:13" ht="15" customHeight="1" x14ac:dyDescent="0.25">
      <c r="G4" s="67" t="s">
        <v>11</v>
      </c>
      <c r="H4" s="67"/>
      <c r="I4" s="67"/>
      <c r="J4" s="55"/>
      <c r="K4" s="58">
        <f>SUM(H7:H20)</f>
        <v>113520480</v>
      </c>
      <c r="L4" s="59" t="s">
        <v>4</v>
      </c>
      <c r="M4" s="55"/>
    </row>
    <row r="5" spans="7:13" ht="15" customHeight="1" x14ac:dyDescent="0.25">
      <c r="G5" s="67"/>
      <c r="H5" s="67"/>
      <c r="I5" s="67"/>
      <c r="J5" s="55"/>
      <c r="K5" s="55"/>
      <c r="L5" s="55"/>
      <c r="M5" s="55"/>
    </row>
    <row r="6" spans="7:13" ht="15" customHeight="1" x14ac:dyDescent="0.25">
      <c r="G6" s="54" t="s">
        <v>1</v>
      </c>
      <c r="H6" s="57" t="s">
        <v>114</v>
      </c>
      <c r="I6" s="54" t="s">
        <v>117</v>
      </c>
      <c r="J6" s="56"/>
      <c r="K6" s="56"/>
      <c r="L6" s="56"/>
      <c r="M6" s="56"/>
    </row>
    <row r="7" spans="7:13" x14ac:dyDescent="0.25">
      <c r="G7" s="20" t="s">
        <v>5</v>
      </c>
      <c r="H7" s="5">
        <f>Chi_phi_co_dinh</f>
        <v>3000000</v>
      </c>
      <c r="I7" s="4" t="s">
        <v>118</v>
      </c>
    </row>
    <row r="8" spans="7:13" ht="30" x14ac:dyDescent="0.25">
      <c r="G8" s="21" t="s">
        <v>7</v>
      </c>
      <c r="H8" s="5">
        <f>Chi_phi_hoat_dong</f>
        <v>2550000</v>
      </c>
      <c r="I8" s="4" t="s">
        <v>118</v>
      </c>
    </row>
    <row r="9" spans="7:13" x14ac:dyDescent="0.25">
      <c r="G9" s="21" t="s">
        <v>8</v>
      </c>
      <c r="H9" s="5">
        <f>Mua_sam_thiet_bi</f>
        <v>6950000</v>
      </c>
      <c r="I9" s="4" t="s">
        <v>118</v>
      </c>
    </row>
    <row r="10" spans="7:13" x14ac:dyDescent="0.25">
      <c r="G10" s="21" t="s">
        <v>10</v>
      </c>
      <c r="H10" s="5">
        <f>mua_sam_linh_kien</f>
        <v>28916480</v>
      </c>
      <c r="I10" s="4" t="s">
        <v>118</v>
      </c>
    </row>
    <row r="11" spans="7:13" x14ac:dyDescent="0.25">
      <c r="G11" s="21" t="s">
        <v>9</v>
      </c>
      <c r="H11" s="5">
        <f>chi_phi_giay_to_thu_tuc</f>
        <v>6330000</v>
      </c>
      <c r="I11" s="4" t="s">
        <v>118</v>
      </c>
    </row>
    <row r="12" spans="7:13" x14ac:dyDescent="0.25">
      <c r="G12" s="21" t="s">
        <v>84</v>
      </c>
      <c r="H12" s="5">
        <f>chi_phi_nhan_cong</f>
        <v>3600000</v>
      </c>
      <c r="I12" s="4" t="s">
        <v>118</v>
      </c>
    </row>
    <row r="13" spans="7:13" x14ac:dyDescent="0.25">
      <c r="G13" s="40" t="s">
        <v>112</v>
      </c>
      <c r="H13" s="5">
        <f>Ca_nhan_ung_tien</f>
        <v>62174000</v>
      </c>
      <c r="I13" s="4" t="s">
        <v>118</v>
      </c>
    </row>
  </sheetData>
  <mergeCells count="1">
    <mergeCell ref="G4:I5"/>
  </mergeCells>
  <dataValidations count="1">
    <dataValidation type="list" allowBlank="1" showInputMessage="1" showErrorMessage="1" sqref="I7:I13" xr:uid="{FB20CE85-9817-4FF7-81EF-BC82B065B869}">
      <formula1>"Đã thanh toán, Chưa thanh toán"</formula1>
    </dataValidation>
  </dataValidations>
  <hyperlinks>
    <hyperlink ref="G7" location="'Chi phí cố định'!A1" display="Chi phí cố định(Văn phòng làm việc, điện,nước)" xr:uid="{71F5C0D9-FAFD-4AFE-BBFE-E708C9915888}"/>
    <hyperlink ref="G8" location="'Chi phí hoạt động'!A1" display="Chi phí hoạt động(ăn uống, trà nước, xe đi lại, liên hoan)" xr:uid="{9BEC1463-CA06-4FCB-91DF-132094BF6DC1}"/>
    <hyperlink ref="G9" location="'Mua sắm thiết bị'!A1" display="Mua sắm thiết bị" xr:uid="{D0866C33-C75D-4E2A-AE85-197EDC2BB009}"/>
    <hyperlink ref="G10" location="'Mua sắm linh kiện'!A1" display="Mua sắm linh kiện" xr:uid="{13E7C28D-5021-48C1-9397-447125DB223F}"/>
    <hyperlink ref="G11" location="'Chi phí thủ tục giấy tờ'!A1" display="Chi phí thủ tục giấy tờ công ty" xr:uid="{A0D37EEE-050B-4A63-A122-6DA3C54B9868}"/>
    <hyperlink ref="G12" location="'Chi phí nhân công'!A1" display="Chi phí nhân công + Hoa hồng môi giới dự án" xr:uid="{39F966DC-BB97-4D86-AC52-B077D0D01A2A}"/>
    <hyperlink ref="G13" location="'Cá nhân ứng tiền'!A1" display="Cá nhân ứng tiền" xr:uid="{525798CB-DF6E-44C4-ABE0-80C344B09747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526D-A920-48D2-ABE4-92E53AD1E18B}">
  <dimension ref="A2:M18"/>
  <sheetViews>
    <sheetView workbookViewId="0">
      <selection activeCell="M15" sqref="M15"/>
    </sheetView>
  </sheetViews>
  <sheetFormatPr defaultRowHeight="15" x14ac:dyDescent="0.25"/>
  <cols>
    <col min="1" max="1" width="16.28515625" style="6" customWidth="1"/>
    <col min="2" max="2" width="9.140625" style="1"/>
    <col min="10" max="10" width="22.28515625" customWidth="1"/>
    <col min="11" max="11" width="23.5703125" customWidth="1"/>
    <col min="12" max="12" width="12.5703125" customWidth="1"/>
  </cols>
  <sheetData>
    <row r="2" spans="1:11" x14ac:dyDescent="0.25">
      <c r="J2" s="68" t="s">
        <v>19</v>
      </c>
      <c r="K2" s="68"/>
    </row>
    <row r="3" spans="1:11" x14ac:dyDescent="0.25">
      <c r="J3" s="68"/>
      <c r="K3" s="68"/>
    </row>
    <row r="4" spans="1:11" x14ac:dyDescent="0.25">
      <c r="J4" s="14" t="s">
        <v>13</v>
      </c>
      <c r="K4" s="15" t="s">
        <v>12</v>
      </c>
    </row>
    <row r="5" spans="1:11" x14ac:dyDescent="0.25">
      <c r="J5" s="8" t="s">
        <v>14</v>
      </c>
      <c r="K5" s="5">
        <v>500000</v>
      </c>
    </row>
    <row r="6" spans="1:11" x14ac:dyDescent="0.25">
      <c r="J6" s="8" t="s">
        <v>15</v>
      </c>
      <c r="K6" s="5">
        <v>500000</v>
      </c>
    </row>
    <row r="7" spans="1:11" x14ac:dyDescent="0.25">
      <c r="J7" s="8" t="s">
        <v>16</v>
      </c>
      <c r="K7" s="5">
        <v>500000</v>
      </c>
    </row>
    <row r="8" spans="1:11" x14ac:dyDescent="0.25">
      <c r="J8" s="8" t="s">
        <v>17</v>
      </c>
      <c r="K8" s="5">
        <v>500000</v>
      </c>
    </row>
    <row r="9" spans="1:11" x14ac:dyDescent="0.25">
      <c r="J9" s="8" t="s">
        <v>18</v>
      </c>
      <c r="K9" s="5">
        <v>500000</v>
      </c>
    </row>
    <row r="10" spans="1:11" x14ac:dyDescent="0.25">
      <c r="J10" s="8" t="s">
        <v>123</v>
      </c>
      <c r="K10" s="5">
        <v>500000</v>
      </c>
    </row>
    <row r="11" spans="1:11" x14ac:dyDescent="0.25">
      <c r="J11" s="8"/>
      <c r="K11" s="5"/>
    </row>
    <row r="12" spans="1:11" x14ac:dyDescent="0.25">
      <c r="J12" s="8"/>
      <c r="K12" s="5"/>
    </row>
    <row r="13" spans="1:11" x14ac:dyDescent="0.25">
      <c r="J13" s="8"/>
      <c r="K13" s="5"/>
    </row>
    <row r="14" spans="1:11" x14ac:dyDescent="0.25">
      <c r="J14" s="8"/>
      <c r="K14" s="5"/>
    </row>
    <row r="15" spans="1:11" x14ac:dyDescent="0.25">
      <c r="J15" s="8"/>
      <c r="K15" s="5"/>
    </row>
    <row r="16" spans="1:11" x14ac:dyDescent="0.25">
      <c r="A16" s="7"/>
      <c r="J16" s="8"/>
      <c r="K16" s="5"/>
    </row>
    <row r="17" spans="1:13" x14ac:dyDescent="0.25">
      <c r="A17" s="7"/>
      <c r="J17" s="7"/>
      <c r="K17" s="1"/>
    </row>
    <row r="18" spans="1:13" x14ac:dyDescent="0.25">
      <c r="A18" s="7"/>
      <c r="J18" s="7"/>
      <c r="K18" s="1"/>
      <c r="L18" s="9">
        <f>SUM(K5:K16)</f>
        <v>3000000</v>
      </c>
      <c r="M18" s="10" t="s">
        <v>4</v>
      </c>
    </row>
  </sheetData>
  <mergeCells count="1">
    <mergeCell ref="J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CA7F-675E-45DF-8131-5AD5A819A169}">
  <dimension ref="P3:U31"/>
  <sheetViews>
    <sheetView workbookViewId="0">
      <selection activeCell="U17" sqref="U17"/>
    </sheetView>
  </sheetViews>
  <sheetFormatPr defaultRowHeight="15" x14ac:dyDescent="0.25"/>
  <cols>
    <col min="15" max="15" width="9.140625" customWidth="1"/>
    <col min="16" max="16" width="22.140625" customWidth="1"/>
    <col min="17" max="17" width="12.28515625" customWidth="1"/>
    <col min="18" max="18" width="11" style="1" customWidth="1"/>
    <col min="20" max="20" width="14.42578125" customWidth="1"/>
  </cols>
  <sheetData>
    <row r="3" spans="16:19" x14ac:dyDescent="0.25">
      <c r="P3" s="69" t="s">
        <v>6</v>
      </c>
      <c r="Q3" s="69"/>
      <c r="R3" s="69"/>
      <c r="S3" s="69"/>
    </row>
    <row r="4" spans="16:19" x14ac:dyDescent="0.25">
      <c r="P4" s="69"/>
      <c r="Q4" s="69"/>
      <c r="R4" s="69"/>
      <c r="S4" s="69"/>
    </row>
    <row r="5" spans="16:19" x14ac:dyDescent="0.25">
      <c r="P5" s="13" t="s">
        <v>1</v>
      </c>
      <c r="Q5" s="13" t="s">
        <v>20</v>
      </c>
      <c r="R5" s="19" t="s">
        <v>12</v>
      </c>
      <c r="S5" s="13" t="s">
        <v>21</v>
      </c>
    </row>
    <row r="6" spans="16:19" x14ac:dyDescent="0.25">
      <c r="P6" s="11" t="s">
        <v>22</v>
      </c>
      <c r="Q6" s="8" t="s">
        <v>25</v>
      </c>
      <c r="R6" s="5">
        <v>40000</v>
      </c>
      <c r="S6" s="4"/>
    </row>
    <row r="7" spans="16:19" x14ac:dyDescent="0.25">
      <c r="P7" s="11" t="s">
        <v>23</v>
      </c>
      <c r="Q7" s="8" t="s">
        <v>26</v>
      </c>
      <c r="R7" s="5">
        <v>120000</v>
      </c>
      <c r="S7" s="4"/>
    </row>
    <row r="8" spans="16:19" x14ac:dyDescent="0.25">
      <c r="P8" s="11" t="s">
        <v>24</v>
      </c>
      <c r="Q8" s="8" t="s">
        <v>27</v>
      </c>
      <c r="R8" s="5">
        <v>120000</v>
      </c>
      <c r="S8" s="4"/>
    </row>
    <row r="9" spans="16:19" x14ac:dyDescent="0.25">
      <c r="P9" s="11" t="s">
        <v>28</v>
      </c>
      <c r="Q9" s="8" t="s">
        <v>30</v>
      </c>
      <c r="R9" s="5">
        <v>40000</v>
      </c>
      <c r="S9" s="4"/>
    </row>
    <row r="10" spans="16:19" x14ac:dyDescent="0.25">
      <c r="P10" s="11" t="s">
        <v>29</v>
      </c>
      <c r="Q10" s="8" t="s">
        <v>31</v>
      </c>
      <c r="R10" s="5">
        <v>120000</v>
      </c>
      <c r="S10" s="4"/>
    </row>
    <row r="11" spans="16:19" x14ac:dyDescent="0.25">
      <c r="P11" s="11" t="s">
        <v>29</v>
      </c>
      <c r="Q11" s="8" t="s">
        <v>31</v>
      </c>
      <c r="R11" s="5">
        <v>120000</v>
      </c>
      <c r="S11" s="4"/>
    </row>
    <row r="12" spans="16:19" x14ac:dyDescent="0.25">
      <c r="P12" s="11" t="s">
        <v>29</v>
      </c>
      <c r="Q12" s="8" t="s">
        <v>37</v>
      </c>
      <c r="R12" s="5">
        <v>120000</v>
      </c>
      <c r="S12" s="4"/>
    </row>
    <row r="13" spans="16:19" x14ac:dyDescent="0.25">
      <c r="P13" s="11" t="s">
        <v>32</v>
      </c>
      <c r="Q13" s="8" t="s">
        <v>38</v>
      </c>
      <c r="R13" s="5">
        <v>80000</v>
      </c>
      <c r="S13" s="4"/>
    </row>
    <row r="14" spans="16:19" x14ac:dyDescent="0.25">
      <c r="P14" s="11" t="s">
        <v>22</v>
      </c>
      <c r="Q14" s="8" t="s">
        <v>39</v>
      </c>
      <c r="R14" s="5">
        <v>120000</v>
      </c>
      <c r="S14" s="4"/>
    </row>
    <row r="15" spans="16:19" ht="30" x14ac:dyDescent="0.25">
      <c r="P15" s="11" t="s">
        <v>33</v>
      </c>
      <c r="Q15" s="8" t="s">
        <v>40</v>
      </c>
      <c r="R15" s="5">
        <v>200000</v>
      </c>
      <c r="S15" s="4"/>
    </row>
    <row r="16" spans="16:19" x14ac:dyDescent="0.25">
      <c r="P16" s="11" t="s">
        <v>34</v>
      </c>
      <c r="Q16" s="8" t="s">
        <v>41</v>
      </c>
      <c r="R16" s="5">
        <v>80000</v>
      </c>
      <c r="S16" s="4"/>
    </row>
    <row r="17" spans="16:21" x14ac:dyDescent="0.25">
      <c r="P17" s="11" t="s">
        <v>35</v>
      </c>
      <c r="Q17" s="8" t="s">
        <v>42</v>
      </c>
      <c r="R17" s="5">
        <v>120000</v>
      </c>
      <c r="S17" s="4"/>
    </row>
    <row r="18" spans="16:21" x14ac:dyDescent="0.25">
      <c r="P18" s="11" t="s">
        <v>36</v>
      </c>
      <c r="Q18" s="8" t="s">
        <v>43</v>
      </c>
      <c r="R18" s="5">
        <v>120000</v>
      </c>
      <c r="S18" s="4"/>
    </row>
    <row r="19" spans="16:21" x14ac:dyDescent="0.25">
      <c r="P19" s="11" t="s">
        <v>44</v>
      </c>
      <c r="Q19" s="8" t="s">
        <v>52</v>
      </c>
      <c r="R19" s="5"/>
      <c r="S19" s="4" t="s">
        <v>45</v>
      </c>
    </row>
    <row r="20" spans="16:21" x14ac:dyDescent="0.25">
      <c r="P20" s="11" t="s">
        <v>46</v>
      </c>
      <c r="Q20" s="8" t="s">
        <v>53</v>
      </c>
      <c r="R20" s="5">
        <v>180000</v>
      </c>
      <c r="S20" s="4" t="s">
        <v>47</v>
      </c>
    </row>
    <row r="21" spans="16:21" x14ac:dyDescent="0.25">
      <c r="P21" s="11" t="s">
        <v>48</v>
      </c>
      <c r="Q21" s="8" t="s">
        <v>54</v>
      </c>
      <c r="R21" s="5">
        <v>120000</v>
      </c>
      <c r="S21" s="4" t="s">
        <v>49</v>
      </c>
    </row>
    <row r="22" spans="16:21" x14ac:dyDescent="0.25">
      <c r="P22" s="11" t="s">
        <v>50</v>
      </c>
      <c r="Q22" s="8" t="s">
        <v>55</v>
      </c>
      <c r="R22" s="5">
        <v>120000</v>
      </c>
      <c r="S22" s="4"/>
    </row>
    <row r="23" spans="16:21" x14ac:dyDescent="0.25">
      <c r="P23" s="11" t="s">
        <v>51</v>
      </c>
      <c r="Q23" s="8"/>
      <c r="R23" s="5">
        <v>200000</v>
      </c>
      <c r="S23" s="4" t="s">
        <v>49</v>
      </c>
    </row>
    <row r="24" spans="16:21" ht="30" x14ac:dyDescent="0.25">
      <c r="P24" s="29" t="s">
        <v>109</v>
      </c>
      <c r="Q24" s="30" t="s">
        <v>111</v>
      </c>
      <c r="R24" s="32">
        <v>360000</v>
      </c>
      <c r="S24" s="31" t="s">
        <v>45</v>
      </c>
    </row>
    <row r="25" spans="16:21" x14ac:dyDescent="0.25">
      <c r="P25" s="29" t="s">
        <v>110</v>
      </c>
      <c r="Q25" s="30">
        <v>1</v>
      </c>
      <c r="R25" s="32">
        <v>170000</v>
      </c>
      <c r="S25" s="31" t="s">
        <v>45</v>
      </c>
    </row>
    <row r="31" spans="16:21" x14ac:dyDescent="0.25">
      <c r="T31" s="24">
        <f>SUM(R6:R26)</f>
        <v>2550000</v>
      </c>
      <c r="U31" s="12" t="s">
        <v>4</v>
      </c>
    </row>
  </sheetData>
  <mergeCells count="1">
    <mergeCell ref="P3:S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C094-5536-4558-8EA1-C96E0F45453E}">
  <dimension ref="J2:P19"/>
  <sheetViews>
    <sheetView topLeftCell="D1" workbookViewId="0">
      <selection activeCell="J7" sqref="J7"/>
    </sheetView>
  </sheetViews>
  <sheetFormatPr defaultRowHeight="15" x14ac:dyDescent="0.25"/>
  <cols>
    <col min="9" max="9" width="3.28515625" customWidth="1"/>
    <col min="10" max="10" width="21.28515625" customWidth="1"/>
    <col min="12" max="12" width="12.85546875" style="1" customWidth="1"/>
    <col min="13" max="13" width="17.42578125" style="1" customWidth="1"/>
  </cols>
  <sheetData>
    <row r="2" spans="10:14" x14ac:dyDescent="0.25">
      <c r="J2" s="68" t="s">
        <v>8</v>
      </c>
      <c r="K2" s="68"/>
      <c r="L2" s="68"/>
      <c r="M2" s="68"/>
      <c r="N2" s="68"/>
    </row>
    <row r="3" spans="10:14" x14ac:dyDescent="0.25">
      <c r="J3" s="68"/>
      <c r="K3" s="68"/>
      <c r="L3" s="68"/>
      <c r="M3" s="68"/>
      <c r="N3" s="68"/>
    </row>
    <row r="4" spans="10:14" x14ac:dyDescent="0.25">
      <c r="J4" s="16" t="s">
        <v>56</v>
      </c>
      <c r="K4" s="16" t="s">
        <v>57</v>
      </c>
      <c r="L4" s="15" t="s">
        <v>59</v>
      </c>
      <c r="M4" s="15" t="s">
        <v>58</v>
      </c>
      <c r="N4" s="16" t="s">
        <v>21</v>
      </c>
    </row>
    <row r="5" spans="10:14" x14ac:dyDescent="0.25">
      <c r="J5" s="29" t="s">
        <v>88</v>
      </c>
      <c r="K5" s="30">
        <v>1</v>
      </c>
      <c r="L5" s="32">
        <v>1800000</v>
      </c>
      <c r="M5" s="33">
        <v>1800000</v>
      </c>
      <c r="N5" s="4" t="s">
        <v>45</v>
      </c>
    </row>
    <row r="6" spans="10:14" x14ac:dyDescent="0.25">
      <c r="J6" s="29" t="s">
        <v>89</v>
      </c>
      <c r="K6" s="30">
        <v>1</v>
      </c>
      <c r="L6" s="32">
        <v>5150000</v>
      </c>
      <c r="M6" s="33">
        <v>5150000</v>
      </c>
      <c r="N6" s="4" t="s">
        <v>45</v>
      </c>
    </row>
    <row r="19" spans="15:16" x14ac:dyDescent="0.25">
      <c r="O19" s="2">
        <f>SUM(M5:M10)</f>
        <v>6950000</v>
      </c>
      <c r="P19" s="12" t="s">
        <v>4</v>
      </c>
    </row>
  </sheetData>
  <mergeCells count="1">
    <mergeCell ref="J2:N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7529-3FB2-4206-98A9-C20BF02B3565}">
  <dimension ref="H2:N43"/>
  <sheetViews>
    <sheetView topLeftCell="E17" workbookViewId="0">
      <selection activeCell="H42" sqref="H42:L42"/>
    </sheetView>
  </sheetViews>
  <sheetFormatPr defaultRowHeight="15" x14ac:dyDescent="0.25"/>
  <cols>
    <col min="8" max="8" width="22.5703125" customWidth="1"/>
    <col min="9" max="9" width="10.28515625" style="39" customWidth="1"/>
    <col min="10" max="10" width="10.85546875" style="1" customWidth="1"/>
    <col min="11" max="11" width="18.42578125" style="1" customWidth="1"/>
    <col min="12" max="12" width="10.140625" bestFit="1" customWidth="1"/>
    <col min="13" max="13" width="22.7109375" customWidth="1"/>
  </cols>
  <sheetData>
    <row r="2" spans="8:14" x14ac:dyDescent="0.25">
      <c r="M2" s="24">
        <f>SUM(K6:K41)</f>
        <v>28916480</v>
      </c>
      <c r="N2" s="12" t="s">
        <v>4</v>
      </c>
    </row>
    <row r="3" spans="8:14" x14ac:dyDescent="0.25">
      <c r="H3" s="70" t="s">
        <v>10</v>
      </c>
      <c r="I3" s="70"/>
      <c r="J3" s="70"/>
      <c r="K3" s="70"/>
      <c r="L3" s="70"/>
    </row>
    <row r="4" spans="8:14" x14ac:dyDescent="0.25">
      <c r="H4" s="70"/>
      <c r="I4" s="70"/>
      <c r="J4" s="70"/>
      <c r="K4" s="70"/>
      <c r="L4" s="70"/>
    </row>
    <row r="5" spans="8:14" x14ac:dyDescent="0.25">
      <c r="H5" s="13" t="s">
        <v>60</v>
      </c>
      <c r="I5" s="51" t="s">
        <v>57</v>
      </c>
      <c r="J5" s="19" t="s">
        <v>59</v>
      </c>
      <c r="K5" s="19" t="s">
        <v>58</v>
      </c>
      <c r="L5" s="13" t="s">
        <v>21</v>
      </c>
    </row>
    <row r="6" spans="8:14" x14ac:dyDescent="0.25">
      <c r="H6" s="17" t="s">
        <v>61</v>
      </c>
      <c r="I6" s="52">
        <v>1</v>
      </c>
      <c r="J6" s="18">
        <v>230000</v>
      </c>
      <c r="K6" s="18">
        <f>(I6*J6)</f>
        <v>230000</v>
      </c>
      <c r="L6" s="17" t="s">
        <v>49</v>
      </c>
    </row>
    <row r="7" spans="8:14" x14ac:dyDescent="0.25">
      <c r="H7" s="17" t="s">
        <v>62</v>
      </c>
      <c r="I7" s="52">
        <v>1</v>
      </c>
      <c r="J7" s="18">
        <v>1360000</v>
      </c>
      <c r="K7" s="18">
        <f t="shared" ref="K7:K43" si="0">(I7*J7)</f>
        <v>1360000</v>
      </c>
      <c r="L7" s="17" t="s">
        <v>49</v>
      </c>
    </row>
    <row r="8" spans="8:14" x14ac:dyDescent="0.25">
      <c r="H8" s="17" t="s">
        <v>63</v>
      </c>
      <c r="I8" s="52">
        <v>2</v>
      </c>
      <c r="J8" s="18">
        <v>65000</v>
      </c>
      <c r="K8" s="18">
        <f t="shared" si="0"/>
        <v>130000</v>
      </c>
      <c r="L8" s="17" t="s">
        <v>49</v>
      </c>
    </row>
    <row r="9" spans="8:14" x14ac:dyDescent="0.25">
      <c r="H9" s="17" t="s">
        <v>64</v>
      </c>
      <c r="I9" s="52">
        <v>1</v>
      </c>
      <c r="J9" s="18">
        <v>1050000</v>
      </c>
      <c r="K9" s="18">
        <f t="shared" si="0"/>
        <v>1050000</v>
      </c>
      <c r="L9" s="17" t="s">
        <v>49</v>
      </c>
    </row>
    <row r="10" spans="8:14" x14ac:dyDescent="0.25">
      <c r="H10" s="17" t="s">
        <v>65</v>
      </c>
      <c r="I10" s="52">
        <v>1</v>
      </c>
      <c r="J10" s="18">
        <v>450000</v>
      </c>
      <c r="K10" s="18">
        <f t="shared" si="0"/>
        <v>450000</v>
      </c>
      <c r="L10" s="17" t="s">
        <v>49</v>
      </c>
    </row>
    <row r="11" spans="8:14" x14ac:dyDescent="0.25">
      <c r="H11" s="17" t="s">
        <v>66</v>
      </c>
      <c r="I11" s="52">
        <v>2</v>
      </c>
      <c r="J11" s="18">
        <v>30000</v>
      </c>
      <c r="K11" s="18">
        <f t="shared" si="0"/>
        <v>60000</v>
      </c>
      <c r="L11" s="17" t="s">
        <v>49</v>
      </c>
    </row>
    <row r="12" spans="8:14" x14ac:dyDescent="0.25">
      <c r="H12" s="17" t="s">
        <v>67</v>
      </c>
      <c r="I12" s="52">
        <v>1</v>
      </c>
      <c r="J12" s="18">
        <v>190000</v>
      </c>
      <c r="K12" s="18">
        <f t="shared" si="0"/>
        <v>190000</v>
      </c>
      <c r="L12" s="17" t="s">
        <v>49</v>
      </c>
    </row>
    <row r="13" spans="8:14" x14ac:dyDescent="0.25">
      <c r="H13" s="17" t="s">
        <v>68</v>
      </c>
      <c r="I13" s="52">
        <v>1</v>
      </c>
      <c r="J13" s="18">
        <v>150000</v>
      </c>
      <c r="K13" s="18">
        <f t="shared" si="0"/>
        <v>150000</v>
      </c>
      <c r="L13" s="17" t="s">
        <v>49</v>
      </c>
    </row>
    <row r="14" spans="8:14" x14ac:dyDescent="0.25">
      <c r="H14" s="17" t="s">
        <v>69</v>
      </c>
      <c r="I14" s="52">
        <v>1</v>
      </c>
      <c r="J14" s="18">
        <v>115000</v>
      </c>
      <c r="K14" s="18">
        <f t="shared" si="0"/>
        <v>115000</v>
      </c>
      <c r="L14" s="17" t="s">
        <v>49</v>
      </c>
    </row>
    <row r="15" spans="8:14" x14ac:dyDescent="0.25">
      <c r="H15" s="17" t="s">
        <v>70</v>
      </c>
      <c r="I15" s="52">
        <v>1</v>
      </c>
      <c r="J15" s="18">
        <v>276000</v>
      </c>
      <c r="K15" s="18">
        <f t="shared" si="0"/>
        <v>276000</v>
      </c>
      <c r="L15" s="17" t="s">
        <v>49</v>
      </c>
    </row>
    <row r="16" spans="8:14" x14ac:dyDescent="0.25">
      <c r="H16" s="17" t="s">
        <v>116</v>
      </c>
      <c r="I16" s="52">
        <v>1</v>
      </c>
      <c r="J16" s="18">
        <v>400000</v>
      </c>
      <c r="K16" s="18">
        <f t="shared" si="0"/>
        <v>400000</v>
      </c>
      <c r="L16" s="17" t="s">
        <v>49</v>
      </c>
    </row>
    <row r="17" spans="8:12" x14ac:dyDescent="0.25">
      <c r="H17" s="17" t="s">
        <v>71</v>
      </c>
      <c r="I17" s="52">
        <v>1</v>
      </c>
      <c r="J17" s="18">
        <v>120000</v>
      </c>
      <c r="K17" s="18">
        <f t="shared" si="0"/>
        <v>120000</v>
      </c>
      <c r="L17" s="17" t="s">
        <v>49</v>
      </c>
    </row>
    <row r="18" spans="8:12" x14ac:dyDescent="0.25">
      <c r="H18" s="17" t="s">
        <v>72</v>
      </c>
      <c r="I18" s="52">
        <v>1</v>
      </c>
      <c r="J18" s="18">
        <v>2372000</v>
      </c>
      <c r="K18" s="18">
        <f t="shared" si="0"/>
        <v>2372000</v>
      </c>
      <c r="L18" s="17" t="s">
        <v>49</v>
      </c>
    </row>
    <row r="19" spans="8:12" x14ac:dyDescent="0.25">
      <c r="H19" s="17" t="s">
        <v>73</v>
      </c>
      <c r="I19" s="52">
        <v>1</v>
      </c>
      <c r="J19" s="18">
        <v>55000</v>
      </c>
      <c r="K19" s="18">
        <f t="shared" si="0"/>
        <v>55000</v>
      </c>
      <c r="L19" s="17" t="s">
        <v>49</v>
      </c>
    </row>
    <row r="20" spans="8:12" x14ac:dyDescent="0.25">
      <c r="H20" s="17" t="s">
        <v>74</v>
      </c>
      <c r="I20" s="52">
        <v>1</v>
      </c>
      <c r="J20" s="18">
        <v>6536500</v>
      </c>
      <c r="K20" s="18">
        <f t="shared" si="0"/>
        <v>6536500</v>
      </c>
      <c r="L20" s="17" t="s">
        <v>49</v>
      </c>
    </row>
    <row r="21" spans="8:12" x14ac:dyDescent="0.25">
      <c r="H21" s="17" t="s">
        <v>75</v>
      </c>
      <c r="I21" s="52">
        <v>1</v>
      </c>
      <c r="J21" s="18">
        <v>3121980</v>
      </c>
      <c r="K21" s="18">
        <f t="shared" si="0"/>
        <v>3121980</v>
      </c>
      <c r="L21" s="17" t="s">
        <v>49</v>
      </c>
    </row>
    <row r="22" spans="8:12" x14ac:dyDescent="0.25">
      <c r="H22" s="17" t="s">
        <v>76</v>
      </c>
      <c r="I22" s="52">
        <v>1</v>
      </c>
      <c r="J22" s="18">
        <v>1980000</v>
      </c>
      <c r="K22" s="18">
        <f t="shared" si="0"/>
        <v>1980000</v>
      </c>
      <c r="L22" s="17" t="s">
        <v>49</v>
      </c>
    </row>
    <row r="23" spans="8:12" x14ac:dyDescent="0.25">
      <c r="H23" s="17" t="s">
        <v>77</v>
      </c>
      <c r="I23" s="52">
        <v>1</v>
      </c>
      <c r="J23" s="18">
        <v>230000</v>
      </c>
      <c r="K23" s="18">
        <f t="shared" si="0"/>
        <v>230000</v>
      </c>
      <c r="L23" s="17" t="s">
        <v>49</v>
      </c>
    </row>
    <row r="24" spans="8:12" x14ac:dyDescent="0.25">
      <c r="H24" s="17" t="s">
        <v>78</v>
      </c>
      <c r="I24" s="52">
        <v>70</v>
      </c>
      <c r="J24" s="18">
        <v>9000</v>
      </c>
      <c r="K24" s="18">
        <f t="shared" si="0"/>
        <v>630000</v>
      </c>
      <c r="L24" s="17" t="s">
        <v>49</v>
      </c>
    </row>
    <row r="25" spans="8:12" x14ac:dyDescent="0.25">
      <c r="H25" s="17" t="s">
        <v>86</v>
      </c>
      <c r="I25" s="52">
        <v>70</v>
      </c>
      <c r="J25" s="18">
        <v>10800</v>
      </c>
      <c r="K25" s="18">
        <f t="shared" si="0"/>
        <v>756000</v>
      </c>
      <c r="L25" s="17" t="s">
        <v>49</v>
      </c>
    </row>
    <row r="26" spans="8:12" x14ac:dyDescent="0.25">
      <c r="H26" s="17" t="s">
        <v>87</v>
      </c>
      <c r="I26" s="52">
        <v>1</v>
      </c>
      <c r="J26" s="18">
        <v>120000</v>
      </c>
      <c r="K26" s="18">
        <f t="shared" si="0"/>
        <v>120000</v>
      </c>
      <c r="L26" s="17" t="s">
        <v>49</v>
      </c>
    </row>
    <row r="27" spans="8:12" x14ac:dyDescent="0.25">
      <c r="H27" s="48" t="s">
        <v>94</v>
      </c>
      <c r="I27" s="53">
        <v>3</v>
      </c>
      <c r="J27" s="49">
        <v>110000</v>
      </c>
      <c r="K27" s="18">
        <f t="shared" si="0"/>
        <v>330000</v>
      </c>
      <c r="L27" s="17" t="s">
        <v>45</v>
      </c>
    </row>
    <row r="28" spans="8:12" ht="28.5" x14ac:dyDescent="0.25">
      <c r="H28" s="48" t="s">
        <v>95</v>
      </c>
      <c r="I28" s="53">
        <v>1</v>
      </c>
      <c r="J28" s="49">
        <v>2125000</v>
      </c>
      <c r="K28" s="18">
        <f t="shared" si="0"/>
        <v>2125000</v>
      </c>
      <c r="L28" s="17" t="s">
        <v>45</v>
      </c>
    </row>
    <row r="29" spans="8:12" x14ac:dyDescent="0.25">
      <c r="H29" s="48" t="s">
        <v>96</v>
      </c>
      <c r="I29" s="53">
        <v>1</v>
      </c>
      <c r="J29" s="49">
        <v>577000</v>
      </c>
      <c r="K29" s="18">
        <f t="shared" si="0"/>
        <v>577000</v>
      </c>
      <c r="L29" s="17" t="s">
        <v>45</v>
      </c>
    </row>
    <row r="30" spans="8:12" x14ac:dyDescent="0.25">
      <c r="H30" s="48" t="s">
        <v>97</v>
      </c>
      <c r="I30" s="53">
        <v>10</v>
      </c>
      <c r="J30" s="49">
        <v>11500</v>
      </c>
      <c r="K30" s="18">
        <f t="shared" si="0"/>
        <v>115000</v>
      </c>
      <c r="L30" s="17" t="s">
        <v>45</v>
      </c>
    </row>
    <row r="31" spans="8:12" x14ac:dyDescent="0.25">
      <c r="H31" s="48" t="s">
        <v>98</v>
      </c>
      <c r="I31" s="53">
        <v>1</v>
      </c>
      <c r="J31" s="49">
        <v>180000</v>
      </c>
      <c r="K31" s="18">
        <f t="shared" si="0"/>
        <v>180000</v>
      </c>
      <c r="L31" s="17" t="s">
        <v>45</v>
      </c>
    </row>
    <row r="32" spans="8:12" x14ac:dyDescent="0.25">
      <c r="H32" s="50" t="s">
        <v>99</v>
      </c>
      <c r="I32" s="53">
        <v>1</v>
      </c>
      <c r="J32" s="49">
        <v>260000</v>
      </c>
      <c r="K32" s="18">
        <f t="shared" si="0"/>
        <v>260000</v>
      </c>
      <c r="L32" s="17" t="s">
        <v>45</v>
      </c>
    </row>
    <row r="33" spans="8:12" ht="30" x14ac:dyDescent="0.25">
      <c r="H33" s="50" t="s">
        <v>100</v>
      </c>
      <c r="I33" s="53">
        <v>1</v>
      </c>
      <c r="J33" s="49">
        <v>122000</v>
      </c>
      <c r="K33" s="18">
        <f t="shared" si="0"/>
        <v>122000</v>
      </c>
      <c r="L33" s="17" t="s">
        <v>45</v>
      </c>
    </row>
    <row r="34" spans="8:12" x14ac:dyDescent="0.25">
      <c r="H34" s="50" t="s">
        <v>101</v>
      </c>
      <c r="I34" s="53">
        <v>1</v>
      </c>
      <c r="J34" s="49">
        <v>120000</v>
      </c>
      <c r="K34" s="18">
        <f t="shared" si="0"/>
        <v>120000</v>
      </c>
      <c r="L34" s="17" t="s">
        <v>45</v>
      </c>
    </row>
    <row r="35" spans="8:12" ht="30" x14ac:dyDescent="0.25">
      <c r="H35" s="50" t="s">
        <v>102</v>
      </c>
      <c r="I35" s="53">
        <v>1</v>
      </c>
      <c r="J35" s="49">
        <v>928000</v>
      </c>
      <c r="K35" s="18">
        <f t="shared" si="0"/>
        <v>928000</v>
      </c>
      <c r="L35" s="17" t="s">
        <v>45</v>
      </c>
    </row>
    <row r="36" spans="8:12" ht="30" x14ac:dyDescent="0.25">
      <c r="H36" s="50" t="s">
        <v>103</v>
      </c>
      <c r="I36" s="53">
        <v>1</v>
      </c>
      <c r="J36" s="49">
        <v>222000</v>
      </c>
      <c r="K36" s="18">
        <f t="shared" si="0"/>
        <v>222000</v>
      </c>
      <c r="L36" s="17" t="s">
        <v>45</v>
      </c>
    </row>
    <row r="37" spans="8:12" x14ac:dyDescent="0.25">
      <c r="H37" s="50" t="s">
        <v>104</v>
      </c>
      <c r="I37" s="53">
        <v>1</v>
      </c>
      <c r="J37" s="49">
        <v>200000</v>
      </c>
      <c r="K37" s="18">
        <f t="shared" si="0"/>
        <v>200000</v>
      </c>
      <c r="L37" s="17" t="s">
        <v>45</v>
      </c>
    </row>
    <row r="38" spans="8:12" x14ac:dyDescent="0.25">
      <c r="H38" s="50" t="s">
        <v>105</v>
      </c>
      <c r="I38" s="53">
        <v>1</v>
      </c>
      <c r="J38" s="49">
        <v>1750000</v>
      </c>
      <c r="K38" s="18">
        <f t="shared" si="0"/>
        <v>1750000</v>
      </c>
      <c r="L38" s="17" t="s">
        <v>45</v>
      </c>
    </row>
    <row r="39" spans="8:12" ht="28.5" x14ac:dyDescent="0.25">
      <c r="H39" s="48" t="s">
        <v>106</v>
      </c>
      <c r="I39" s="53">
        <v>1</v>
      </c>
      <c r="J39" s="49">
        <v>500000</v>
      </c>
      <c r="K39" s="18">
        <f t="shared" si="0"/>
        <v>500000</v>
      </c>
      <c r="L39" s="17" t="s">
        <v>45</v>
      </c>
    </row>
    <row r="40" spans="8:12" x14ac:dyDescent="0.25">
      <c r="H40" s="48" t="s">
        <v>107</v>
      </c>
      <c r="I40" s="53">
        <v>1</v>
      </c>
      <c r="J40" s="49">
        <v>1000000</v>
      </c>
      <c r="K40" s="18">
        <f t="shared" si="0"/>
        <v>1000000</v>
      </c>
      <c r="L40" s="17" t="s">
        <v>45</v>
      </c>
    </row>
    <row r="41" spans="8:12" x14ac:dyDescent="0.25">
      <c r="H41" s="48" t="s">
        <v>108</v>
      </c>
      <c r="I41" s="53">
        <v>1</v>
      </c>
      <c r="J41" s="49">
        <v>155000</v>
      </c>
      <c r="K41" s="18">
        <f t="shared" si="0"/>
        <v>155000</v>
      </c>
      <c r="L41" s="17" t="s">
        <v>45</v>
      </c>
    </row>
    <row r="42" spans="8:12" ht="28.5" x14ac:dyDescent="0.25">
      <c r="H42" s="61" t="s">
        <v>120</v>
      </c>
      <c r="I42" s="62">
        <v>1</v>
      </c>
      <c r="J42" s="63">
        <v>890000</v>
      </c>
      <c r="K42" s="64">
        <f t="shared" si="0"/>
        <v>890000</v>
      </c>
      <c r="L42" s="65" t="s">
        <v>45</v>
      </c>
    </row>
    <row r="43" spans="8:12" ht="28.5" x14ac:dyDescent="0.25">
      <c r="H43" s="73" t="s">
        <v>124</v>
      </c>
      <c r="I43" s="39">
        <v>1</v>
      </c>
      <c r="J43" s="1">
        <v>830000</v>
      </c>
      <c r="K43" s="1">
        <f t="shared" si="0"/>
        <v>830000</v>
      </c>
      <c r="L43" s="74" t="s">
        <v>45</v>
      </c>
    </row>
  </sheetData>
  <mergeCells count="1">
    <mergeCell ref="H3:L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8539-51C6-4967-9BBB-301946D3AEB1}">
  <dimension ref="I4:M20"/>
  <sheetViews>
    <sheetView topLeftCell="B1" workbookViewId="0">
      <selection activeCell="P12" sqref="P12"/>
    </sheetView>
  </sheetViews>
  <sheetFormatPr defaultRowHeight="15" x14ac:dyDescent="0.25"/>
  <cols>
    <col min="9" max="9" width="16.42578125" customWidth="1"/>
    <col min="10" max="10" width="11.28515625" style="1" customWidth="1"/>
    <col min="11" max="11" width="18.5703125" style="38" customWidth="1"/>
  </cols>
  <sheetData>
    <row r="4" spans="9:12" x14ac:dyDescent="0.25">
      <c r="I4" s="69" t="s">
        <v>6</v>
      </c>
      <c r="J4" s="69"/>
      <c r="K4" s="69"/>
    </row>
    <row r="5" spans="9:12" x14ac:dyDescent="0.25">
      <c r="I5" s="69"/>
      <c r="J5" s="69"/>
      <c r="K5" s="69"/>
    </row>
    <row r="6" spans="9:12" x14ac:dyDescent="0.25">
      <c r="I6" s="13" t="s">
        <v>1</v>
      </c>
      <c r="J6" s="19" t="s">
        <v>12</v>
      </c>
      <c r="K6" s="35" t="s">
        <v>21</v>
      </c>
    </row>
    <row r="7" spans="9:12" x14ac:dyDescent="0.25">
      <c r="I7" s="4" t="s">
        <v>79</v>
      </c>
      <c r="J7" s="5">
        <v>2000000</v>
      </c>
      <c r="K7" s="36" t="s">
        <v>49</v>
      </c>
    </row>
    <row r="8" spans="9:12" ht="28.5" x14ac:dyDescent="0.25">
      <c r="I8" s="34" t="s">
        <v>90</v>
      </c>
      <c r="J8" s="32">
        <v>250000</v>
      </c>
      <c r="K8" s="37" t="s">
        <v>47</v>
      </c>
      <c r="L8" s="31"/>
    </row>
    <row r="9" spans="9:12" ht="30" x14ac:dyDescent="0.25">
      <c r="I9" s="29" t="s">
        <v>91</v>
      </c>
      <c r="J9" s="32">
        <v>1000000</v>
      </c>
      <c r="K9" s="37" t="s">
        <v>47</v>
      </c>
      <c r="L9" s="31"/>
    </row>
    <row r="10" spans="9:12" ht="30" x14ac:dyDescent="0.25">
      <c r="I10" s="29" t="s">
        <v>92</v>
      </c>
      <c r="J10" s="32">
        <v>1880000</v>
      </c>
      <c r="K10" s="37" t="s">
        <v>47</v>
      </c>
      <c r="L10" s="31"/>
    </row>
    <row r="11" spans="9:12" x14ac:dyDescent="0.25">
      <c r="I11" s="29" t="s">
        <v>93</v>
      </c>
      <c r="J11" s="32">
        <v>1200000</v>
      </c>
      <c r="K11" s="37" t="s">
        <v>47</v>
      </c>
      <c r="L11" s="31"/>
    </row>
    <row r="12" spans="9:12" x14ac:dyDescent="0.25">
      <c r="I12" s="4"/>
      <c r="J12" s="5"/>
      <c r="K12" s="36"/>
    </row>
    <row r="13" spans="9:12" x14ac:dyDescent="0.25">
      <c r="I13" s="4"/>
      <c r="J13" s="5"/>
      <c r="K13" s="36"/>
    </row>
    <row r="14" spans="9:12" x14ac:dyDescent="0.25">
      <c r="I14" s="4"/>
      <c r="J14" s="5"/>
      <c r="K14" s="36"/>
    </row>
    <row r="20" spans="12:13" x14ac:dyDescent="0.25">
      <c r="L20" s="2">
        <f>SUM(J7:J13)</f>
        <v>6330000</v>
      </c>
      <c r="M20" s="12" t="s">
        <v>4</v>
      </c>
    </row>
  </sheetData>
  <mergeCells count="1">
    <mergeCell ref="I4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7FD06-09F7-437A-9CDC-D9FAE144E92D}">
  <dimension ref="H5:M26"/>
  <sheetViews>
    <sheetView workbookViewId="0">
      <selection activeCell="S26" sqref="S26"/>
    </sheetView>
  </sheetViews>
  <sheetFormatPr defaultRowHeight="15" x14ac:dyDescent="0.25"/>
  <cols>
    <col min="8" max="9" width="22" customWidth="1"/>
    <col min="10" max="10" width="9.140625" style="1"/>
  </cols>
  <sheetData>
    <row r="5" spans="8:11" x14ac:dyDescent="0.25">
      <c r="H5" s="71" t="s">
        <v>83</v>
      </c>
      <c r="I5" s="71"/>
      <c r="J5" s="71"/>
      <c r="K5" s="71"/>
    </row>
    <row r="6" spans="8:11" x14ac:dyDescent="0.25">
      <c r="H6" s="71"/>
      <c r="I6" s="71"/>
      <c r="J6" s="71"/>
      <c r="K6" s="71"/>
    </row>
    <row r="7" spans="8:11" x14ac:dyDescent="0.25">
      <c r="H7" s="22" t="s">
        <v>1</v>
      </c>
      <c r="I7" s="22" t="s">
        <v>81</v>
      </c>
      <c r="J7" s="23" t="s">
        <v>12</v>
      </c>
      <c r="K7" s="22" t="s">
        <v>21</v>
      </c>
    </row>
    <row r="8" spans="8:11" x14ac:dyDescent="0.25">
      <c r="H8" s="4" t="s">
        <v>80</v>
      </c>
      <c r="I8" s="4" t="s">
        <v>82</v>
      </c>
      <c r="J8" s="5">
        <v>3600000</v>
      </c>
      <c r="K8" s="4" t="s">
        <v>49</v>
      </c>
    </row>
    <row r="9" spans="8:11" x14ac:dyDescent="0.25">
      <c r="H9" s="4"/>
      <c r="I9" s="4"/>
      <c r="J9" s="5"/>
      <c r="K9" s="4"/>
    </row>
    <row r="10" spans="8:11" x14ac:dyDescent="0.25">
      <c r="H10" s="4"/>
      <c r="I10" s="4"/>
      <c r="J10" s="5"/>
      <c r="K10" s="4"/>
    </row>
    <row r="11" spans="8:11" x14ac:dyDescent="0.25">
      <c r="H11" s="4"/>
      <c r="I11" s="4"/>
      <c r="J11" s="5"/>
      <c r="K11" s="4"/>
    </row>
    <row r="12" spans="8:11" x14ac:dyDescent="0.25">
      <c r="H12" s="4"/>
      <c r="I12" s="4"/>
      <c r="J12" s="5"/>
      <c r="K12" s="4"/>
    </row>
    <row r="13" spans="8:11" x14ac:dyDescent="0.25">
      <c r="H13" s="4"/>
      <c r="I13" s="4"/>
      <c r="J13" s="5"/>
      <c r="K13" s="4"/>
    </row>
    <row r="14" spans="8:11" x14ac:dyDescent="0.25">
      <c r="H14" s="4"/>
      <c r="I14" s="4"/>
      <c r="J14" s="5"/>
      <c r="K14" s="4"/>
    </row>
    <row r="15" spans="8:11" x14ac:dyDescent="0.25">
      <c r="H15" s="4"/>
      <c r="I15" s="4"/>
      <c r="J15" s="5"/>
      <c r="K15" s="4"/>
    </row>
    <row r="16" spans="8:11" x14ac:dyDescent="0.25">
      <c r="H16" s="4"/>
      <c r="I16" s="4"/>
      <c r="J16" s="5"/>
      <c r="K16" s="4"/>
    </row>
    <row r="17" spans="8:13" x14ac:dyDescent="0.25">
      <c r="H17" s="4"/>
      <c r="I17" s="4"/>
      <c r="J17" s="5"/>
      <c r="K17" s="4"/>
    </row>
    <row r="18" spans="8:13" x14ac:dyDescent="0.25">
      <c r="H18" s="4"/>
      <c r="I18" s="4"/>
      <c r="J18" s="5"/>
      <c r="K18" s="4"/>
    </row>
    <row r="19" spans="8:13" x14ac:dyDescent="0.25">
      <c r="H19" s="4"/>
      <c r="I19" s="4"/>
      <c r="J19" s="5"/>
      <c r="K19" s="4"/>
    </row>
    <row r="20" spans="8:13" x14ac:dyDescent="0.25">
      <c r="H20" s="4"/>
      <c r="I20" s="4"/>
      <c r="J20" s="5"/>
      <c r="K20" s="4"/>
    </row>
    <row r="21" spans="8:13" x14ac:dyDescent="0.25">
      <c r="H21" s="4"/>
      <c r="I21" s="4"/>
      <c r="J21" s="5"/>
      <c r="K21" s="4"/>
    </row>
    <row r="26" spans="8:13" x14ac:dyDescent="0.25">
      <c r="L26" s="2">
        <f>SUM(J8:J19)</f>
        <v>3600000</v>
      </c>
      <c r="M26" s="12" t="s">
        <v>4</v>
      </c>
    </row>
  </sheetData>
  <mergeCells count="1">
    <mergeCell ref="H5:K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5ABA-9A5B-4D55-856F-C5AF2ED54280}">
  <dimension ref="K3:P11"/>
  <sheetViews>
    <sheetView workbookViewId="0">
      <selection activeCell="M10" sqref="M10"/>
    </sheetView>
  </sheetViews>
  <sheetFormatPr defaultRowHeight="15" x14ac:dyDescent="0.25"/>
  <cols>
    <col min="11" max="11" width="15.28515625" customWidth="1"/>
    <col min="12" max="12" width="13.28515625" style="39" customWidth="1"/>
    <col min="13" max="13" width="13.140625" style="1" customWidth="1"/>
    <col min="14" max="14" width="14.85546875" customWidth="1"/>
    <col min="15" max="15" width="15.7109375" customWidth="1"/>
  </cols>
  <sheetData>
    <row r="3" spans="11:16" ht="15" customHeight="1" x14ac:dyDescent="0.25">
      <c r="K3" s="72" t="s">
        <v>112</v>
      </c>
      <c r="L3" s="72"/>
      <c r="M3" s="72"/>
      <c r="O3" s="46">
        <f>SUM(M6:M13)</f>
        <v>62174000</v>
      </c>
      <c r="P3" s="47" t="s">
        <v>4</v>
      </c>
    </row>
    <row r="4" spans="11:16" ht="15" customHeight="1" x14ac:dyDescent="0.25">
      <c r="K4" s="72"/>
      <c r="L4" s="72"/>
      <c r="M4" s="72"/>
    </row>
    <row r="5" spans="11:16" x14ac:dyDescent="0.25">
      <c r="K5" s="41" t="s">
        <v>21</v>
      </c>
      <c r="L5" s="42" t="s">
        <v>113</v>
      </c>
      <c r="M5" s="43" t="s">
        <v>114</v>
      </c>
    </row>
    <row r="6" spans="11:16" x14ac:dyDescent="0.25">
      <c r="K6" s="4" t="s">
        <v>45</v>
      </c>
      <c r="L6" s="44">
        <v>44412</v>
      </c>
      <c r="M6" s="5">
        <v>5000000</v>
      </c>
    </row>
    <row r="7" spans="11:16" x14ac:dyDescent="0.25">
      <c r="K7" s="4" t="s">
        <v>28</v>
      </c>
      <c r="L7" s="45" t="s">
        <v>115</v>
      </c>
      <c r="M7" s="5">
        <v>25000000</v>
      </c>
    </row>
    <row r="8" spans="11:16" x14ac:dyDescent="0.25">
      <c r="K8" s="4" t="s">
        <v>119</v>
      </c>
      <c r="L8" s="45"/>
      <c r="M8" s="60">
        <v>7174000</v>
      </c>
    </row>
    <row r="9" spans="11:16" x14ac:dyDescent="0.25">
      <c r="K9" s="4" t="s">
        <v>121</v>
      </c>
      <c r="L9" s="45" t="s">
        <v>122</v>
      </c>
      <c r="M9" s="5">
        <v>25000000</v>
      </c>
    </row>
    <row r="10" spans="11:16" x14ac:dyDescent="0.25">
      <c r="K10" s="4"/>
      <c r="L10" s="45"/>
      <c r="M10" s="5"/>
    </row>
    <row r="11" spans="11:16" x14ac:dyDescent="0.25">
      <c r="K11" s="4"/>
      <c r="L11" s="45"/>
      <c r="M11" s="5"/>
    </row>
  </sheetData>
  <mergeCells count="1">
    <mergeCell ref="K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Thu</vt:lpstr>
      <vt:lpstr>Chi</vt:lpstr>
      <vt:lpstr>Chi phí cố định</vt:lpstr>
      <vt:lpstr>Chi phí hoạt động</vt:lpstr>
      <vt:lpstr>Mua sắm thiết bị</vt:lpstr>
      <vt:lpstr>Mua sắm linh kiện</vt:lpstr>
      <vt:lpstr>Chi phí thủ tục giấy tờ</vt:lpstr>
      <vt:lpstr>Chi phí nhân công</vt:lpstr>
      <vt:lpstr>Cá nhân ứng tiền</vt:lpstr>
      <vt:lpstr>Ca_nhan_ung_tien</vt:lpstr>
      <vt:lpstr>Chi_phi_co_dinh</vt:lpstr>
      <vt:lpstr>chi_phi_giay_to_thu_tuc</vt:lpstr>
      <vt:lpstr>Chi_phi_hoat_dong</vt:lpstr>
      <vt:lpstr>chi_phi_nhan_cong</vt:lpstr>
      <vt:lpstr>mua_sam_linh_kien</vt:lpstr>
      <vt:lpstr>Mua_sam_thiet_bi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2021-04-17T09:01:55Z</dcterms:modified>
</cp:coreProperties>
</file>