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ViTechSolution_LTD\04.Team_Log\Project\"/>
    </mc:Choice>
  </mc:AlternateContent>
  <xr:revisionPtr revIDLastSave="0" documentId="13_ncr:1_{67195B82-5C7D-40B8-AC87-33ABF867161F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  <sheet name="Quản lý tiền vào ra tài khoản" sheetId="16" r:id="rId11"/>
  </sheets>
  <externalReferences>
    <externalReference r:id="rId12"/>
  </externalReferences>
  <definedNames>
    <definedName name="chi_phi_cong_ty">'Chi Phí Công ty'!$G$83</definedName>
    <definedName name="Pega" localSheetId="10">PEGA!$G$46</definedName>
    <definedName name="Pega">PEGA!$G$48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10">#REF!</definedName>
    <definedName name="RowTitleRegion1..C7" localSheetId="7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10">#REF!</definedName>
    <definedName name="RowTitleRegion2..G5" localSheetId="7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ty'!$G$83</definedName>
    <definedName name="smarthome">SMARTHOME!$G$32</definedName>
    <definedName name="sport1_p1.5" localSheetId="4">'160_Zeus'!$G$47</definedName>
    <definedName name="sport1_p1.5" localSheetId="5">'270_Hecquyn'!$G$42</definedName>
    <definedName name="sport1_p1.5">SPORT1_P1.5!$G$59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2" l="1"/>
  <c r="G24" i="12"/>
  <c r="G25" i="12"/>
  <c r="G26" i="12"/>
  <c r="G27" i="12"/>
  <c r="G28" i="12"/>
  <c r="G29" i="12"/>
  <c r="G32" i="2"/>
  <c r="G34" i="2"/>
  <c r="G17" i="8"/>
  <c r="G19" i="8"/>
  <c r="G55" i="8"/>
  <c r="G56" i="8"/>
  <c r="G54" i="8"/>
  <c r="G58" i="8" s="1"/>
  <c r="G6" i="2"/>
  <c r="G10" i="2"/>
  <c r="E31" i="16"/>
  <c r="D31" i="16"/>
  <c r="C31" i="16"/>
  <c r="G53" i="8"/>
  <c r="G17" i="12"/>
  <c r="G31" i="2"/>
  <c r="G42" i="10"/>
  <c r="G13" i="12"/>
  <c r="G14" i="12"/>
  <c r="G15" i="12"/>
  <c r="G12" i="12"/>
  <c r="G52" i="8"/>
  <c r="G51" i="8"/>
  <c r="G11" i="12"/>
  <c r="G17" i="4"/>
  <c r="G20" i="12"/>
  <c r="G21" i="12"/>
  <c r="G22" i="12"/>
  <c r="G16" i="10"/>
  <c r="G50" i="8"/>
  <c r="G49" i="8"/>
  <c r="D11" i="14"/>
  <c r="D14" i="14" s="1"/>
  <c r="C5" i="13"/>
  <c r="D13" i="13" s="1"/>
  <c r="G8" i="10"/>
  <c r="G7" i="10"/>
  <c r="G6" i="10"/>
  <c r="G73" i="8"/>
  <c r="G7" i="12"/>
  <c r="G6" i="12"/>
  <c r="G5" i="12"/>
  <c r="G7" i="3"/>
  <c r="C3" i="13"/>
  <c r="C2" i="13"/>
  <c r="M31" i="3"/>
  <c r="G6" i="3"/>
  <c r="G30" i="2"/>
  <c r="G29" i="2"/>
  <c r="G48" i="8"/>
  <c r="G16" i="8"/>
  <c r="G47" i="8"/>
  <c r="G46" i="8"/>
  <c r="G15" i="10"/>
  <c r="G28" i="2"/>
  <c r="G27" i="2"/>
  <c r="G26" i="2"/>
  <c r="G25" i="2"/>
  <c r="G44" i="12"/>
  <c r="G19" i="12"/>
  <c r="G24" i="2"/>
  <c r="G23" i="2"/>
  <c r="G45" i="8"/>
  <c r="G14" i="10"/>
  <c r="G63" i="8"/>
  <c r="G39" i="10"/>
  <c r="G12" i="10"/>
  <c r="G44" i="8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G78" i="8"/>
  <c r="G81" i="8" s="1"/>
  <c r="G69" i="8"/>
  <c r="G70" i="8"/>
  <c r="G71" i="8"/>
  <c r="G72" i="8"/>
  <c r="G68" i="8"/>
  <c r="G62" i="8"/>
  <c r="G61" i="8"/>
  <c r="G60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11" i="8"/>
  <c r="G12" i="8"/>
  <c r="G13" i="8"/>
  <c r="G14" i="8"/>
  <c r="G15" i="8"/>
  <c r="G10" i="8"/>
  <c r="G8" i="8"/>
  <c r="G37" i="12" l="1"/>
  <c r="G75" i="8"/>
  <c r="G9" i="10"/>
  <c r="G8" i="12"/>
  <c r="G32" i="10"/>
  <c r="G65" i="8"/>
  <c r="G14" i="2"/>
  <c r="G39" i="3"/>
  <c r="G29" i="5"/>
  <c r="G22" i="5"/>
  <c r="G19" i="5"/>
  <c r="G8" i="5"/>
  <c r="G22" i="4"/>
  <c r="G16" i="4"/>
  <c r="G9" i="12" l="1"/>
  <c r="G47" i="12"/>
  <c r="G83" i="8"/>
  <c r="J4" i="6" s="1"/>
  <c r="G32" i="5"/>
  <c r="J8" i="6" s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48" i="3" l="1"/>
  <c r="M32" i="3"/>
  <c r="G29" i="3"/>
  <c r="G32" i="4"/>
  <c r="J7" i="6" s="1"/>
  <c r="G5" i="3"/>
  <c r="G8" i="3" s="1"/>
  <c r="G49" i="3" s="1"/>
  <c r="G56" i="3"/>
  <c r="G45" i="2"/>
  <c r="G5" i="2"/>
  <c r="G8" i="2" s="1"/>
  <c r="G13" i="2"/>
  <c r="G12" i="2"/>
  <c r="G11" i="2"/>
  <c r="G48" i="2" l="1"/>
  <c r="J5" i="6" s="1"/>
  <c r="G59" i="3"/>
  <c r="J6" i="6" s="1"/>
  <c r="J12" i="6" l="1"/>
</calcChain>
</file>

<file path=xl/sharedStrings.xml><?xml version="1.0" encoding="utf-8"?>
<sst xmlns="http://schemas.openxmlformats.org/spreadsheetml/2006/main" count="509" uniqueCount="238">
  <si>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</si>
  <si>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</si>
  <si>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</si>
  <si>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</si>
  <si>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</si>
  <si>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</si>
  <si>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</si>
  <si>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</si>
  <si>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</si>
  <si>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</si>
  <si>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</si>
  <si>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</si>
  <si>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</si>
  <si>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</si>
  <si>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</si>
  <si>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</si>
  <si>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</si>
  <si>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</si>
  <si>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</si>
  <si>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</si>
  <si>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</si>
  <si>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</si>
  <si>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</si>
  <si>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</si>
  <si>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</si>
  <si>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</si>
  <si>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</si>
  <si>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</si>
  <si>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</si>
  <si>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</si>
  <si>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</si>
  <si>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</si>
  <si>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</si>
  <si>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</si>
  <si>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</si>
  <si>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</si>
  <si>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</si>
  <si>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</si>
  <si>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</si>
  <si>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</si>
  <si>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</si>
  <si>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</si>
  <si>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</si>
  <si>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</si>
  <si>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</si>
  <si>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</si>
  <si>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</si>
  <si>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</si>
  <si>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</si>
  <si>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</si>
  <si>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</si>
  <si>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</si>
  <si>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</si>
  <si>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</si>
  <si>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</si>
  <si>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</si>
  <si>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</si>
  <si>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</si>
  <si>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</si>
  <si>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</si>
  <si>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</si>
  <si>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</si>
  <si>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</si>
  <si>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</si>
  <si>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</si>
  <si>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</si>
  <si>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</si>
  <si>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</si>
  <si>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</si>
  <si>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</si>
  <si>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</si>
  <si>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</si>
  <si>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</si>
  <si>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</si>
  <si>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</si>
  <si>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</si>
  <si>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</si>
  <si>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</si>
  <si>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</si>
  <si>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</si>
  <si>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</si>
  <si>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</si>
  <si>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</si>
  <si>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</si>
  <si>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</si>
  <si>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</si>
  <si>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</si>
  <si>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</si>
  <si>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</si>
  <si>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</si>
  <si>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</si>
  <si>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</si>
  <si>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</si>
  <si>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</si>
  <si>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</si>
  <si>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</si>
  <si>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</si>
  <si>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</si>
  <si>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</si>
  <si>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</si>
  <si>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</si>
  <si>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</si>
  <si>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</si>
  <si>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</si>
  <si>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</si>
  <si>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</si>
  <si>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</si>
  <si>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</si>
  <si>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</si>
  <si>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</si>
  <si>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</si>
  <si>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</si>
  <si>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</si>
  <si>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</si>
  <si>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</si>
  <si>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</si>
  <si>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</si>
  <si>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</si>
  <si>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</si>
  <si>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</si>
  <si>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</si>
  <si>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</si>
  <si>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</si>
  <si>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</si>
  <si>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</si>
  <si>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</si>
  <si>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</si>
  <si>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</si>
  <si>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</si>
  <si>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</si>
  <si>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</si>
  <si>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</si>
  <si>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</si>
  <si>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</si>
  <si>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</si>
  <si>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</si>
  <si>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</si>
  <si>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</si>
  <si>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</si>
  <si>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</si>
  <si>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</si>
  <si>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</si>
  <si>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</si>
  <si>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</si>
  <si>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</si>
  <si>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</si>
  <si>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</si>
  <si>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</si>
  <si>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</si>
  <si>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</si>
  <si>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</si>
  <si>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</si>
  <si>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</si>
  <si>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</si>
  <si>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</si>
  <si>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</si>
  <si>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</si>
  <si>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</si>
  <si>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</si>
  <si>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</si>
  <si>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</si>
  <si>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</si>
  <si>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</si>
  <si>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</si>
  <si>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</si>
  <si>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</si>
  <si>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</si>
  <si>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</si>
  <si>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</si>
  <si>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</si>
  <si>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</si>
  <si>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</si>
  <si>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</si>
  <si>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</si>
  <si>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</si>
  <si>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</si>
  <si>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</si>
  <si>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</si>
  <si>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</si>
  <si>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</si>
  <si>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</si>
  <si>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</si>
  <si>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</si>
  <si>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</si>
  <si>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</si>
  <si>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</si>
  <si>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</si>
  <si>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</si>
  <si>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</si>
  <si>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</si>
  <si>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</si>
  <si>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</si>
  <si>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</si>
  <si>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</si>
  <si>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</si>
  <si>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</si>
  <si>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</si>
  <si>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</si>
  <si>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</si>
  <si>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</si>
  <si>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</si>
  <si>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</si>
  <si>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</si>
  <si>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</si>
  <si>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</si>
  <si>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</si>
  <si>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</si>
  <si>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</si>
  <si>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</si>
  <si>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</si>
  <si>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</si>
  <si>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</si>
  <si>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</si>
  <si>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</si>
  <si>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</si>
  <si>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</si>
  <si>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</si>
  <si>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</si>
  <si>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</si>
  <si>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</si>
  <si>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</si>
  <si>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</si>
  <si>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</si>
  <si>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Nhận tiền dự án từ tk cty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</si>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</sst>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108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0" borderId="0" xfId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3" fontId="7" fillId="0" borderId="0" xfId="1" applyNumberFormat="1" applyAlignment="1">
      <alignment horizontal="left" vertical="center" wrapText="1"/>
    </xf>
    <xf numFmtId="0" fontId="12" fillId="0" borderId="1" xfId="0" applyFont="1" applyBorder="1"/>
    <xf numFmtId="0" fontId="11" fillId="7" borderId="1" xfId="0" applyFont="1" applyFill="1" applyBorder="1"/>
    <xf numFmtId="3" fontId="11" fillId="7" borderId="1" xfId="0" applyNumberFormat="1" applyFont="1" applyFill="1" applyBorder="1"/>
    <xf numFmtId="3" fontId="0" fillId="4" borderId="1" xfId="0" applyNumberFormat="1" applyFont="1" applyFill="1" applyBorder="1"/>
    <xf numFmtId="0" fontId="0" fillId="4" borderId="1" xfId="0" applyFont="1" applyFill="1" applyBorder="1"/>
    <xf numFmtId="4" fontId="13" fillId="4" borderId="1" xfId="1" applyNumberFormat="1" applyFont="1" applyFill="1" applyBorder="1" applyAlignment="1">
      <alignment horizontal="right" vertical="center" wrapText="1"/>
    </xf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10" fillId="8" borderId="0" xfId="0" applyNumberFormat="1" applyFont="1" applyFill="1"/>
    <xf numFmtId="4" fontId="7" fillId="0" borderId="1" xfId="1" applyNumberFormat="1" applyBorder="1" applyAlignment="1">
      <alignment horizontal="right" wrapText="1"/>
    </xf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4" fillId="0" borderId="0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7" fillId="0" borderId="0" xfId="1" applyAlignment="1">
      <alignment horizontal="right" wrapText="1"/>
    </xf>
    <xf numFmtId="3" fontId="7" fillId="0" borderId="0" xfId="1" applyNumberFormat="1" applyBorder="1" applyAlignment="1">
      <alignment horizontal="right" vertical="center" wrapText="1"/>
    </xf>
    <xf numFmtId="0" fontId="2" fillId="0" borderId="1" xfId="1" applyFont="1" applyBorder="1" applyAlignment="1">
      <alignment horizontal="right" wrapText="1"/>
    </xf>
    <xf numFmtId="0" fontId="3" fillId="3" borderId="4" xfId="1" applyFont="1" applyFill="1" applyBorder="1" applyAlignment="1">
      <alignment horizontal="right" wrapText="1"/>
    </xf>
    <xf numFmtId="0" fontId="7" fillId="3" borderId="4" xfId="1" applyFill="1" applyBorder="1" applyAlignment="1">
      <alignment horizontal="right" wrapText="1"/>
    </xf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J16" sqref="J16:J17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03" t="s">
        <v>14</v>
      </c>
      <c r="I2" s="103"/>
      <c r="J2" s="103"/>
      <c r="K2" s="103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-33448700</v>
      </c>
      <c r="K4" s="8"/>
    </row>
    <row r="5" spans="8:11">
      <c r="H5" s="8"/>
      <c r="I5" s="9" t="s">
        <v>120</v>
      </c>
      <c r="J5" s="11">
        <f>Pega</f>
        <v>-21305086</v>
      </c>
      <c r="K5" s="9"/>
    </row>
    <row r="6" spans="8:11">
      <c r="H6" s="8"/>
      <c r="I6" s="9" t="s">
        <v>164</v>
      </c>
      <c r="J6" s="11">
        <f>sport1_p1.5</f>
        <v>-558000.40000000596</v>
      </c>
      <c r="K6" s="9"/>
    </row>
    <row r="7" spans="8:11">
      <c r="H7" s="8"/>
      <c r="I7" s="9" t="s">
        <v>121</v>
      </c>
      <c r="J7" s="11">
        <f>sport1_p2</f>
        <v>-6035000</v>
      </c>
      <c r="K7" s="9"/>
    </row>
    <row r="8" spans="8:11">
      <c r="H8" s="8"/>
      <c r="I8" s="9" t="s">
        <v>122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-68688766.400000006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4"/>
  <sheetViews>
    <sheetView workbookViewId="0">
      <selection activeCell="F15" sqref="F15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76" customWidth="1"/>
    <col min="5" max="5" width="13.5703125" customWidth="1"/>
    <col min="6" max="6" width="29.28515625" customWidth="1"/>
  </cols>
  <sheetData>
    <row r="1" spans="1:8">
      <c r="A1" s="85" t="s">
        <v>172</v>
      </c>
      <c r="B1" s="85" t="s">
        <v>173</v>
      </c>
      <c r="C1" s="85" t="s">
        <v>174</v>
      </c>
      <c r="D1" s="87" t="s">
        <v>175</v>
      </c>
      <c r="E1" s="85" t="s">
        <v>26</v>
      </c>
    </row>
    <row r="2" spans="1:8" ht="60">
      <c r="C2" s="86" t="s">
        <v>176</v>
      </c>
      <c r="D2" s="76">
        <v>14064000</v>
      </c>
    </row>
    <row r="3" spans="1:8">
      <c r="C3" t="s">
        <v>177</v>
      </c>
      <c r="D3" s="76">
        <v>8295653.599999994</v>
      </c>
    </row>
    <row r="4" spans="1:8">
      <c r="C4" t="s">
        <v>178</v>
      </c>
      <c r="D4" s="76">
        <v>22200000</v>
      </c>
    </row>
    <row r="5" spans="1:8">
      <c r="C5" t="s">
        <v>182</v>
      </c>
      <c r="D5" s="76">
        <v>40346</v>
      </c>
    </row>
    <row r="7" spans="1:8">
      <c r="C7" t="s">
        <v>188</v>
      </c>
      <c r="D7" s="76">
        <v>25000000</v>
      </c>
    </row>
    <row r="11" spans="1:8">
      <c r="D11" s="76">
        <f>SUM(D2:D9)</f>
        <v>69599999.599999994</v>
      </c>
      <c r="E11" t="s">
        <v>179</v>
      </c>
    </row>
    <row r="12" spans="1:8">
      <c r="D12" s="76">
        <v>25000000</v>
      </c>
      <c r="E12" t="s">
        <v>180</v>
      </c>
      <c r="F12" t="s">
        <v>189</v>
      </c>
    </row>
    <row r="13" spans="1:8">
      <c r="D13" s="76">
        <v>25000000</v>
      </c>
      <c r="E13" t="s">
        <v>180</v>
      </c>
    </row>
    <row r="14" spans="1:8">
      <c r="D14" s="76">
        <f>D11-D13</f>
        <v>44599999.599999994</v>
      </c>
      <c r="E14" t="s">
        <v>181</v>
      </c>
      <c r="F14" t="s">
        <v>187</v>
      </c>
      <c r="H14" s="76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I28" sqref="I28"/>
    </sheetView>
  </sheetViews>
  <sheetFormatPr defaultRowHeight="15"/>
  <cols>
    <col min="1" max="1" width="44.5703125" customWidth="1"/>
    <col min="2" max="2" width="19.140625" style="76" customWidth="1"/>
    <col min="3" max="3" width="16.140625" style="76" customWidth="1"/>
    <col min="4" max="4" width="17.42578125" style="76" customWidth="1"/>
    <col min="5" max="5" width="15.140625" style="76" customWidth="1"/>
  </cols>
  <sheetData>
    <row r="1" spans="1:5">
      <c r="A1" s="88" t="s">
        <v>16</v>
      </c>
      <c r="B1" s="89" t="s">
        <v>201</v>
      </c>
      <c r="C1" s="89" t="s">
        <v>202</v>
      </c>
      <c r="D1" s="89" t="s">
        <v>203</v>
      </c>
      <c r="E1" s="89" t="s">
        <v>204</v>
      </c>
    </row>
    <row r="2" spans="1:5">
      <c r="A2" s="28" t="s">
        <v>205</v>
      </c>
      <c r="B2" s="48">
        <v>79000000</v>
      </c>
      <c r="C2" s="27"/>
      <c r="D2" s="27"/>
      <c r="E2" s="27"/>
    </row>
    <row r="3" spans="1:5">
      <c r="A3" s="28"/>
      <c r="B3" s="27"/>
      <c r="C3" s="27"/>
      <c r="D3" s="27"/>
      <c r="E3" s="27"/>
    </row>
    <row r="4" spans="1:5">
      <c r="A4" s="28" t="s">
        <v>206</v>
      </c>
      <c r="B4" s="27"/>
      <c r="C4" s="30">
        <v>-25000000</v>
      </c>
      <c r="D4" s="27"/>
      <c r="E4" s="27"/>
    </row>
    <row r="5" spans="1:5">
      <c r="A5" s="21" t="s">
        <v>207</v>
      </c>
      <c r="B5" s="10"/>
      <c r="C5" s="14">
        <v>-5000000</v>
      </c>
      <c r="E5" s="14"/>
    </row>
    <row r="6" spans="1:5">
      <c r="A6" s="21" t="s">
        <v>208</v>
      </c>
      <c r="B6" s="10"/>
      <c r="C6" s="14">
        <v>-25000000</v>
      </c>
      <c r="E6" s="14"/>
    </row>
    <row r="7" spans="1:5">
      <c r="A7" s="28" t="s">
        <v>209</v>
      </c>
      <c r="B7" s="27"/>
      <c r="C7" s="27">
        <v>-10000000</v>
      </c>
      <c r="D7" s="27"/>
      <c r="E7" s="27"/>
    </row>
    <row r="8" spans="1:5">
      <c r="A8" s="28" t="s">
        <v>210</v>
      </c>
      <c r="B8" s="27"/>
      <c r="C8" s="90">
        <v>-8606000</v>
      </c>
      <c r="D8" s="27"/>
      <c r="E8" s="27"/>
    </row>
    <row r="9" spans="1:5">
      <c r="A9" s="28" t="s">
        <v>211</v>
      </c>
      <c r="B9" s="27"/>
      <c r="C9" s="27">
        <v>14000000</v>
      </c>
      <c r="D9" s="27"/>
      <c r="E9" s="27"/>
    </row>
    <row r="10" spans="1:5" ht="15.75">
      <c r="A10" s="28" t="s">
        <v>212</v>
      </c>
      <c r="B10" s="27"/>
      <c r="C10" s="91">
        <v>-2500000</v>
      </c>
      <c r="D10" s="27"/>
      <c r="E10" s="27"/>
    </row>
    <row r="11" spans="1:5">
      <c r="A11" s="28" t="s">
        <v>213</v>
      </c>
      <c r="B11" s="27"/>
      <c r="C11" s="27">
        <v>-5894900</v>
      </c>
      <c r="D11" s="27"/>
      <c r="E11" s="27"/>
    </row>
    <row r="12" spans="1:5">
      <c r="A12" s="28" t="s">
        <v>214</v>
      </c>
      <c r="B12" s="27"/>
      <c r="C12" s="27">
        <v>-2950000</v>
      </c>
      <c r="D12" s="27"/>
      <c r="E12" s="27"/>
    </row>
    <row r="13" spans="1:5">
      <c r="A13" s="28" t="s">
        <v>215</v>
      </c>
      <c r="B13" s="27"/>
      <c r="C13" s="27">
        <v>-733000</v>
      </c>
      <c r="D13" s="27"/>
      <c r="E13" s="27"/>
    </row>
    <row r="14" spans="1:5">
      <c r="A14" s="28" t="s">
        <v>216</v>
      </c>
      <c r="B14" s="27"/>
      <c r="C14" s="27">
        <v>-2547152</v>
      </c>
      <c r="D14" s="27"/>
      <c r="E14" s="27"/>
    </row>
    <row r="15" spans="1:5">
      <c r="A15" s="28"/>
      <c r="B15" s="27"/>
      <c r="C15" s="27">
        <v>-2272000</v>
      </c>
      <c r="D15" s="27"/>
      <c r="E15" s="27"/>
    </row>
    <row r="16" spans="1:5" ht="14.25" customHeight="1">
      <c r="A16" s="28" t="s">
        <v>217</v>
      </c>
      <c r="B16" s="27"/>
      <c r="C16" s="27">
        <v>-24000</v>
      </c>
      <c r="D16" s="27"/>
      <c r="E16" s="27"/>
    </row>
    <row r="17" spans="1:5">
      <c r="A17" s="28" t="s">
        <v>218</v>
      </c>
      <c r="B17" s="27"/>
      <c r="C17" s="27">
        <v>-2014000</v>
      </c>
      <c r="D17" s="27"/>
      <c r="E17" s="27"/>
    </row>
    <row r="18" spans="1:5">
      <c r="A18" s="28" t="s">
        <v>219</v>
      </c>
      <c r="B18" s="27"/>
      <c r="C18" s="27">
        <v>-210000</v>
      </c>
      <c r="D18" s="27"/>
      <c r="E18" s="27"/>
    </row>
    <row r="19" spans="1:5">
      <c r="A19" t="s">
        <v>220</v>
      </c>
      <c r="B19"/>
      <c r="C19" s="27"/>
      <c r="D19" s="27"/>
      <c r="E19" s="27">
        <v>25000000</v>
      </c>
    </row>
    <row r="20" spans="1:5">
      <c r="A20" s="28" t="s">
        <v>221</v>
      </c>
      <c r="B20" s="27"/>
      <c r="C20" s="27"/>
      <c r="D20" s="27"/>
      <c r="E20" s="27">
        <v>-3000000</v>
      </c>
    </row>
    <row r="21" spans="1:5">
      <c r="A21" s="28" t="s">
        <v>222</v>
      </c>
      <c r="B21" s="27"/>
      <c r="C21" s="27"/>
      <c r="D21" s="27"/>
      <c r="E21" s="27">
        <v>-21000000</v>
      </c>
    </row>
    <row r="22" spans="1:5">
      <c r="A22" s="28" t="s">
        <v>223</v>
      </c>
      <c r="B22" s="27"/>
      <c r="C22" s="27"/>
      <c r="D22" s="27">
        <v>19600000</v>
      </c>
      <c r="E22" s="27"/>
    </row>
    <row r="23" spans="1:5">
      <c r="A23" s="28" t="s">
        <v>224</v>
      </c>
      <c r="B23" s="27"/>
      <c r="C23" s="27"/>
      <c r="D23" s="27">
        <v>-5000000</v>
      </c>
      <c r="E23" s="27"/>
    </row>
    <row r="24" spans="1:5">
      <c r="A24" s="28" t="s">
        <v>225</v>
      </c>
      <c r="B24" s="27"/>
      <c r="C24" s="27"/>
      <c r="D24" s="27">
        <v>-14000000</v>
      </c>
      <c r="E24" s="27">
        <v>14000000</v>
      </c>
    </row>
    <row r="25" spans="1:5">
      <c r="A25" s="28" t="s">
        <v>232</v>
      </c>
      <c r="B25" s="27"/>
      <c r="C25" s="27"/>
      <c r="E25" s="27">
        <v>-6000000</v>
      </c>
    </row>
    <row r="26" spans="1:5">
      <c r="A26" s="28" t="s">
        <v>233</v>
      </c>
      <c r="B26" s="27"/>
      <c r="C26" s="27"/>
      <c r="D26" s="27"/>
      <c r="E26" s="27">
        <v>2200000</v>
      </c>
    </row>
    <row r="27" spans="1:5" ht="14.25" customHeight="1">
      <c r="A27" s="28" t="s">
        <v>234</v>
      </c>
      <c r="B27" s="27"/>
      <c r="C27" s="27"/>
      <c r="D27" s="27"/>
      <c r="E27" s="27">
        <v>-2000000</v>
      </c>
    </row>
    <row r="28" spans="1:5" ht="14.25" customHeight="1">
      <c r="A28" s="28"/>
      <c r="B28" s="27"/>
      <c r="C28" s="27"/>
      <c r="D28" s="27"/>
      <c r="E28" s="27"/>
    </row>
    <row r="29" spans="1:5" ht="14.25" customHeight="1">
      <c r="A29" s="28"/>
      <c r="B29" s="27"/>
      <c r="C29" s="27"/>
      <c r="D29" s="27"/>
      <c r="E29" s="27"/>
    </row>
    <row r="30" spans="1:5" ht="14.25" customHeight="1">
      <c r="A30" s="28"/>
      <c r="B30" s="27"/>
      <c r="C30" s="27"/>
      <c r="D30" s="27"/>
      <c r="E30" s="27"/>
    </row>
    <row r="31" spans="1:5">
      <c r="A31" s="28"/>
      <c r="B31" s="27"/>
      <c r="C31" s="27">
        <f>SUM(C4:C18)</f>
        <v>-78751052</v>
      </c>
      <c r="D31" s="27">
        <f>SUM(D22:D26)</f>
        <v>600000</v>
      </c>
      <c r="E31" s="27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8"/>
  <sheetViews>
    <sheetView workbookViewId="0">
      <selection activeCell="J15" sqref="J1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98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14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100" t="s">
        <v>17</v>
      </c>
      <c r="I3" s="6" t="s">
        <v>4</v>
      </c>
      <c r="J3" s="6" t="s">
        <v>5</v>
      </c>
    </row>
    <row r="4" spans="3:10" ht="15.75" customHeight="1">
      <c r="C4" s="7"/>
      <c r="D4" s="104" t="s">
        <v>6</v>
      </c>
      <c r="E4" s="105"/>
      <c r="F4" s="105"/>
      <c r="G4" s="106"/>
      <c r="H4" s="101"/>
      <c r="I4" s="7"/>
      <c r="J4" s="7"/>
    </row>
    <row r="5" spans="3:10">
      <c r="C5" s="8">
        <v>1</v>
      </c>
      <c r="D5" s="9" t="s">
        <v>15</v>
      </c>
      <c r="E5" s="10">
        <v>1</v>
      </c>
      <c r="F5" s="46">
        <v>79000000</v>
      </c>
      <c r="G5" s="46">
        <f>SUM(F5:F7)</f>
        <v>81200000</v>
      </c>
      <c r="H5" s="92"/>
      <c r="I5" s="11"/>
      <c r="J5" s="8"/>
    </row>
    <row r="6" spans="3:10" ht="15">
      <c r="C6" s="8">
        <v>1</v>
      </c>
      <c r="D6" s="16" t="s">
        <v>18</v>
      </c>
      <c r="E6" s="17">
        <v>1</v>
      </c>
      <c r="F6" s="68">
        <v>2200000</v>
      </c>
      <c r="G6" s="46">
        <f>E6*F6</f>
        <v>2200000</v>
      </c>
      <c r="H6" s="92" t="s">
        <v>9</v>
      </c>
      <c r="I6" s="11"/>
      <c r="J6" s="9" t="s">
        <v>226</v>
      </c>
    </row>
    <row r="7" spans="3:10">
      <c r="C7" s="8">
        <v>3</v>
      </c>
      <c r="D7" s="9"/>
      <c r="E7" s="10"/>
      <c r="F7" s="46"/>
      <c r="G7" s="46"/>
      <c r="H7" s="92"/>
      <c r="I7" s="11"/>
      <c r="J7" s="9"/>
    </row>
    <row r="8" spans="3:10" ht="15">
      <c r="C8" s="8"/>
      <c r="D8" s="9"/>
      <c r="E8" s="10"/>
      <c r="F8" s="46"/>
      <c r="G8" s="47">
        <f>SUM(G5:G7)</f>
        <v>83400000</v>
      </c>
      <c r="H8" s="93"/>
      <c r="I8" s="12"/>
      <c r="J8" s="13" t="s">
        <v>7</v>
      </c>
    </row>
    <row r="9" spans="3:10" ht="15">
      <c r="C9" s="8"/>
      <c r="D9" s="104" t="s">
        <v>8</v>
      </c>
      <c r="E9" s="105"/>
      <c r="F9" s="105"/>
      <c r="G9" s="106"/>
      <c r="H9" s="101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68">
        <v>2372000</v>
      </c>
      <c r="G10" s="46">
        <f>E10*F10</f>
        <v>2372000</v>
      </c>
      <c r="H10" s="92" t="s">
        <v>9</v>
      </c>
      <c r="I10" s="11"/>
      <c r="J10" s="9" t="s">
        <v>226</v>
      </c>
    </row>
    <row r="11" spans="3:10" ht="15">
      <c r="C11" s="8">
        <v>2</v>
      </c>
      <c r="D11" s="26" t="s">
        <v>19</v>
      </c>
      <c r="E11" s="17">
        <v>1</v>
      </c>
      <c r="F11" s="27">
        <v>6536500</v>
      </c>
      <c r="G11" s="46">
        <f t="shared" ref="G11:G13" si="0">E11*F11</f>
        <v>6536500</v>
      </c>
      <c r="H11" s="92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7">
        <v>890000</v>
      </c>
      <c r="G12" s="46">
        <f t="shared" si="0"/>
        <v>890000</v>
      </c>
      <c r="H12" s="92" t="s">
        <v>22</v>
      </c>
      <c r="I12" s="11"/>
      <c r="J12" s="9"/>
    </row>
    <row r="13" spans="3:10" ht="15">
      <c r="C13" s="8">
        <v>4</v>
      </c>
      <c r="D13" s="26" t="s">
        <v>21</v>
      </c>
      <c r="E13" s="17">
        <v>1</v>
      </c>
      <c r="F13" s="27">
        <v>575000</v>
      </c>
      <c r="G13" s="46">
        <f t="shared" si="0"/>
        <v>575000</v>
      </c>
      <c r="H13" s="92" t="s">
        <v>23</v>
      </c>
      <c r="I13" s="11"/>
      <c r="J13" s="9"/>
    </row>
    <row r="14" spans="3:10" ht="15">
      <c r="C14" s="8">
        <v>5</v>
      </c>
      <c r="D14" s="59" t="s">
        <v>74</v>
      </c>
      <c r="E14" s="60">
        <v>1</v>
      </c>
      <c r="F14" s="69">
        <v>2500000</v>
      </c>
      <c r="G14" s="46">
        <f>E14*F14</f>
        <v>2500000</v>
      </c>
      <c r="H14" s="92" t="s">
        <v>9</v>
      </c>
      <c r="I14" s="11"/>
      <c r="J14" s="9"/>
    </row>
    <row r="15" spans="3:10" ht="15.75">
      <c r="C15" s="8">
        <v>6</v>
      </c>
      <c r="D15" s="59" t="s">
        <v>123</v>
      </c>
      <c r="E15" s="60">
        <v>1</v>
      </c>
      <c r="F15" s="67">
        <v>2811534</v>
      </c>
      <c r="G15" s="46">
        <f>E15*F15</f>
        <v>2811534</v>
      </c>
      <c r="H15" s="94" t="s">
        <v>9</v>
      </c>
      <c r="I15" s="11"/>
      <c r="J15" s="9"/>
    </row>
    <row r="16" spans="3:10" ht="15.75">
      <c r="C16" s="8">
        <v>7</v>
      </c>
      <c r="D16" s="59" t="s">
        <v>124</v>
      </c>
      <c r="E16" s="60">
        <v>1</v>
      </c>
      <c r="F16" s="67">
        <v>2950000</v>
      </c>
      <c r="G16" s="46">
        <f>E16*F16</f>
        <v>2950000</v>
      </c>
      <c r="H16" s="94" t="s">
        <v>51</v>
      </c>
      <c r="I16" s="11"/>
      <c r="J16" s="9"/>
    </row>
    <row r="17" spans="3:10" ht="15.75">
      <c r="C17" s="8">
        <v>8</v>
      </c>
      <c r="D17" s="59" t="s">
        <v>125</v>
      </c>
      <c r="E17" s="60">
        <v>1</v>
      </c>
      <c r="F17" s="67">
        <v>5894900</v>
      </c>
      <c r="G17" s="46">
        <f t="shared" ref="G17:G19" si="1">E17*F17</f>
        <v>5894900</v>
      </c>
      <c r="H17" s="94" t="s">
        <v>51</v>
      </c>
      <c r="I17" s="11"/>
      <c r="J17" s="9"/>
    </row>
    <row r="18" spans="3:10" ht="15.75">
      <c r="C18" s="8">
        <v>9</v>
      </c>
      <c r="D18" s="59" t="s">
        <v>126</v>
      </c>
      <c r="E18" s="60">
        <v>1</v>
      </c>
      <c r="F18" s="67">
        <v>2500000</v>
      </c>
      <c r="G18" s="46">
        <f t="shared" si="1"/>
        <v>2500000</v>
      </c>
      <c r="H18" s="94" t="s">
        <v>51</v>
      </c>
      <c r="I18" s="11"/>
      <c r="J18" s="9"/>
    </row>
    <row r="19" spans="3:10" ht="15.75">
      <c r="C19" s="8"/>
      <c r="D19" s="59" t="s">
        <v>127</v>
      </c>
      <c r="E19" s="60">
        <v>1</v>
      </c>
      <c r="F19" s="67">
        <v>733000</v>
      </c>
      <c r="G19" s="46">
        <f t="shared" si="1"/>
        <v>733000</v>
      </c>
      <c r="H19" s="94" t="s">
        <v>51</v>
      </c>
      <c r="I19" s="11"/>
      <c r="J19" s="9"/>
    </row>
    <row r="20" spans="3:10" ht="30">
      <c r="C20" s="8">
        <v>9</v>
      </c>
      <c r="D20" s="59" t="s">
        <v>129</v>
      </c>
      <c r="E20" s="60">
        <v>1</v>
      </c>
      <c r="F20" s="67">
        <v>2547152</v>
      </c>
      <c r="G20" s="46">
        <f t="shared" ref="G20:G24" si="2">E20*F20</f>
        <v>2547152</v>
      </c>
      <c r="H20" s="94" t="s">
        <v>51</v>
      </c>
      <c r="I20" s="11"/>
      <c r="J20" s="9"/>
    </row>
    <row r="21" spans="3:10" ht="15.75">
      <c r="C21" s="8"/>
      <c r="D21" s="59" t="s">
        <v>132</v>
      </c>
      <c r="E21" s="60">
        <v>1</v>
      </c>
      <c r="F21" s="67">
        <v>100000</v>
      </c>
      <c r="G21" s="46">
        <f t="shared" si="2"/>
        <v>100000</v>
      </c>
      <c r="H21" s="94" t="s">
        <v>9</v>
      </c>
      <c r="I21" s="11"/>
      <c r="J21" s="9"/>
    </row>
    <row r="22" spans="3:10" ht="15.75">
      <c r="C22" s="8"/>
      <c r="D22" s="59" t="s">
        <v>133</v>
      </c>
      <c r="E22" s="60">
        <v>1</v>
      </c>
      <c r="F22" s="67">
        <v>110000</v>
      </c>
      <c r="G22" s="46">
        <f t="shared" si="2"/>
        <v>110000</v>
      </c>
      <c r="H22" s="94" t="s">
        <v>9</v>
      </c>
      <c r="I22" s="11"/>
      <c r="J22" s="9"/>
    </row>
    <row r="23" spans="3:10" ht="15.75">
      <c r="C23" s="8"/>
      <c r="D23" s="59" t="s">
        <v>140</v>
      </c>
      <c r="E23" s="60">
        <v>1</v>
      </c>
      <c r="F23" s="67">
        <v>160000</v>
      </c>
      <c r="G23" s="46">
        <f t="shared" si="2"/>
        <v>160000</v>
      </c>
      <c r="H23" s="94" t="s">
        <v>9</v>
      </c>
      <c r="I23" s="11"/>
      <c r="J23" s="9"/>
    </row>
    <row r="24" spans="3:10" ht="15.75">
      <c r="C24" s="8"/>
      <c r="D24" s="59" t="s">
        <v>141</v>
      </c>
      <c r="E24" s="60">
        <v>1</v>
      </c>
      <c r="F24" s="67">
        <v>210000</v>
      </c>
      <c r="G24" s="46">
        <f t="shared" si="2"/>
        <v>210000</v>
      </c>
      <c r="H24" s="94" t="s">
        <v>51</v>
      </c>
      <c r="I24" s="11"/>
      <c r="J24" s="9"/>
    </row>
    <row r="25" spans="3:10" ht="15.75">
      <c r="C25" s="8"/>
      <c r="D25" s="59" t="s">
        <v>143</v>
      </c>
      <c r="E25" s="60">
        <v>1</v>
      </c>
      <c r="F25" s="67">
        <v>2685000</v>
      </c>
      <c r="G25" s="46">
        <f t="shared" ref="G25:G32" si="3">E25*F25</f>
        <v>2685000</v>
      </c>
      <c r="H25" s="94" t="s">
        <v>9</v>
      </c>
      <c r="I25" s="11"/>
      <c r="J25" s="9"/>
    </row>
    <row r="26" spans="3:10" ht="15.75">
      <c r="C26" s="8"/>
      <c r="D26" s="59" t="s">
        <v>144</v>
      </c>
      <c r="E26" s="60">
        <v>1</v>
      </c>
      <c r="F26" s="67">
        <v>4298000</v>
      </c>
      <c r="G26" s="46">
        <f t="shared" si="3"/>
        <v>4298000</v>
      </c>
      <c r="H26" s="94" t="s">
        <v>22</v>
      </c>
      <c r="I26" s="11"/>
      <c r="J26" s="9"/>
    </row>
    <row r="27" spans="3:10" ht="15.75">
      <c r="C27" s="74"/>
      <c r="D27" s="59" t="s">
        <v>140</v>
      </c>
      <c r="E27" s="60">
        <v>1</v>
      </c>
      <c r="F27" s="67">
        <v>220000</v>
      </c>
      <c r="G27" s="99">
        <f t="shared" si="3"/>
        <v>220000</v>
      </c>
      <c r="H27" s="95" t="s">
        <v>145</v>
      </c>
      <c r="I27" s="11"/>
      <c r="J27" s="9"/>
    </row>
    <row r="28" spans="3:10" ht="15.75">
      <c r="C28" s="74"/>
      <c r="D28" s="59" t="s">
        <v>146</v>
      </c>
      <c r="E28" s="60">
        <v>1</v>
      </c>
      <c r="F28" s="67">
        <v>52000</v>
      </c>
      <c r="G28" s="99">
        <f t="shared" si="3"/>
        <v>52000</v>
      </c>
      <c r="H28" s="95" t="s">
        <v>22</v>
      </c>
      <c r="I28" s="11"/>
      <c r="J28" s="9"/>
    </row>
    <row r="29" spans="3:10" ht="15.75">
      <c r="C29" s="74"/>
      <c r="D29" s="59" t="s">
        <v>152</v>
      </c>
      <c r="E29" s="60">
        <v>1</v>
      </c>
      <c r="F29" s="67">
        <v>1200000</v>
      </c>
      <c r="G29" s="99">
        <f t="shared" si="3"/>
        <v>1200000</v>
      </c>
      <c r="H29" s="95" t="s">
        <v>22</v>
      </c>
      <c r="I29" s="11"/>
      <c r="J29" s="9"/>
    </row>
    <row r="30" spans="3:10" ht="15.75">
      <c r="C30" s="74"/>
      <c r="D30" s="59" t="s">
        <v>153</v>
      </c>
      <c r="E30" s="60">
        <v>1</v>
      </c>
      <c r="F30" s="67">
        <v>160000</v>
      </c>
      <c r="G30" s="99">
        <f t="shared" si="3"/>
        <v>160000</v>
      </c>
      <c r="H30" s="95" t="s">
        <v>9</v>
      </c>
      <c r="I30" s="11"/>
      <c r="J30" s="9"/>
    </row>
    <row r="31" spans="3:10">
      <c r="D31" s="5" t="s">
        <v>198</v>
      </c>
      <c r="E31" s="5">
        <v>1</v>
      </c>
      <c r="F31" s="5">
        <v>100000</v>
      </c>
      <c r="G31" s="99">
        <f t="shared" si="3"/>
        <v>100000</v>
      </c>
      <c r="H31" s="98" t="s">
        <v>9</v>
      </c>
      <c r="I31" s="11"/>
      <c r="J31" s="9"/>
    </row>
    <row r="32" spans="3:10">
      <c r="D32" s="5" t="s">
        <v>230</v>
      </c>
      <c r="E32" s="5">
        <v>1</v>
      </c>
      <c r="F32" s="5">
        <v>100000</v>
      </c>
      <c r="G32" s="99">
        <f t="shared" si="3"/>
        <v>100000</v>
      </c>
      <c r="H32" s="98" t="s">
        <v>9</v>
      </c>
      <c r="I32" s="11"/>
      <c r="J32" s="9"/>
    </row>
    <row r="33" spans="3:10">
      <c r="E33" s="5"/>
      <c r="F33" s="5"/>
      <c r="G33" s="99"/>
      <c r="I33" s="11"/>
      <c r="J33" s="9"/>
    </row>
    <row r="34" spans="3:10" ht="15">
      <c r="C34" s="8"/>
      <c r="D34" s="18"/>
      <c r="E34" s="19"/>
      <c r="F34" s="70"/>
      <c r="G34" s="49">
        <f>SUM(G10:G32)</f>
        <v>39705086</v>
      </c>
      <c r="H34" s="96"/>
      <c r="I34" s="33"/>
      <c r="J34" s="31" t="s">
        <v>7</v>
      </c>
    </row>
    <row r="35" spans="3:10" ht="15">
      <c r="C35" s="8"/>
      <c r="D35" s="18"/>
      <c r="E35" s="19"/>
      <c r="F35" s="70"/>
      <c r="G35" s="46"/>
      <c r="H35" s="92"/>
      <c r="I35" s="11"/>
      <c r="J35" s="9"/>
    </row>
    <row r="36" spans="3:10" ht="15">
      <c r="C36" s="8"/>
      <c r="D36" s="104" t="s">
        <v>12</v>
      </c>
      <c r="E36" s="105"/>
      <c r="F36" s="105"/>
      <c r="G36" s="106"/>
      <c r="H36" s="101"/>
      <c r="I36" s="11"/>
      <c r="J36" s="9"/>
    </row>
    <row r="37" spans="3:10" ht="15">
      <c r="C37" s="8">
        <v>1</v>
      </c>
      <c r="D37" s="9" t="s">
        <v>25</v>
      </c>
      <c r="E37" s="10"/>
      <c r="F37" s="46"/>
      <c r="G37" s="49">
        <v>25000000</v>
      </c>
      <c r="H37" s="96"/>
      <c r="I37" s="33"/>
      <c r="J37" s="31" t="s">
        <v>7</v>
      </c>
    </row>
    <row r="38" spans="3:10" ht="15">
      <c r="C38" s="8"/>
      <c r="D38" s="8"/>
      <c r="E38" s="10"/>
      <c r="F38" s="46"/>
      <c r="G38" s="48"/>
      <c r="H38" s="97"/>
      <c r="I38" s="14"/>
      <c r="J38" s="15"/>
    </row>
    <row r="39" spans="3:10" ht="15">
      <c r="C39" s="8"/>
      <c r="D39" s="104" t="s">
        <v>27</v>
      </c>
      <c r="E39" s="105"/>
      <c r="F39" s="105"/>
      <c r="G39" s="106"/>
      <c r="H39" s="102"/>
      <c r="I39" s="11"/>
      <c r="J39" s="8"/>
    </row>
    <row r="40" spans="3:10" ht="15">
      <c r="C40" s="8">
        <v>1</v>
      </c>
      <c r="D40" s="21" t="s">
        <v>11</v>
      </c>
      <c r="E40" s="10"/>
      <c r="F40" s="46"/>
      <c r="G40" s="48">
        <v>5000000</v>
      </c>
      <c r="H40" s="97"/>
      <c r="I40" s="14"/>
      <c r="J40" s="32"/>
    </row>
    <row r="41" spans="3:10" ht="15">
      <c r="C41" s="8">
        <v>2</v>
      </c>
      <c r="D41" s="21" t="s">
        <v>9</v>
      </c>
      <c r="E41" s="10"/>
      <c r="F41" s="46"/>
      <c r="G41" s="48"/>
      <c r="H41" s="97"/>
      <c r="I41" s="14"/>
      <c r="J41" s="22"/>
    </row>
    <row r="42" spans="3:10" ht="15">
      <c r="C42" s="8">
        <v>3</v>
      </c>
      <c r="D42" s="21" t="s">
        <v>13</v>
      </c>
      <c r="E42" s="10"/>
      <c r="F42" s="46"/>
      <c r="G42" s="48">
        <v>25000000</v>
      </c>
      <c r="H42" s="97"/>
      <c r="I42" s="11"/>
      <c r="J42" s="22"/>
    </row>
    <row r="43" spans="3:10" ht="15">
      <c r="C43" s="8">
        <v>4</v>
      </c>
      <c r="D43" s="21" t="s">
        <v>10</v>
      </c>
      <c r="E43" s="10"/>
      <c r="F43" s="46"/>
      <c r="G43" s="48"/>
      <c r="H43" s="97"/>
      <c r="I43" s="14"/>
      <c r="J43" s="22"/>
    </row>
    <row r="44" spans="3:10" ht="15">
      <c r="C44" s="8">
        <v>5</v>
      </c>
      <c r="D44" s="21" t="s">
        <v>24</v>
      </c>
      <c r="E44" s="10"/>
      <c r="F44" s="46"/>
      <c r="G44" s="48">
        <v>10000000</v>
      </c>
      <c r="H44" s="97"/>
      <c r="I44" s="14"/>
      <c r="J44" s="22"/>
    </row>
    <row r="45" spans="3:10" ht="15">
      <c r="C45" s="8"/>
      <c r="D45" s="34"/>
      <c r="E45" s="35"/>
      <c r="F45" s="51"/>
      <c r="G45" s="49">
        <f>SUM(G40:G44)</f>
        <v>40000000</v>
      </c>
      <c r="H45" s="96"/>
      <c r="I45" s="30"/>
      <c r="J45" s="31" t="s">
        <v>7</v>
      </c>
    </row>
    <row r="47" spans="3:10" ht="15">
      <c r="C47" s="8"/>
      <c r="D47" s="21"/>
      <c r="E47" s="10"/>
      <c r="F47" s="46"/>
      <c r="G47" s="78"/>
      <c r="I47" s="5"/>
    </row>
    <row r="48" spans="3:10" ht="15">
      <c r="C48" s="8"/>
      <c r="D48" s="21"/>
      <c r="E48" s="10"/>
      <c r="F48" s="46"/>
      <c r="G48" s="47">
        <f>G8-G34-G37-G45</f>
        <v>-21305086</v>
      </c>
      <c r="H48" s="93"/>
      <c r="I48" s="20"/>
      <c r="J48" s="29" t="s">
        <v>26</v>
      </c>
    </row>
  </sheetData>
  <mergeCells count="5">
    <mergeCell ref="C2:J2"/>
    <mergeCell ref="D4:G4"/>
    <mergeCell ref="D9:G9"/>
    <mergeCell ref="D36:G36"/>
    <mergeCell ref="D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9"/>
  <sheetViews>
    <sheetView topLeftCell="A10" workbookViewId="0">
      <selection activeCell="C4" sqref="C4:J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2" width="9.140625" style="5"/>
    <col min="13" max="13" width="25.85546875" style="5" customWidth="1"/>
    <col min="14" max="16384" width="9.140625" style="5"/>
  </cols>
  <sheetData>
    <row r="2" spans="3:10" ht="20.25">
      <c r="C2" s="103" t="s">
        <v>28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52"/>
      <c r="I4" s="7"/>
      <c r="J4" s="7"/>
    </row>
    <row r="5" spans="3:10">
      <c r="C5" s="8">
        <v>1</v>
      </c>
      <c r="D5" s="9" t="s">
        <v>31</v>
      </c>
      <c r="E5" s="10">
        <v>1</v>
      </c>
      <c r="F5" s="46">
        <v>14400000</v>
      </c>
      <c r="G5" s="46">
        <f>F5*E5</f>
        <v>14400000</v>
      </c>
      <c r="H5" s="11"/>
      <c r="I5" s="11"/>
      <c r="J5" s="8"/>
    </row>
    <row r="6" spans="3:10">
      <c r="C6" s="8">
        <v>2</v>
      </c>
      <c r="D6" s="9" t="s">
        <v>155</v>
      </c>
      <c r="E6" s="10">
        <v>1</v>
      </c>
      <c r="F6" s="46">
        <v>5655653.599999994</v>
      </c>
      <c r="G6" s="46">
        <f>F6*E6</f>
        <v>5655653.599999994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6">
        <v>3704346</v>
      </c>
      <c r="G7" s="46">
        <f>F7*E7</f>
        <v>3704346</v>
      </c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23759999.599999994</v>
      </c>
      <c r="H8" s="12"/>
      <c r="I8" s="12"/>
      <c r="J8" s="13" t="s">
        <v>7</v>
      </c>
    </row>
    <row r="9" spans="3:10" ht="15">
      <c r="C9" s="8"/>
      <c r="D9" s="107" t="s">
        <v>29</v>
      </c>
      <c r="E9" s="107"/>
      <c r="F9" s="107"/>
      <c r="G9" s="107"/>
      <c r="H9" s="52"/>
      <c r="I9" s="14"/>
      <c r="J9" s="15"/>
    </row>
    <row r="10" spans="3:10" ht="15">
      <c r="C10" s="8">
        <v>1</v>
      </c>
      <c r="D10" s="28" t="s">
        <v>32</v>
      </c>
      <c r="E10" s="36">
        <v>1</v>
      </c>
      <c r="F10" s="27">
        <v>150000</v>
      </c>
      <c r="G10" s="27">
        <f t="shared" ref="G10:G17" si="0">F10*E10</f>
        <v>150000</v>
      </c>
      <c r="H10" s="28" t="s">
        <v>9</v>
      </c>
      <c r="I10" s="11"/>
      <c r="J10" s="9"/>
    </row>
    <row r="11" spans="3:10" ht="15">
      <c r="C11" s="8">
        <v>2</v>
      </c>
      <c r="D11" s="28" t="s">
        <v>33</v>
      </c>
      <c r="E11" s="36">
        <v>1</v>
      </c>
      <c r="F11" s="27">
        <v>115000</v>
      </c>
      <c r="G11" s="27">
        <f t="shared" si="0"/>
        <v>115000</v>
      </c>
      <c r="H11" s="28" t="s">
        <v>9</v>
      </c>
      <c r="I11" s="11"/>
      <c r="J11" s="9"/>
    </row>
    <row r="12" spans="3:10" ht="15">
      <c r="C12" s="8">
        <v>3</v>
      </c>
      <c r="D12" s="28" t="s">
        <v>34</v>
      </c>
      <c r="E12" s="36">
        <v>1</v>
      </c>
      <c r="F12" s="27">
        <v>276000</v>
      </c>
      <c r="G12" s="27">
        <f t="shared" si="0"/>
        <v>276000</v>
      </c>
      <c r="H12" s="28" t="s">
        <v>9</v>
      </c>
      <c r="I12" s="11"/>
      <c r="J12" s="9"/>
    </row>
    <row r="13" spans="3:10" ht="15">
      <c r="C13" s="8">
        <v>4</v>
      </c>
      <c r="D13" s="28" t="s">
        <v>35</v>
      </c>
      <c r="E13" s="36">
        <v>1</v>
      </c>
      <c r="F13" s="27">
        <v>400000</v>
      </c>
      <c r="G13" s="27">
        <f t="shared" si="0"/>
        <v>400000</v>
      </c>
      <c r="H13" s="28" t="s">
        <v>9</v>
      </c>
      <c r="I13" s="11"/>
      <c r="J13" s="9"/>
    </row>
    <row r="14" spans="3:10" ht="15">
      <c r="C14" s="8">
        <v>5</v>
      </c>
      <c r="D14" s="28" t="s">
        <v>36</v>
      </c>
      <c r="E14" s="36">
        <v>1</v>
      </c>
      <c r="F14" s="27">
        <v>120000</v>
      </c>
      <c r="G14" s="27">
        <f t="shared" si="0"/>
        <v>120000</v>
      </c>
      <c r="H14" s="28" t="s">
        <v>9</v>
      </c>
      <c r="I14" s="23"/>
      <c r="J14" s="8"/>
    </row>
    <row r="15" spans="3:10" ht="15">
      <c r="C15" s="8">
        <v>6</v>
      </c>
      <c r="D15" s="28" t="s">
        <v>37</v>
      </c>
      <c r="E15" s="36">
        <v>1</v>
      </c>
      <c r="F15" s="27">
        <v>230000</v>
      </c>
      <c r="G15" s="27">
        <f t="shared" si="0"/>
        <v>230000</v>
      </c>
      <c r="H15" s="28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7">
        <v>500000</v>
      </c>
      <c r="G16" s="27">
        <f t="shared" si="0"/>
        <v>500000</v>
      </c>
      <c r="H16" s="28" t="s">
        <v>22</v>
      </c>
      <c r="I16" s="11"/>
      <c r="J16" s="9"/>
    </row>
    <row r="17" spans="3:13" ht="15">
      <c r="C17" s="8">
        <v>8</v>
      </c>
      <c r="D17" s="2" t="s">
        <v>42</v>
      </c>
      <c r="E17" s="3">
        <v>3</v>
      </c>
      <c r="F17" s="37">
        <v>110000</v>
      </c>
      <c r="G17" s="27">
        <f t="shared" si="0"/>
        <v>330000</v>
      </c>
      <c r="H17" s="28" t="s">
        <v>22</v>
      </c>
      <c r="I17" s="11"/>
      <c r="J17" s="9"/>
    </row>
    <row r="18" spans="3:13" ht="15">
      <c r="C18" s="8">
        <v>9</v>
      </c>
      <c r="D18" s="2" t="s">
        <v>52</v>
      </c>
      <c r="E18" s="3">
        <v>10</v>
      </c>
      <c r="F18" s="37">
        <v>11500</v>
      </c>
      <c r="G18" s="27">
        <v>115000</v>
      </c>
      <c r="H18" s="28" t="s">
        <v>22</v>
      </c>
      <c r="I18" s="11"/>
      <c r="J18" s="9"/>
    </row>
    <row r="19" spans="3:13" ht="15">
      <c r="C19" s="8">
        <v>10</v>
      </c>
      <c r="D19" s="2" t="s">
        <v>53</v>
      </c>
      <c r="E19" s="3">
        <v>1</v>
      </c>
      <c r="F19" s="37">
        <v>180000</v>
      </c>
      <c r="G19" s="27">
        <v>180000</v>
      </c>
      <c r="H19" s="28" t="s">
        <v>22</v>
      </c>
      <c r="I19" s="11"/>
      <c r="J19" s="9"/>
    </row>
    <row r="20" spans="3:13" ht="15">
      <c r="C20" s="8">
        <v>12</v>
      </c>
      <c r="D20" s="1" t="s">
        <v>55</v>
      </c>
      <c r="E20" s="3">
        <v>1</v>
      </c>
      <c r="F20" s="37">
        <v>122000</v>
      </c>
      <c r="G20" s="27">
        <v>122000</v>
      </c>
      <c r="H20" s="28" t="s">
        <v>22</v>
      </c>
      <c r="I20" s="11"/>
      <c r="J20" s="9"/>
    </row>
    <row r="21" spans="3:13" ht="15">
      <c r="C21" s="8">
        <v>13</v>
      </c>
      <c r="D21" s="1" t="s">
        <v>56</v>
      </c>
      <c r="E21" s="3">
        <v>1</v>
      </c>
      <c r="F21" s="37">
        <v>120000</v>
      </c>
      <c r="G21" s="27">
        <v>120000</v>
      </c>
      <c r="H21" s="28" t="s">
        <v>22</v>
      </c>
      <c r="I21" s="11"/>
      <c r="J21" s="9"/>
    </row>
    <row r="22" spans="3:13" ht="15">
      <c r="C22" s="8">
        <v>14</v>
      </c>
      <c r="D22" s="1" t="s">
        <v>57</v>
      </c>
      <c r="E22" s="3">
        <v>1</v>
      </c>
      <c r="F22" s="37">
        <v>200000</v>
      </c>
      <c r="G22" s="27">
        <v>200000</v>
      </c>
      <c r="H22" s="28" t="s">
        <v>22</v>
      </c>
      <c r="I22" s="11"/>
      <c r="J22" s="9"/>
    </row>
    <row r="23" spans="3:13" ht="15">
      <c r="C23" s="8">
        <v>15</v>
      </c>
      <c r="D23" s="28" t="s">
        <v>41</v>
      </c>
      <c r="E23" s="36">
        <v>1</v>
      </c>
      <c r="F23" s="27">
        <v>120000</v>
      </c>
      <c r="G23" s="27">
        <f>F23*E23</f>
        <v>120000</v>
      </c>
      <c r="H23" s="28" t="s">
        <v>9</v>
      </c>
      <c r="I23" s="11"/>
      <c r="J23" s="9"/>
    </row>
    <row r="24" spans="3:13" ht="15">
      <c r="C24" s="8">
        <v>3</v>
      </c>
      <c r="D24" s="2" t="s">
        <v>43</v>
      </c>
      <c r="E24" s="3">
        <v>1</v>
      </c>
      <c r="F24" s="37">
        <v>2125000</v>
      </c>
      <c r="G24" s="27">
        <f>F24*E24</f>
        <v>2125000</v>
      </c>
      <c r="H24" s="28" t="s">
        <v>22</v>
      </c>
      <c r="I24" s="11"/>
      <c r="J24" s="9"/>
    </row>
    <row r="25" spans="3:13" ht="15">
      <c r="C25" s="8">
        <v>4</v>
      </c>
      <c r="D25" s="2" t="s">
        <v>44</v>
      </c>
      <c r="E25" s="3">
        <v>1</v>
      </c>
      <c r="F25" s="37">
        <v>577000</v>
      </c>
      <c r="G25" s="27">
        <v>577000</v>
      </c>
      <c r="H25" s="28" t="s">
        <v>22</v>
      </c>
      <c r="I25" s="11"/>
      <c r="J25" s="9"/>
    </row>
    <row r="26" spans="3:13" ht="15">
      <c r="C26" s="8"/>
      <c r="D26" s="28"/>
      <c r="E26" s="36"/>
      <c r="F26" s="27"/>
      <c r="G26" s="27"/>
      <c r="H26" s="28"/>
      <c r="I26" s="11"/>
      <c r="J26" s="9"/>
    </row>
    <row r="27" spans="3:13" ht="15">
      <c r="C27" s="8"/>
      <c r="D27" s="28"/>
      <c r="E27" s="36"/>
      <c r="F27" s="27"/>
      <c r="G27" s="27"/>
      <c r="H27" s="28"/>
      <c r="I27" s="11"/>
      <c r="J27" s="9"/>
    </row>
    <row r="28" spans="3:13" ht="15">
      <c r="C28" s="8"/>
      <c r="D28" s="28"/>
      <c r="E28" s="36"/>
      <c r="F28" s="27"/>
      <c r="G28" s="27"/>
      <c r="H28" s="28"/>
      <c r="I28" s="11"/>
      <c r="J28" s="9"/>
    </row>
    <row r="29" spans="3:13" ht="15">
      <c r="C29" s="8"/>
      <c r="D29" s="28"/>
      <c r="E29" s="36"/>
      <c r="F29" s="27"/>
      <c r="G29" s="53">
        <f>SUM(G10:G27)</f>
        <v>5680000</v>
      </c>
      <c r="H29" s="54"/>
      <c r="I29" s="33"/>
      <c r="J29" s="31" t="s">
        <v>7</v>
      </c>
    </row>
    <row r="30" spans="3:13" ht="15">
      <c r="C30" s="8"/>
      <c r="D30" s="107" t="s">
        <v>30</v>
      </c>
      <c r="E30" s="107"/>
      <c r="F30" s="107"/>
      <c r="G30" s="107"/>
      <c r="H30" s="52"/>
      <c r="I30" s="11"/>
      <c r="J30" s="9"/>
    </row>
    <row r="31" spans="3:13" ht="15">
      <c r="C31" s="8">
        <v>1</v>
      </c>
      <c r="D31" s="28" t="s">
        <v>39</v>
      </c>
      <c r="E31" s="36">
        <v>70</v>
      </c>
      <c r="F31" s="27">
        <v>9000</v>
      </c>
      <c r="G31" s="27">
        <f t="shared" ref="G31:G32" si="1">F31*E31</f>
        <v>630000</v>
      </c>
      <c r="H31" s="28" t="s">
        <v>9</v>
      </c>
      <c r="I31" s="11"/>
      <c r="J31" s="9"/>
      <c r="L31" s="77" t="s">
        <v>158</v>
      </c>
      <c r="M31" s="78">
        <f>SUM(G33:G37)+G44</f>
        <v>4145000</v>
      </c>
    </row>
    <row r="32" spans="3:13" ht="15">
      <c r="C32" s="8">
        <v>2</v>
      </c>
      <c r="D32" s="28" t="s">
        <v>40</v>
      </c>
      <c r="E32" s="36">
        <v>70</v>
      </c>
      <c r="F32" s="27">
        <v>10800</v>
      </c>
      <c r="G32" s="27">
        <f t="shared" si="1"/>
        <v>756000</v>
      </c>
      <c r="H32" s="28" t="s">
        <v>9</v>
      </c>
      <c r="I32" s="11"/>
      <c r="J32" s="9"/>
      <c r="L32" s="77" t="s">
        <v>9</v>
      </c>
      <c r="M32" s="78">
        <f>G31+G32+G39+G40+G41</f>
        <v>1677000</v>
      </c>
    </row>
    <row r="33" spans="3:10" ht="15">
      <c r="C33" s="8">
        <v>5</v>
      </c>
      <c r="D33" s="1" t="s">
        <v>45</v>
      </c>
      <c r="E33" s="3">
        <v>1</v>
      </c>
      <c r="F33" s="37">
        <v>928000</v>
      </c>
      <c r="G33" s="27">
        <v>928000</v>
      </c>
      <c r="H33" s="28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7">
        <v>222000</v>
      </c>
      <c r="G34" s="27">
        <v>222000</v>
      </c>
      <c r="H34" s="28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7">
        <v>1750000</v>
      </c>
      <c r="G35" s="27">
        <v>1750000</v>
      </c>
      <c r="H35" s="28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7">
        <v>155000</v>
      </c>
      <c r="G36" s="27">
        <v>155000</v>
      </c>
      <c r="H36" s="28" t="s">
        <v>22</v>
      </c>
      <c r="I36" s="11"/>
      <c r="J36" s="9"/>
    </row>
    <row r="37" spans="3:10" s="44" customFormat="1" ht="15">
      <c r="C37" s="8">
        <v>9</v>
      </c>
      <c r="D37" s="40" t="s">
        <v>49</v>
      </c>
      <c r="E37" s="41">
        <v>1</v>
      </c>
      <c r="F37" s="42">
        <v>830000</v>
      </c>
      <c r="G37" s="42">
        <v>830000</v>
      </c>
      <c r="H37" s="43" t="s">
        <v>22</v>
      </c>
      <c r="I37" s="39"/>
      <c r="J37" s="39"/>
    </row>
    <row r="38" spans="3:10" ht="15">
      <c r="C38" s="8">
        <v>10</v>
      </c>
      <c r="D38" s="26" t="s">
        <v>50</v>
      </c>
      <c r="E38" s="36">
        <v>1</v>
      </c>
      <c r="F38" s="27">
        <v>8606000</v>
      </c>
      <c r="G38" s="27">
        <v>8606000</v>
      </c>
      <c r="H38" s="28" t="s">
        <v>51</v>
      </c>
      <c r="I38" s="28" t="s">
        <v>51</v>
      </c>
      <c r="J38" s="15"/>
    </row>
    <row r="39" spans="3:10" ht="15">
      <c r="C39" s="8">
        <v>11</v>
      </c>
      <c r="D39" s="28" t="s">
        <v>73</v>
      </c>
      <c r="E39" s="36">
        <v>1</v>
      </c>
      <c r="F39" s="27">
        <v>50000</v>
      </c>
      <c r="G39" s="27">
        <f t="shared" ref="G39:G43" si="2">E39*F39</f>
        <v>50000</v>
      </c>
      <c r="H39" s="28" t="s">
        <v>9</v>
      </c>
      <c r="I39" s="11"/>
      <c r="J39" s="9"/>
    </row>
    <row r="40" spans="3:10" ht="15">
      <c r="C40" s="8">
        <v>12</v>
      </c>
      <c r="D40" s="28" t="s">
        <v>128</v>
      </c>
      <c r="E40" s="36">
        <v>1</v>
      </c>
      <c r="F40" s="27">
        <v>201000</v>
      </c>
      <c r="G40" s="27">
        <f t="shared" si="2"/>
        <v>201000</v>
      </c>
      <c r="H40" s="28" t="s">
        <v>9</v>
      </c>
      <c r="I40" s="11"/>
      <c r="J40" s="9"/>
    </row>
    <row r="41" spans="3:10" ht="15">
      <c r="C41" s="8">
        <v>13</v>
      </c>
      <c r="D41" s="28" t="s">
        <v>131</v>
      </c>
      <c r="E41" s="36">
        <v>1</v>
      </c>
      <c r="F41" s="27">
        <v>40000</v>
      </c>
      <c r="G41" s="27">
        <f t="shared" si="2"/>
        <v>40000</v>
      </c>
      <c r="H41" s="28" t="s">
        <v>9</v>
      </c>
      <c r="I41" s="11"/>
      <c r="J41" s="9"/>
    </row>
    <row r="42" spans="3:10" ht="15">
      <c r="C42" s="8">
        <v>14</v>
      </c>
      <c r="D42" s="28" t="s">
        <v>134</v>
      </c>
      <c r="E42" s="36">
        <v>1</v>
      </c>
      <c r="F42" s="27">
        <v>2014000</v>
      </c>
      <c r="G42" s="27">
        <f t="shared" si="2"/>
        <v>2014000</v>
      </c>
      <c r="H42" s="28" t="s">
        <v>51</v>
      </c>
      <c r="I42" s="11"/>
      <c r="J42" s="9"/>
    </row>
    <row r="43" spans="3:10" ht="15">
      <c r="C43" s="8">
        <v>16</v>
      </c>
      <c r="D43" s="28" t="s">
        <v>135</v>
      </c>
      <c r="E43" s="36">
        <v>72</v>
      </c>
      <c r="F43" s="27">
        <v>30500</v>
      </c>
      <c r="G43" s="27">
        <f t="shared" si="2"/>
        <v>2196000</v>
      </c>
      <c r="H43" s="28"/>
      <c r="I43" s="11"/>
      <c r="J43" s="9"/>
    </row>
    <row r="44" spans="3:10" ht="15">
      <c r="C44" s="8">
        <v>17</v>
      </c>
      <c r="D44" s="1" t="s">
        <v>54</v>
      </c>
      <c r="E44" s="3">
        <v>1</v>
      </c>
      <c r="F44" s="37">
        <v>260000</v>
      </c>
      <c r="G44" s="27">
        <v>260000</v>
      </c>
      <c r="H44" s="28" t="s">
        <v>22</v>
      </c>
      <c r="I44" s="11"/>
      <c r="J44" s="9"/>
    </row>
    <row r="45" spans="3:10" ht="15">
      <c r="C45" s="8"/>
      <c r="D45" s="1"/>
      <c r="E45" s="3"/>
      <c r="F45" s="37"/>
      <c r="G45" s="27"/>
      <c r="H45" s="28"/>
      <c r="I45" s="11"/>
      <c r="J45" s="9"/>
    </row>
    <row r="46" spans="3:10" ht="15">
      <c r="C46" s="8"/>
      <c r="D46" s="1"/>
      <c r="E46" s="3"/>
      <c r="F46" s="37"/>
      <c r="G46" s="27"/>
      <c r="H46" s="28"/>
      <c r="I46" s="11"/>
      <c r="J46" s="9"/>
    </row>
    <row r="47" spans="3:10" ht="15">
      <c r="C47" s="8"/>
      <c r="D47" s="28"/>
      <c r="E47" s="36"/>
      <c r="F47" s="27"/>
      <c r="G47" s="27"/>
      <c r="H47" s="28"/>
      <c r="I47" s="11"/>
      <c r="J47" s="72"/>
    </row>
    <row r="48" spans="3:10" ht="15">
      <c r="C48" s="8"/>
      <c r="D48" s="28"/>
      <c r="E48" s="36"/>
      <c r="F48" s="27"/>
      <c r="G48" s="53">
        <f>SUM(G31:G47)</f>
        <v>18638000</v>
      </c>
      <c r="H48" s="54"/>
      <c r="I48" s="33"/>
      <c r="J48" s="31" t="s">
        <v>7</v>
      </c>
    </row>
    <row r="49" spans="3:10" ht="15">
      <c r="C49" s="8"/>
      <c r="D49" s="28"/>
      <c r="E49" s="36"/>
      <c r="F49" s="27"/>
      <c r="G49" s="82">
        <f>G8-G48</f>
        <v>5121999.599999994</v>
      </c>
      <c r="H49" s="83"/>
      <c r="I49" s="84"/>
      <c r="J49" s="29" t="s">
        <v>166</v>
      </c>
    </row>
    <row r="50" spans="3:10" ht="15">
      <c r="C50" s="8"/>
      <c r="D50" s="107" t="s">
        <v>27</v>
      </c>
      <c r="E50" s="107"/>
      <c r="F50" s="107"/>
      <c r="G50" s="107"/>
      <c r="H50" s="55"/>
      <c r="I50" s="11"/>
      <c r="J50" s="8"/>
    </row>
    <row r="51" spans="3:10" ht="15">
      <c r="C51" s="8">
        <v>1</v>
      </c>
      <c r="D51" s="21" t="s">
        <v>11</v>
      </c>
      <c r="E51" s="10"/>
      <c r="F51" s="46"/>
      <c r="G51" s="48"/>
      <c r="H51" s="14"/>
      <c r="I51" s="14"/>
      <c r="J51" s="32"/>
    </row>
    <row r="52" spans="3:10" ht="15">
      <c r="C52" s="8">
        <v>2</v>
      </c>
      <c r="D52" s="21" t="s">
        <v>9</v>
      </c>
      <c r="E52" s="10"/>
      <c r="F52" s="46"/>
      <c r="G52" s="48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6"/>
      <c r="G53" s="48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6"/>
      <c r="G54" s="48"/>
      <c r="H54" s="14"/>
      <c r="I54" s="14"/>
      <c r="J54" s="22"/>
    </row>
    <row r="55" spans="3:10" ht="15">
      <c r="C55" s="8"/>
      <c r="D55" s="21"/>
      <c r="E55" s="10"/>
      <c r="F55" s="46"/>
      <c r="G55" s="48"/>
      <c r="H55" s="14"/>
      <c r="I55" s="14"/>
      <c r="J55" s="22"/>
    </row>
    <row r="56" spans="3:10" ht="15">
      <c r="C56" s="8"/>
      <c r="D56" s="34"/>
      <c r="E56" s="35"/>
      <c r="F56" s="51"/>
      <c r="G56" s="49">
        <f>SUM(G51:G55)</f>
        <v>0</v>
      </c>
      <c r="H56" s="30"/>
      <c r="I56" s="30"/>
      <c r="J56" s="31" t="s">
        <v>7</v>
      </c>
    </row>
    <row r="57" spans="3:10">
      <c r="C57" s="8"/>
      <c r="D57" s="8"/>
      <c r="E57" s="10"/>
      <c r="F57" s="46"/>
      <c r="G57" s="46"/>
      <c r="H57" s="23"/>
      <c r="I57" s="23"/>
      <c r="J57" s="8"/>
    </row>
    <row r="58" spans="3:10" ht="15">
      <c r="C58" s="8"/>
      <c r="D58" s="21"/>
      <c r="E58" s="10"/>
      <c r="F58" s="46"/>
      <c r="G58" s="56"/>
      <c r="H58" s="8"/>
      <c r="I58" s="8"/>
      <c r="J58" s="8"/>
    </row>
    <row r="59" spans="3:10" ht="15">
      <c r="C59" s="8"/>
      <c r="D59" s="21"/>
      <c r="E59" s="10"/>
      <c r="F59" s="46"/>
      <c r="G59" s="47">
        <f>G8-G29-G48</f>
        <v>-558000.40000000596</v>
      </c>
      <c r="H59" s="12"/>
      <c r="I59" s="20"/>
      <c r="J59" s="29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76" customWidth="1"/>
    <col min="4" max="4" width="26.140625" customWidth="1"/>
  </cols>
  <sheetData>
    <row r="1" spans="1:4">
      <c r="A1" s="80" t="s">
        <v>161</v>
      </c>
      <c r="B1" s="80" t="s">
        <v>3</v>
      </c>
      <c r="C1" s="81" t="s">
        <v>162</v>
      </c>
      <c r="D1" s="80" t="s">
        <v>5</v>
      </c>
    </row>
    <row r="2" spans="1:4">
      <c r="A2" s="79" t="s">
        <v>159</v>
      </c>
      <c r="B2" s="28">
        <v>95822275</v>
      </c>
      <c r="C2" s="27">
        <f>B2*0.4</f>
        <v>38328910</v>
      </c>
      <c r="D2" s="28"/>
    </row>
    <row r="3" spans="1:4">
      <c r="A3" s="79" t="s">
        <v>160</v>
      </c>
      <c r="B3" s="28">
        <v>73236626</v>
      </c>
      <c r="C3" s="27">
        <f>B3*0.4</f>
        <v>29294650.400000002</v>
      </c>
      <c r="D3" s="28"/>
    </row>
    <row r="4" spans="1:4">
      <c r="A4" s="79" t="s">
        <v>156</v>
      </c>
      <c r="B4" s="28">
        <v>2640000</v>
      </c>
      <c r="C4" s="27">
        <v>2640000</v>
      </c>
      <c r="D4" s="28"/>
    </row>
    <row r="5" spans="1:4">
      <c r="A5" s="79" t="s">
        <v>157</v>
      </c>
      <c r="B5" s="28"/>
      <c r="C5" s="27">
        <f>C7-SUM(C2:C4)</f>
        <v>5655653.599999994</v>
      </c>
      <c r="D5" s="28" t="s">
        <v>163</v>
      </c>
    </row>
    <row r="6" spans="1:4">
      <c r="A6" s="79"/>
      <c r="B6" s="28"/>
      <c r="C6" s="27"/>
      <c r="D6" s="28"/>
    </row>
    <row r="7" spans="1:4">
      <c r="A7" s="79" t="s">
        <v>7</v>
      </c>
      <c r="B7" s="28"/>
      <c r="C7" s="27">
        <v>75919214</v>
      </c>
      <c r="D7" s="28"/>
    </row>
    <row r="13" spans="1:4">
      <c r="D13" s="76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7"/>
  <sheetViews>
    <sheetView tabSelected="1" workbookViewId="0">
      <selection activeCell="G24" sqref="G2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197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170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75"/>
      <c r="I4" s="7"/>
      <c r="J4" s="7"/>
    </row>
    <row r="5" spans="3:10" ht="15">
      <c r="C5" s="8">
        <v>1</v>
      </c>
      <c r="D5" s="9" t="s">
        <v>167</v>
      </c>
      <c r="E5" s="10">
        <v>1</v>
      </c>
      <c r="F5" s="27">
        <v>38328910</v>
      </c>
      <c r="G5" s="46">
        <f>F5*E5</f>
        <v>38328910</v>
      </c>
      <c r="H5" s="11"/>
      <c r="I5" s="11"/>
      <c r="J5" s="8"/>
    </row>
    <row r="6" spans="3:10">
      <c r="C6" s="8">
        <v>2</v>
      </c>
      <c r="D6" s="9" t="s">
        <v>154</v>
      </c>
      <c r="E6" s="10">
        <v>1</v>
      </c>
      <c r="F6" s="46"/>
      <c r="G6" s="46">
        <f>F6*E6</f>
        <v>0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6"/>
      <c r="G7" s="46">
        <f>F7*E7</f>
        <v>0</v>
      </c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38328910</v>
      </c>
      <c r="H8" s="12"/>
      <c r="I8" s="12"/>
      <c r="J8" s="13" t="s">
        <v>168</v>
      </c>
    </row>
    <row r="9" spans="3:10" ht="15">
      <c r="C9" s="8"/>
      <c r="D9" s="9"/>
      <c r="E9" s="10"/>
      <c r="F9" s="46"/>
      <c r="G9" s="47">
        <f>G8-G37</f>
        <v>18988910</v>
      </c>
      <c r="H9" s="12"/>
      <c r="I9" s="12"/>
      <c r="J9" s="13" t="s">
        <v>169</v>
      </c>
    </row>
    <row r="10" spans="3:10" ht="15">
      <c r="C10" s="8"/>
      <c r="D10" s="107" t="s">
        <v>29</v>
      </c>
      <c r="E10" s="107"/>
      <c r="F10" s="107"/>
      <c r="G10" s="107"/>
      <c r="H10" s="73"/>
      <c r="I10" s="14"/>
      <c r="J10" s="15"/>
    </row>
    <row r="11" spans="3:10" ht="15">
      <c r="C11" s="8"/>
      <c r="D11" s="28" t="s">
        <v>193</v>
      </c>
      <c r="E11" s="36">
        <v>3</v>
      </c>
      <c r="F11" s="27">
        <v>116000</v>
      </c>
      <c r="G11" s="27">
        <f>E11*F11</f>
        <v>348000</v>
      </c>
      <c r="H11" s="28" t="s">
        <v>9</v>
      </c>
      <c r="I11" s="11"/>
      <c r="J11" s="9"/>
    </row>
    <row r="12" spans="3:10" ht="15">
      <c r="C12" s="8"/>
      <c r="D12" s="28" t="s">
        <v>194</v>
      </c>
      <c r="E12" s="36">
        <v>2</v>
      </c>
      <c r="F12" s="27">
        <v>20000</v>
      </c>
      <c r="G12" s="27">
        <f>E12*F12</f>
        <v>40000</v>
      </c>
      <c r="H12" s="28" t="s">
        <v>9</v>
      </c>
      <c r="I12" s="11"/>
      <c r="J12" s="9"/>
    </row>
    <row r="13" spans="3:10" ht="15">
      <c r="C13" s="8"/>
      <c r="D13" s="28" t="s">
        <v>195</v>
      </c>
      <c r="E13" s="36">
        <v>1</v>
      </c>
      <c r="F13" s="27">
        <v>80000</v>
      </c>
      <c r="G13" s="27">
        <f t="shared" ref="G13:G15" si="0">E13*F13</f>
        <v>80000</v>
      </c>
      <c r="H13" s="28" t="s">
        <v>9</v>
      </c>
      <c r="I13" s="11"/>
      <c r="J13" s="9"/>
    </row>
    <row r="14" spans="3:10" ht="15">
      <c r="C14" s="8"/>
      <c r="D14" s="28" t="s">
        <v>196</v>
      </c>
      <c r="E14" s="36">
        <v>2</v>
      </c>
      <c r="F14" s="27">
        <v>40000</v>
      </c>
      <c r="G14" s="27">
        <f t="shared" si="0"/>
        <v>80000</v>
      </c>
      <c r="H14" s="28" t="s">
        <v>9</v>
      </c>
      <c r="I14" s="11"/>
      <c r="J14" s="9"/>
    </row>
    <row r="15" spans="3:10" ht="15">
      <c r="C15" s="8"/>
      <c r="D15" s="28" t="s">
        <v>199</v>
      </c>
      <c r="E15" s="36">
        <v>1</v>
      </c>
      <c r="F15" s="27">
        <v>110000</v>
      </c>
      <c r="G15" s="27">
        <f t="shared" si="0"/>
        <v>110000</v>
      </c>
      <c r="H15" s="28" t="s">
        <v>9</v>
      </c>
      <c r="I15" s="11"/>
      <c r="J15" s="9"/>
    </row>
    <row r="16" spans="3:10" ht="15">
      <c r="C16" s="8"/>
      <c r="D16" s="28"/>
      <c r="E16" s="36"/>
      <c r="F16" s="27"/>
      <c r="G16" s="27"/>
      <c r="H16" s="28"/>
      <c r="I16" s="11"/>
      <c r="J16" s="9"/>
    </row>
    <row r="17" spans="3:10" ht="15">
      <c r="C17" s="8"/>
      <c r="D17" s="28"/>
      <c r="E17" s="36"/>
      <c r="F17" s="27"/>
      <c r="G17" s="53">
        <f>SUM(G11:G15)</f>
        <v>658000</v>
      </c>
      <c r="H17" s="54"/>
      <c r="I17" s="33"/>
      <c r="J17" s="31" t="s">
        <v>7</v>
      </c>
    </row>
    <row r="18" spans="3:10" ht="15">
      <c r="C18" s="8"/>
      <c r="D18" s="107" t="s">
        <v>30</v>
      </c>
      <c r="E18" s="107"/>
      <c r="F18" s="107"/>
      <c r="G18" s="107"/>
      <c r="H18" s="73"/>
      <c r="I18" s="11"/>
      <c r="J18" s="9"/>
    </row>
    <row r="19" spans="3:10" ht="15">
      <c r="C19" s="8"/>
      <c r="D19" s="28" t="s">
        <v>142</v>
      </c>
      <c r="E19" s="36">
        <v>1</v>
      </c>
      <c r="F19" s="27">
        <v>4800000</v>
      </c>
      <c r="G19" s="27">
        <f>F19*E19</f>
        <v>4800000</v>
      </c>
      <c r="H19" s="28" t="s">
        <v>9</v>
      </c>
      <c r="I19" s="11"/>
      <c r="J19" s="9"/>
    </row>
    <row r="20" spans="3:10" ht="15">
      <c r="C20" s="8"/>
      <c r="D20" s="28" t="s">
        <v>190</v>
      </c>
      <c r="E20" s="36">
        <v>1</v>
      </c>
      <c r="F20" s="27">
        <v>3000000</v>
      </c>
      <c r="G20" s="27">
        <f t="shared" ref="G20:G29" si="1">F20*E20</f>
        <v>3000000</v>
      </c>
      <c r="H20" s="28" t="s">
        <v>51</v>
      </c>
      <c r="I20" s="11"/>
      <c r="J20" s="9"/>
    </row>
    <row r="21" spans="3:10" ht="15">
      <c r="C21" s="8"/>
      <c r="D21" s="1" t="s">
        <v>231</v>
      </c>
      <c r="E21" s="3">
        <v>1</v>
      </c>
      <c r="F21" s="37">
        <v>6000000</v>
      </c>
      <c r="G21" s="27">
        <f t="shared" si="1"/>
        <v>6000000</v>
      </c>
      <c r="H21" s="28" t="s">
        <v>51</v>
      </c>
      <c r="I21" s="11"/>
      <c r="J21" s="9"/>
    </row>
    <row r="22" spans="3:10" ht="15">
      <c r="C22" s="8"/>
      <c r="D22" s="1" t="s">
        <v>235</v>
      </c>
      <c r="E22" s="3">
        <v>1</v>
      </c>
      <c r="F22" s="37">
        <v>3040000</v>
      </c>
      <c r="G22" s="27">
        <f t="shared" si="1"/>
        <v>3040000</v>
      </c>
      <c r="H22" s="28" t="s">
        <v>9</v>
      </c>
      <c r="I22" s="11"/>
      <c r="J22" s="9"/>
    </row>
    <row r="23" spans="3:10" ht="15">
      <c r="C23" s="8"/>
      <c r="D23" s="1" t="s">
        <v>236</v>
      </c>
      <c r="E23" s="3">
        <v>1</v>
      </c>
      <c r="F23" s="37">
        <v>1500000</v>
      </c>
      <c r="G23" s="27">
        <f t="shared" si="1"/>
        <v>1500000</v>
      </c>
      <c r="H23" s="28" t="s">
        <v>9</v>
      </c>
      <c r="I23" s="11"/>
      <c r="J23" s="9"/>
    </row>
    <row r="24" spans="3:10" ht="15">
      <c r="C24" s="8"/>
      <c r="D24" s="2" t="s">
        <v>237</v>
      </c>
      <c r="E24" s="3">
        <v>1</v>
      </c>
      <c r="F24" s="37">
        <v>1000000</v>
      </c>
      <c r="G24" s="27">
        <f t="shared" si="1"/>
        <v>1000000</v>
      </c>
      <c r="H24" s="28" t="s">
        <v>9</v>
      </c>
      <c r="I24" s="11"/>
      <c r="J24" s="9"/>
    </row>
    <row r="25" spans="3:10" s="44" customFormat="1" ht="15">
      <c r="C25" s="8"/>
      <c r="D25" s="40"/>
      <c r="E25" s="41"/>
      <c r="F25" s="42"/>
      <c r="G25" s="27">
        <f t="shared" si="1"/>
        <v>0</v>
      </c>
      <c r="H25" s="43"/>
      <c r="I25" s="39"/>
      <c r="J25" s="39"/>
    </row>
    <row r="26" spans="3:10" ht="15">
      <c r="C26" s="8"/>
      <c r="D26" s="26"/>
      <c r="E26" s="36"/>
      <c r="F26" s="27"/>
      <c r="G26" s="27">
        <f t="shared" si="1"/>
        <v>0</v>
      </c>
      <c r="H26" s="28"/>
      <c r="I26" s="28"/>
      <c r="J26" s="15"/>
    </row>
    <row r="27" spans="3:10" ht="15">
      <c r="C27" s="8"/>
      <c r="D27" s="28"/>
      <c r="E27" s="36"/>
      <c r="F27" s="27"/>
      <c r="G27" s="27">
        <f t="shared" si="1"/>
        <v>0</v>
      </c>
      <c r="H27" s="28"/>
      <c r="I27" s="11"/>
      <c r="J27" s="9"/>
    </row>
    <row r="28" spans="3:10" ht="15">
      <c r="C28" s="8"/>
      <c r="D28" s="28"/>
      <c r="E28" s="36"/>
      <c r="F28" s="27"/>
      <c r="G28" s="27">
        <f t="shared" si="1"/>
        <v>0</v>
      </c>
      <c r="H28" s="28"/>
      <c r="I28" s="11"/>
      <c r="J28" s="9"/>
    </row>
    <row r="29" spans="3:10" ht="15">
      <c r="C29" s="8"/>
      <c r="D29" s="28"/>
      <c r="E29" s="36"/>
      <c r="F29" s="27"/>
      <c r="G29" s="27">
        <f t="shared" si="1"/>
        <v>0</v>
      </c>
      <c r="H29" s="28"/>
      <c r="I29" s="11"/>
      <c r="J29" s="9"/>
    </row>
    <row r="30" spans="3:10" ht="15">
      <c r="C30" s="8"/>
      <c r="D30" s="28"/>
      <c r="E30" s="36"/>
      <c r="F30" s="27"/>
      <c r="G30" s="27"/>
      <c r="H30" s="28"/>
      <c r="I30" s="11"/>
      <c r="J30" s="9"/>
    </row>
    <row r="31" spans="3:10" ht="15">
      <c r="C31" s="8"/>
      <c r="D31" s="28"/>
      <c r="E31" s="36"/>
      <c r="F31" s="27"/>
      <c r="G31" s="27"/>
      <c r="H31" s="28"/>
      <c r="I31" s="11"/>
      <c r="J31" s="9"/>
    </row>
    <row r="32" spans="3:10" ht="15">
      <c r="C32" s="8"/>
      <c r="D32" s="28"/>
      <c r="E32" s="36"/>
      <c r="F32" s="27"/>
      <c r="G32" s="27"/>
      <c r="H32" s="28"/>
      <c r="I32" s="11"/>
      <c r="J32" s="9"/>
    </row>
    <row r="33" spans="3:10" ht="15">
      <c r="C33" s="8"/>
      <c r="D33" s="1"/>
      <c r="E33" s="3"/>
      <c r="F33" s="37"/>
      <c r="G33" s="27"/>
      <c r="H33" s="28"/>
      <c r="I33" s="11"/>
      <c r="J33" s="9"/>
    </row>
    <row r="34" spans="3:10" ht="15">
      <c r="C34" s="8"/>
      <c r="D34" s="1"/>
      <c r="E34" s="3"/>
      <c r="F34" s="37"/>
      <c r="G34" s="27"/>
      <c r="H34" s="28"/>
      <c r="I34" s="11"/>
      <c r="J34" s="9"/>
    </row>
    <row r="35" spans="3:10" ht="15">
      <c r="C35" s="8"/>
      <c r="D35" s="1"/>
      <c r="E35" s="3"/>
      <c r="F35" s="37"/>
      <c r="G35" s="27"/>
      <c r="H35" s="28"/>
      <c r="I35" s="11"/>
      <c r="J35" s="9"/>
    </row>
    <row r="36" spans="3:10" ht="15">
      <c r="C36" s="8"/>
      <c r="D36" s="28"/>
      <c r="E36" s="36"/>
      <c r="F36" s="27"/>
      <c r="G36" s="27"/>
      <c r="H36" s="28"/>
      <c r="I36" s="11"/>
      <c r="J36" s="72"/>
    </row>
    <row r="37" spans="3:10" ht="15">
      <c r="C37" s="8"/>
      <c r="D37" s="28"/>
      <c r="E37" s="36"/>
      <c r="F37" s="27"/>
      <c r="G37" s="53">
        <f>SUM(G19:G36)</f>
        <v>19340000</v>
      </c>
      <c r="H37" s="54"/>
      <c r="I37" s="33"/>
      <c r="J37" s="31" t="s">
        <v>7</v>
      </c>
    </row>
    <row r="38" spans="3:10" ht="15">
      <c r="C38" s="8"/>
      <c r="D38" s="107" t="s">
        <v>27</v>
      </c>
      <c r="E38" s="107"/>
      <c r="F38" s="107"/>
      <c r="G38" s="107"/>
      <c r="H38" s="55"/>
      <c r="I38" s="11"/>
      <c r="J38" s="8"/>
    </row>
    <row r="39" spans="3:10" ht="15">
      <c r="C39" s="8">
        <v>1</v>
      </c>
      <c r="D39" s="21" t="s">
        <v>11</v>
      </c>
      <c r="E39" s="10"/>
      <c r="F39" s="46"/>
      <c r="G39" s="48"/>
      <c r="H39" s="14"/>
      <c r="I39" s="14"/>
      <c r="J39" s="32"/>
    </row>
    <row r="40" spans="3:10" ht="15">
      <c r="C40" s="8">
        <v>2</v>
      </c>
      <c r="D40" s="21" t="s">
        <v>9</v>
      </c>
      <c r="E40" s="10"/>
      <c r="F40" s="46"/>
      <c r="G40" s="48"/>
      <c r="H40" s="14"/>
      <c r="I40" s="14"/>
      <c r="J40" s="22"/>
    </row>
    <row r="41" spans="3:10" ht="15">
      <c r="C41" s="8">
        <v>3</v>
      </c>
      <c r="D41" s="21" t="s">
        <v>13</v>
      </c>
      <c r="E41" s="10"/>
      <c r="F41" s="46"/>
      <c r="G41" s="48"/>
      <c r="H41" s="14"/>
      <c r="I41" s="11"/>
      <c r="J41" s="22"/>
    </row>
    <row r="42" spans="3:10" ht="15">
      <c r="C42" s="8">
        <v>4</v>
      </c>
      <c r="D42" s="21" t="s">
        <v>10</v>
      </c>
      <c r="E42" s="10"/>
      <c r="F42" s="46"/>
      <c r="G42" s="48"/>
      <c r="H42" s="14"/>
      <c r="I42" s="14"/>
      <c r="J42" s="22"/>
    </row>
    <row r="43" spans="3:10" ht="15">
      <c r="C43" s="8"/>
      <c r="D43" s="21"/>
      <c r="E43" s="10"/>
      <c r="F43" s="46"/>
      <c r="G43" s="48"/>
      <c r="H43" s="14"/>
      <c r="I43" s="14"/>
      <c r="J43" s="22"/>
    </row>
    <row r="44" spans="3:10" ht="15">
      <c r="C44" s="8"/>
      <c r="D44" s="34"/>
      <c r="E44" s="35"/>
      <c r="F44" s="51"/>
      <c r="G44" s="49">
        <f>SUM(G39:G43)</f>
        <v>0</v>
      </c>
      <c r="H44" s="30"/>
      <c r="I44" s="30"/>
      <c r="J44" s="31" t="s">
        <v>7</v>
      </c>
    </row>
    <row r="45" spans="3:10">
      <c r="C45" s="8"/>
      <c r="D45" s="8"/>
      <c r="E45" s="10"/>
      <c r="F45" s="46"/>
      <c r="G45" s="46"/>
      <c r="H45" s="23"/>
      <c r="I45" s="23"/>
      <c r="J45" s="8"/>
    </row>
    <row r="46" spans="3:10" ht="15">
      <c r="C46" s="8"/>
      <c r="D46" s="21"/>
      <c r="E46" s="10"/>
      <c r="F46" s="46"/>
      <c r="G46" s="56"/>
      <c r="H46" s="8"/>
      <c r="I46" s="8"/>
      <c r="J46" s="8"/>
    </row>
    <row r="47" spans="3:10" ht="15">
      <c r="C47" s="8"/>
      <c r="D47" s="21"/>
      <c r="E47" s="10"/>
      <c r="F47" s="46"/>
      <c r="G47" s="47">
        <f>G8-G17-G37</f>
        <v>18330910</v>
      </c>
      <c r="H47" s="12"/>
      <c r="I47" s="20"/>
      <c r="J47" s="29" t="s">
        <v>26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workbookViewId="0">
      <selection activeCell="G48" sqref="G4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28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71"/>
      <c r="I4" s="7"/>
      <c r="J4" s="7"/>
    </row>
    <row r="5" spans="3:10" ht="20.25">
      <c r="C5" s="7"/>
      <c r="D5" s="107" t="s">
        <v>6</v>
      </c>
      <c r="E5" s="107"/>
      <c r="F5" s="107"/>
      <c r="G5" s="107"/>
      <c r="H5" s="75"/>
      <c r="I5" s="7"/>
      <c r="J5" s="7"/>
    </row>
    <row r="6" spans="3:10">
      <c r="C6" s="8">
        <v>1</v>
      </c>
      <c r="D6" s="9" t="s">
        <v>31</v>
      </c>
      <c r="E6" s="10">
        <v>1</v>
      </c>
      <c r="F6" s="46">
        <v>29294650.400000002</v>
      </c>
      <c r="G6" s="46">
        <f>F6*E6</f>
        <v>29294650.400000002</v>
      </c>
      <c r="H6" s="11"/>
      <c r="I6" s="11"/>
      <c r="J6" s="8"/>
    </row>
    <row r="7" spans="3:10">
      <c r="C7" s="8">
        <v>2</v>
      </c>
      <c r="D7" s="9" t="s">
        <v>155</v>
      </c>
      <c r="E7" s="10">
        <v>1</v>
      </c>
      <c r="F7" s="46"/>
      <c r="G7" s="46">
        <f>F7*E7</f>
        <v>0</v>
      </c>
      <c r="H7" s="11"/>
      <c r="I7" s="11"/>
      <c r="J7" s="9"/>
    </row>
    <row r="8" spans="3:10">
      <c r="C8" s="8">
        <v>3</v>
      </c>
      <c r="D8" s="9" t="s">
        <v>165</v>
      </c>
      <c r="E8" s="10">
        <v>1</v>
      </c>
      <c r="F8" s="46"/>
      <c r="G8" s="46">
        <f>F8*E8</f>
        <v>0</v>
      </c>
      <c r="H8" s="11"/>
      <c r="I8" s="11"/>
      <c r="J8" s="9"/>
    </row>
    <row r="9" spans="3:10" ht="15">
      <c r="C9" s="8"/>
      <c r="D9" s="9"/>
      <c r="E9" s="10"/>
      <c r="F9" s="46"/>
      <c r="G9" s="47">
        <f>SUM(G6:G8)</f>
        <v>29294650.400000002</v>
      </c>
      <c r="H9" s="12"/>
      <c r="I9" s="12"/>
      <c r="J9" s="13" t="s">
        <v>7</v>
      </c>
    </row>
    <row r="10" spans="3:10" ht="15">
      <c r="C10" s="8"/>
      <c r="E10" s="36"/>
      <c r="F10" s="27"/>
      <c r="G10" s="27"/>
      <c r="H10" s="28"/>
      <c r="I10" s="11"/>
      <c r="J10" s="9"/>
    </row>
    <row r="11" spans="3:10" ht="15">
      <c r="C11" s="8"/>
      <c r="D11" s="28"/>
      <c r="E11" s="36"/>
      <c r="F11" s="27"/>
      <c r="G11" s="27"/>
      <c r="H11" s="28"/>
      <c r="I11" s="11"/>
      <c r="J11" s="9"/>
    </row>
    <row r="12" spans="3:10" ht="15">
      <c r="C12" s="8"/>
      <c r="D12" s="28"/>
      <c r="E12" s="36"/>
      <c r="F12" s="27"/>
      <c r="G12" s="53">
        <f>SUM(G10:G10)</f>
        <v>0</v>
      </c>
      <c r="H12" s="54"/>
      <c r="I12" s="33"/>
      <c r="J12" s="31" t="s">
        <v>7</v>
      </c>
    </row>
    <row r="13" spans="3:10" ht="15">
      <c r="C13" s="8"/>
      <c r="D13" s="107" t="s">
        <v>30</v>
      </c>
      <c r="E13" s="107"/>
      <c r="F13" s="107"/>
      <c r="G13" s="107"/>
      <c r="H13" s="71"/>
      <c r="I13" s="11"/>
      <c r="J13" s="9"/>
    </row>
    <row r="14" spans="3:10" ht="15">
      <c r="C14" s="8"/>
      <c r="D14" s="28" t="s">
        <v>138</v>
      </c>
      <c r="E14" s="36">
        <v>1</v>
      </c>
      <c r="F14" s="27">
        <v>9064000</v>
      </c>
      <c r="G14" s="27">
        <f>F14*E14</f>
        <v>9064000</v>
      </c>
      <c r="H14" s="28" t="s">
        <v>22</v>
      </c>
      <c r="I14" s="11"/>
      <c r="J14" s="9"/>
    </row>
    <row r="15" spans="3:10" ht="15">
      <c r="C15" s="8"/>
      <c r="D15" s="28" t="s">
        <v>147</v>
      </c>
      <c r="E15" s="36">
        <v>1</v>
      </c>
      <c r="F15" s="27">
        <v>200000</v>
      </c>
      <c r="G15" s="27">
        <f>F15*E15</f>
        <v>200000</v>
      </c>
      <c r="H15" s="28" t="s">
        <v>22</v>
      </c>
      <c r="I15" s="11"/>
      <c r="J15" s="9"/>
    </row>
    <row r="16" spans="3:10" ht="15">
      <c r="C16" s="8"/>
      <c r="D16" s="1" t="s">
        <v>185</v>
      </c>
      <c r="E16" s="3">
        <v>1</v>
      </c>
      <c r="F16" s="37">
        <v>21000000</v>
      </c>
      <c r="G16" s="27">
        <f t="shared" ref="G16" si="0">F16*E16</f>
        <v>21000000</v>
      </c>
      <c r="H16" s="28" t="s">
        <v>51</v>
      </c>
      <c r="I16" s="11"/>
      <c r="J16" s="9"/>
    </row>
    <row r="17" spans="3:10" ht="15">
      <c r="C17" s="8"/>
      <c r="D17" s="1"/>
      <c r="E17" s="3"/>
      <c r="F17" s="37"/>
      <c r="G17" s="27"/>
      <c r="H17" s="28"/>
      <c r="I17" s="11"/>
      <c r="J17" s="9"/>
    </row>
    <row r="18" spans="3:10" ht="15">
      <c r="C18" s="8"/>
      <c r="D18" s="1"/>
      <c r="E18" s="3"/>
      <c r="F18" s="37"/>
      <c r="G18" s="27"/>
      <c r="H18" s="28"/>
      <c r="I18" s="11"/>
      <c r="J18" s="9"/>
    </row>
    <row r="19" spans="3:10" ht="15">
      <c r="C19" s="8"/>
      <c r="D19" s="2"/>
      <c r="E19" s="3"/>
      <c r="F19" s="37"/>
      <c r="G19" s="27"/>
      <c r="H19" s="28"/>
      <c r="I19" s="11"/>
      <c r="J19" s="9"/>
    </row>
    <row r="20" spans="3:10" s="44" customFormat="1" ht="15">
      <c r="C20" s="8"/>
      <c r="D20" s="40"/>
      <c r="E20" s="41"/>
      <c r="F20" s="42"/>
      <c r="G20" s="27"/>
      <c r="H20" s="43"/>
      <c r="I20" s="39"/>
      <c r="J20" s="39"/>
    </row>
    <row r="21" spans="3:10" ht="15">
      <c r="C21" s="8"/>
      <c r="D21" s="26"/>
      <c r="E21" s="36"/>
      <c r="F21" s="27"/>
      <c r="G21" s="27"/>
      <c r="H21" s="28"/>
      <c r="I21" s="28"/>
      <c r="J21" s="15"/>
    </row>
    <row r="22" spans="3:10" ht="15">
      <c r="C22" s="8"/>
      <c r="D22" s="28"/>
      <c r="E22" s="36"/>
      <c r="F22" s="27"/>
      <c r="G22" s="27"/>
      <c r="H22" s="28"/>
      <c r="I22" s="11"/>
      <c r="J22" s="9"/>
    </row>
    <row r="23" spans="3:10" ht="15">
      <c r="C23" s="8"/>
      <c r="D23" s="28"/>
      <c r="E23" s="36"/>
      <c r="F23" s="27"/>
      <c r="G23" s="27"/>
      <c r="H23" s="28"/>
      <c r="I23" s="11"/>
      <c r="J23" s="9"/>
    </row>
    <row r="24" spans="3:10" ht="15">
      <c r="C24" s="8"/>
      <c r="D24" s="28"/>
      <c r="E24" s="36"/>
      <c r="F24" s="27"/>
      <c r="G24" s="27"/>
      <c r="H24" s="28"/>
      <c r="I24" s="11"/>
      <c r="J24" s="9"/>
    </row>
    <row r="25" spans="3:10" ht="15">
      <c r="C25" s="8"/>
      <c r="D25" s="28"/>
      <c r="E25" s="36"/>
      <c r="F25" s="27"/>
      <c r="G25" s="27"/>
      <c r="H25" s="28"/>
      <c r="I25" s="11"/>
      <c r="J25" s="9"/>
    </row>
    <row r="26" spans="3:10" ht="15">
      <c r="C26" s="8"/>
      <c r="D26" s="28"/>
      <c r="E26" s="36"/>
      <c r="F26" s="27"/>
      <c r="G26" s="27"/>
      <c r="H26" s="28"/>
      <c r="I26" s="11"/>
      <c r="J26" s="9"/>
    </row>
    <row r="27" spans="3:10" ht="15">
      <c r="C27" s="8"/>
      <c r="D27" s="28"/>
      <c r="E27" s="36"/>
      <c r="F27" s="27"/>
      <c r="G27" s="27"/>
      <c r="H27" s="28"/>
      <c r="I27" s="11"/>
      <c r="J27" s="9"/>
    </row>
    <row r="28" spans="3:10" ht="15">
      <c r="C28" s="8"/>
      <c r="D28" s="1"/>
      <c r="E28" s="3"/>
      <c r="F28" s="37"/>
      <c r="G28" s="27"/>
      <c r="H28" s="28"/>
      <c r="I28" s="11"/>
      <c r="J28" s="9"/>
    </row>
    <row r="29" spans="3:10" ht="15">
      <c r="C29" s="8"/>
      <c r="D29" s="1"/>
      <c r="E29" s="3"/>
      <c r="F29" s="37"/>
      <c r="G29" s="27"/>
      <c r="H29" s="28"/>
      <c r="I29" s="11"/>
      <c r="J29" s="9"/>
    </row>
    <row r="30" spans="3:10" ht="15">
      <c r="C30" s="8"/>
      <c r="D30" s="1"/>
      <c r="E30" s="3"/>
      <c r="F30" s="37"/>
      <c r="G30" s="27"/>
      <c r="H30" s="28"/>
      <c r="I30" s="11"/>
      <c r="J30" s="9"/>
    </row>
    <row r="31" spans="3:10" ht="15">
      <c r="C31" s="8"/>
      <c r="D31" s="28"/>
      <c r="E31" s="36"/>
      <c r="F31" s="27"/>
      <c r="G31" s="27"/>
      <c r="H31" s="28"/>
      <c r="I31" s="11"/>
      <c r="J31" s="72"/>
    </row>
    <row r="32" spans="3:10" ht="15">
      <c r="C32" s="8"/>
      <c r="D32" s="28"/>
      <c r="E32" s="36"/>
      <c r="F32" s="27"/>
      <c r="G32" s="53">
        <f>SUM(G14:G31)</f>
        <v>30264000</v>
      </c>
      <c r="H32" s="54"/>
      <c r="I32" s="33"/>
      <c r="J32" s="31" t="s">
        <v>7</v>
      </c>
    </row>
    <row r="33" spans="3:10" ht="15">
      <c r="C33" s="8"/>
      <c r="D33" s="107" t="s">
        <v>27</v>
      </c>
      <c r="E33" s="107"/>
      <c r="F33" s="107"/>
      <c r="G33" s="107"/>
      <c r="H33" s="55"/>
      <c r="I33" s="11"/>
      <c r="J33" s="8"/>
    </row>
    <row r="34" spans="3:10" ht="15">
      <c r="C34" s="8">
        <v>1</v>
      </c>
      <c r="D34" s="21" t="s">
        <v>11</v>
      </c>
      <c r="E34" s="10"/>
      <c r="F34" s="46"/>
      <c r="G34" s="48"/>
      <c r="H34" s="14"/>
      <c r="I34" s="14"/>
      <c r="J34" s="32"/>
    </row>
    <row r="35" spans="3:10" ht="15">
      <c r="C35" s="8">
        <v>2</v>
      </c>
      <c r="D35" s="21" t="s">
        <v>9</v>
      </c>
      <c r="E35" s="10"/>
      <c r="F35" s="46"/>
      <c r="G35" s="48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6"/>
      <c r="G36" s="48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6"/>
      <c r="G37" s="48"/>
      <c r="H37" s="14"/>
      <c r="I37" s="14"/>
      <c r="J37" s="22"/>
    </row>
    <row r="38" spans="3:10" ht="15">
      <c r="C38" s="8"/>
      <c r="D38" s="21"/>
      <c r="E38" s="10"/>
      <c r="F38" s="46"/>
      <c r="G38" s="48"/>
      <c r="H38" s="14"/>
      <c r="I38" s="14"/>
      <c r="J38" s="22"/>
    </row>
    <row r="39" spans="3:10" ht="15">
      <c r="C39" s="8"/>
      <c r="D39" s="34"/>
      <c r="E39" s="35"/>
      <c r="F39" s="51"/>
      <c r="G39" s="49">
        <f>SUM(G34:G38)</f>
        <v>0</v>
      </c>
      <c r="H39" s="30"/>
      <c r="I39" s="30"/>
      <c r="J39" s="31" t="s">
        <v>7</v>
      </c>
    </row>
    <row r="40" spans="3:10">
      <c r="C40" s="8"/>
      <c r="D40" s="8"/>
      <c r="E40" s="10"/>
      <c r="F40" s="46"/>
      <c r="G40" s="46"/>
      <c r="H40" s="23"/>
      <c r="I40" s="23"/>
      <c r="J40" s="8"/>
    </row>
    <row r="41" spans="3:10" ht="15">
      <c r="C41" s="8"/>
      <c r="D41" s="21"/>
      <c r="E41" s="10"/>
      <c r="F41" s="46"/>
      <c r="G41" s="56"/>
      <c r="H41" s="8"/>
      <c r="I41" s="8"/>
      <c r="J41" s="8"/>
    </row>
    <row r="42" spans="3:10" ht="15">
      <c r="C42" s="8"/>
      <c r="D42" s="21"/>
      <c r="E42" s="10"/>
      <c r="F42" s="46"/>
      <c r="G42" s="47">
        <f>G8-G12-G32</f>
        <v>-30264000</v>
      </c>
      <c r="H42" s="12"/>
      <c r="I42" s="20"/>
      <c r="J42" s="29" t="s">
        <v>26</v>
      </c>
    </row>
  </sheetData>
  <mergeCells count="5">
    <mergeCell ref="C2:J2"/>
    <mergeCell ref="D4:G4"/>
    <mergeCell ref="D13:G13"/>
    <mergeCell ref="D33:G33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4" workbookViewId="0">
      <selection activeCell="J22" sqref="J2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66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52"/>
      <c r="I4" s="7"/>
      <c r="J4" s="7"/>
    </row>
    <row r="5" spans="3:10">
      <c r="C5" s="8">
        <v>1</v>
      </c>
      <c r="D5" s="9"/>
      <c r="E5" s="10"/>
      <c r="F5" s="46"/>
      <c r="G5" s="46"/>
      <c r="H5" s="11"/>
      <c r="I5" s="11"/>
      <c r="J5" s="8"/>
    </row>
    <row r="6" spans="3:10">
      <c r="C6" s="8">
        <v>2</v>
      </c>
      <c r="D6" s="9"/>
      <c r="E6" s="10"/>
      <c r="F6" s="46"/>
      <c r="G6" s="46"/>
      <c r="H6" s="11"/>
      <c r="I6" s="11"/>
      <c r="J6" s="9"/>
    </row>
    <row r="7" spans="3:10">
      <c r="C7" s="8">
        <v>3</v>
      </c>
      <c r="D7" s="9"/>
      <c r="E7" s="10"/>
      <c r="F7" s="46"/>
      <c r="G7" s="46"/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0</v>
      </c>
      <c r="H8" s="12"/>
      <c r="I8" s="12"/>
      <c r="J8" s="13" t="s">
        <v>7</v>
      </c>
    </row>
    <row r="9" spans="3:10" ht="15">
      <c r="C9" s="8"/>
      <c r="D9" s="107" t="s">
        <v>29</v>
      </c>
      <c r="E9" s="107"/>
      <c r="F9" s="107"/>
      <c r="G9" s="107"/>
      <c r="H9" s="52"/>
      <c r="I9" s="14"/>
      <c r="J9" s="15"/>
    </row>
    <row r="10" spans="3:10" ht="15">
      <c r="C10" s="8">
        <v>1</v>
      </c>
      <c r="D10" s="28" t="s">
        <v>58</v>
      </c>
      <c r="E10" s="28">
        <v>1</v>
      </c>
      <c r="F10" s="27">
        <v>230000</v>
      </c>
      <c r="G10" s="27">
        <v>230000</v>
      </c>
      <c r="H10" s="28" t="s">
        <v>9</v>
      </c>
      <c r="I10" s="11"/>
      <c r="J10" s="9"/>
    </row>
    <row r="11" spans="3:10" ht="15">
      <c r="C11" s="8">
        <v>2</v>
      </c>
      <c r="D11" s="28" t="s">
        <v>59</v>
      </c>
      <c r="E11" s="28">
        <v>1</v>
      </c>
      <c r="F11" s="27">
        <v>1360000</v>
      </c>
      <c r="G11" s="27">
        <v>1360000</v>
      </c>
      <c r="H11" s="28" t="s">
        <v>9</v>
      </c>
      <c r="I11" s="11"/>
      <c r="J11" s="9"/>
    </row>
    <row r="12" spans="3:10" ht="15">
      <c r="C12" s="8">
        <v>3</v>
      </c>
      <c r="D12" s="28" t="s">
        <v>60</v>
      </c>
      <c r="E12" s="28">
        <v>2</v>
      </c>
      <c r="F12" s="27">
        <v>65000</v>
      </c>
      <c r="G12" s="27">
        <v>130000</v>
      </c>
      <c r="H12" s="28" t="s">
        <v>9</v>
      </c>
      <c r="I12" s="11"/>
      <c r="J12" s="9"/>
    </row>
    <row r="13" spans="3:10" ht="15">
      <c r="C13" s="8">
        <v>4</v>
      </c>
      <c r="D13" s="28" t="s">
        <v>61</v>
      </c>
      <c r="E13" s="28">
        <v>1</v>
      </c>
      <c r="F13" s="27">
        <v>450000</v>
      </c>
      <c r="G13" s="27">
        <v>450000</v>
      </c>
      <c r="H13" s="28" t="s">
        <v>9</v>
      </c>
      <c r="I13" s="11"/>
      <c r="J13" s="9"/>
    </row>
    <row r="14" spans="3:10" ht="15">
      <c r="C14" s="8">
        <v>5</v>
      </c>
      <c r="D14" s="28" t="s">
        <v>62</v>
      </c>
      <c r="E14" s="28">
        <v>2</v>
      </c>
      <c r="F14" s="27">
        <v>30000</v>
      </c>
      <c r="G14" s="27">
        <v>60000</v>
      </c>
      <c r="H14" s="28" t="s">
        <v>9</v>
      </c>
      <c r="I14" s="23"/>
      <c r="J14" s="8"/>
    </row>
    <row r="15" spans="3:10" ht="15">
      <c r="C15" s="8">
        <v>6</v>
      </c>
      <c r="D15" s="28" t="s">
        <v>63</v>
      </c>
      <c r="E15" s="28">
        <v>1</v>
      </c>
      <c r="F15" s="27">
        <v>55000</v>
      </c>
      <c r="G15" s="27">
        <v>55000</v>
      </c>
      <c r="H15" s="28" t="s">
        <v>9</v>
      </c>
      <c r="I15" s="11"/>
      <c r="J15" s="9"/>
    </row>
    <row r="16" spans="3:10" ht="15">
      <c r="C16" s="8">
        <v>7</v>
      </c>
      <c r="D16" s="26" t="s">
        <v>64</v>
      </c>
      <c r="E16" s="3">
        <v>10</v>
      </c>
      <c r="F16" s="37">
        <v>15000</v>
      </c>
      <c r="G16" s="27">
        <f>F16*E16</f>
        <v>150000</v>
      </c>
      <c r="H16" s="38" t="s">
        <v>22</v>
      </c>
      <c r="I16" s="11"/>
      <c r="J16" s="9"/>
    </row>
    <row r="17" spans="3:10" ht="15">
      <c r="C17" s="8"/>
      <c r="D17" s="28" t="s">
        <v>186</v>
      </c>
      <c r="E17" s="36">
        <v>1</v>
      </c>
      <c r="F17" s="27">
        <v>5000000</v>
      </c>
      <c r="G17" s="27">
        <f>F17*E17</f>
        <v>5000000</v>
      </c>
      <c r="H17" s="28" t="s">
        <v>51</v>
      </c>
      <c r="I17" s="11"/>
      <c r="J17" s="9"/>
    </row>
    <row r="18" spans="3:10" ht="15">
      <c r="C18" s="8"/>
      <c r="D18" s="28"/>
      <c r="E18" s="36"/>
      <c r="F18" s="27"/>
      <c r="G18" s="27"/>
      <c r="H18" s="28"/>
      <c r="I18" s="11"/>
      <c r="J18" s="9"/>
    </row>
    <row r="19" spans="3:10" ht="15">
      <c r="C19" s="8"/>
      <c r="D19" s="28"/>
      <c r="E19" s="36"/>
      <c r="F19" s="27"/>
      <c r="G19" s="53">
        <f>SUM(G10:G16)</f>
        <v>2435000</v>
      </c>
      <c r="H19" s="54"/>
      <c r="I19" s="33"/>
      <c r="J19" s="31" t="s">
        <v>7</v>
      </c>
    </row>
    <row r="20" spans="3:10" ht="15">
      <c r="C20" s="8"/>
      <c r="D20" s="107" t="s">
        <v>30</v>
      </c>
      <c r="E20" s="107"/>
      <c r="F20" s="107"/>
      <c r="G20" s="107"/>
      <c r="H20" s="52"/>
      <c r="I20" s="11"/>
      <c r="J20" s="9"/>
    </row>
    <row r="21" spans="3:10" ht="15">
      <c r="C21" s="8"/>
      <c r="D21" s="28"/>
      <c r="E21" s="36"/>
      <c r="F21" s="27"/>
      <c r="G21" s="27"/>
      <c r="H21" s="28"/>
      <c r="I21" s="11"/>
      <c r="J21" s="9"/>
    </row>
    <row r="22" spans="3:10" ht="15">
      <c r="C22" s="8"/>
      <c r="D22" s="28"/>
      <c r="E22" s="36"/>
      <c r="F22" s="27"/>
      <c r="G22" s="53">
        <f>SUM(G21)</f>
        <v>0</v>
      </c>
      <c r="H22" s="54"/>
      <c r="I22" s="33"/>
      <c r="J22" s="31" t="s">
        <v>7</v>
      </c>
    </row>
    <row r="23" spans="3:10" ht="15">
      <c r="C23" s="8"/>
      <c r="D23" s="107" t="s">
        <v>27</v>
      </c>
      <c r="E23" s="107"/>
      <c r="F23" s="107"/>
      <c r="G23" s="107"/>
      <c r="H23" s="55"/>
      <c r="I23" s="11"/>
      <c r="J23" s="8"/>
    </row>
    <row r="24" spans="3:10" ht="15">
      <c r="C24" s="8">
        <v>1</v>
      </c>
      <c r="D24" s="21" t="s">
        <v>11</v>
      </c>
      <c r="E24" s="10"/>
      <c r="F24" s="46"/>
      <c r="G24" s="48"/>
      <c r="H24" s="14"/>
      <c r="I24" s="14"/>
      <c r="J24" s="32"/>
    </row>
    <row r="25" spans="3:10" ht="15">
      <c r="C25" s="8">
        <v>2</v>
      </c>
      <c r="D25" s="21" t="s">
        <v>9</v>
      </c>
      <c r="E25" s="10"/>
      <c r="F25" s="46"/>
      <c r="G25" s="48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6"/>
      <c r="G26" s="48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6"/>
      <c r="G27" s="48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6"/>
      <c r="G28" s="48">
        <v>3600000</v>
      </c>
      <c r="H28" s="14" t="s">
        <v>9</v>
      </c>
      <c r="I28" s="14"/>
      <c r="J28" s="22"/>
    </row>
    <row r="29" spans="3:10" ht="15">
      <c r="C29" s="8"/>
      <c r="D29" s="34"/>
      <c r="E29" s="35"/>
      <c r="F29" s="51"/>
      <c r="G29" s="49">
        <f>SUM(G24:G28)</f>
        <v>3600000</v>
      </c>
      <c r="H29" s="30"/>
      <c r="I29" s="30"/>
      <c r="J29" s="31" t="s">
        <v>7</v>
      </c>
    </row>
    <row r="30" spans="3:10">
      <c r="C30" s="8"/>
      <c r="D30" s="8"/>
      <c r="E30" s="10"/>
      <c r="F30" s="46"/>
      <c r="G30" s="46"/>
      <c r="H30" s="23"/>
      <c r="I30" s="23"/>
      <c r="J30" s="8"/>
    </row>
    <row r="31" spans="3:10" ht="15">
      <c r="C31" s="8"/>
      <c r="D31" s="21"/>
      <c r="E31" s="10"/>
      <c r="F31" s="46"/>
      <c r="G31" s="56"/>
      <c r="H31" s="8"/>
      <c r="I31" s="8"/>
      <c r="J31" s="8"/>
    </row>
    <row r="32" spans="3:10" ht="15">
      <c r="C32" s="8"/>
      <c r="D32" s="21"/>
      <c r="E32" s="10"/>
      <c r="F32" s="46"/>
      <c r="G32" s="47">
        <f>G8-G19-G22-G29</f>
        <v>-6035000</v>
      </c>
      <c r="H32" s="12"/>
      <c r="I32" s="20"/>
      <c r="J32" s="29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72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6</v>
      </c>
      <c r="E4" s="107"/>
      <c r="F4" s="107"/>
      <c r="G4" s="107"/>
      <c r="H4" s="52"/>
      <c r="I4" s="7"/>
      <c r="J4" s="7"/>
    </row>
    <row r="5" spans="3:10">
      <c r="C5" s="8">
        <v>1</v>
      </c>
      <c r="D5" s="9"/>
      <c r="E5" s="10"/>
      <c r="F5" s="46"/>
      <c r="G5" s="46"/>
      <c r="H5" s="11"/>
      <c r="I5" s="11"/>
      <c r="J5" s="8"/>
    </row>
    <row r="6" spans="3:10">
      <c r="C6" s="8">
        <v>2</v>
      </c>
      <c r="D6" s="9"/>
      <c r="E6" s="10"/>
      <c r="F6" s="46"/>
      <c r="G6" s="46"/>
      <c r="H6" s="11"/>
      <c r="I6" s="11"/>
      <c r="J6" s="9"/>
    </row>
    <row r="7" spans="3:10">
      <c r="C7" s="8">
        <v>3</v>
      </c>
      <c r="D7" s="9"/>
      <c r="E7" s="10"/>
      <c r="F7" s="46"/>
      <c r="G7" s="46"/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0</v>
      </c>
      <c r="H8" s="12"/>
      <c r="I8" s="12"/>
      <c r="J8" s="13" t="s">
        <v>7</v>
      </c>
    </row>
    <row r="9" spans="3:10" ht="15">
      <c r="C9" s="8"/>
      <c r="D9" s="107" t="s">
        <v>29</v>
      </c>
      <c r="E9" s="107"/>
      <c r="F9" s="107"/>
      <c r="G9" s="107"/>
      <c r="H9" s="52"/>
      <c r="I9" s="14"/>
      <c r="J9" s="15"/>
    </row>
    <row r="10" spans="3:10" ht="15">
      <c r="C10" s="8">
        <v>1</v>
      </c>
      <c r="D10" s="28" t="s">
        <v>67</v>
      </c>
      <c r="E10" s="28">
        <v>1</v>
      </c>
      <c r="F10" s="27">
        <v>1050000</v>
      </c>
      <c r="G10" s="27">
        <v>1050000</v>
      </c>
      <c r="H10" s="28" t="s">
        <v>9</v>
      </c>
      <c r="I10" s="11"/>
      <c r="J10" s="9"/>
    </row>
    <row r="11" spans="3:10" ht="15">
      <c r="C11" s="8">
        <v>2</v>
      </c>
      <c r="D11" s="28" t="s">
        <v>68</v>
      </c>
      <c r="E11" s="28">
        <v>1</v>
      </c>
      <c r="F11" s="27">
        <v>190000</v>
      </c>
      <c r="G11" s="27">
        <v>190000</v>
      </c>
      <c r="H11" s="28" t="s">
        <v>9</v>
      </c>
      <c r="I11" s="11"/>
      <c r="J11" s="9"/>
    </row>
    <row r="12" spans="3:10" ht="15">
      <c r="C12" s="8">
        <v>3</v>
      </c>
      <c r="D12" s="28" t="s">
        <v>69</v>
      </c>
      <c r="E12" s="28">
        <v>1</v>
      </c>
      <c r="F12" s="27">
        <v>3121980</v>
      </c>
      <c r="G12" s="27">
        <v>3121980</v>
      </c>
      <c r="H12" s="28" t="s">
        <v>9</v>
      </c>
      <c r="I12" s="11"/>
      <c r="J12" s="9"/>
    </row>
    <row r="13" spans="3:10" ht="15">
      <c r="C13" s="8">
        <v>4</v>
      </c>
      <c r="D13" s="28" t="s">
        <v>70</v>
      </c>
      <c r="E13" s="28">
        <v>1</v>
      </c>
      <c r="F13" s="27">
        <v>1980000</v>
      </c>
      <c r="G13" s="27">
        <v>1980000</v>
      </c>
      <c r="H13" s="28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7">
        <v>1000000</v>
      </c>
      <c r="G14" s="57">
        <v>1000000</v>
      </c>
      <c r="H14" s="28" t="s">
        <v>22</v>
      </c>
      <c r="I14" s="23"/>
      <c r="J14" s="8"/>
    </row>
    <row r="15" spans="3:10" ht="15">
      <c r="C15" s="8"/>
      <c r="D15" s="28"/>
      <c r="E15" s="28"/>
      <c r="F15" s="27"/>
      <c r="G15" s="27"/>
      <c r="H15" s="28"/>
      <c r="I15" s="11"/>
      <c r="J15" s="9"/>
    </row>
    <row r="16" spans="3:10" ht="15">
      <c r="C16" s="8"/>
      <c r="D16" s="26"/>
      <c r="E16" s="3"/>
      <c r="F16" s="37"/>
      <c r="G16" s="27"/>
      <c r="H16" s="43"/>
      <c r="I16" s="11"/>
      <c r="J16" s="9"/>
    </row>
    <row r="17" spans="3:10" ht="15">
      <c r="C17" s="8"/>
      <c r="D17" s="28"/>
      <c r="E17" s="36"/>
      <c r="F17" s="27"/>
      <c r="G17" s="27"/>
      <c r="H17" s="28"/>
      <c r="I17" s="11"/>
      <c r="J17" s="9"/>
    </row>
    <row r="18" spans="3:10" ht="15">
      <c r="C18" s="8"/>
      <c r="D18" s="28"/>
      <c r="E18" s="36"/>
      <c r="F18" s="27"/>
      <c r="G18" s="27"/>
      <c r="H18" s="28"/>
      <c r="I18" s="11"/>
      <c r="J18" s="9"/>
    </row>
    <row r="19" spans="3:10" ht="15">
      <c r="C19" s="8"/>
      <c r="D19" s="28"/>
      <c r="E19" s="36"/>
      <c r="F19" s="27"/>
      <c r="G19" s="53">
        <f>SUM(G10:G16)</f>
        <v>7341980</v>
      </c>
      <c r="H19" s="54"/>
      <c r="I19" s="33"/>
      <c r="J19" s="31" t="s">
        <v>7</v>
      </c>
    </row>
    <row r="20" spans="3:10" ht="15">
      <c r="C20" s="8"/>
      <c r="D20" s="107" t="s">
        <v>30</v>
      </c>
      <c r="E20" s="107"/>
      <c r="F20" s="107"/>
      <c r="G20" s="107"/>
      <c r="H20" s="52"/>
      <c r="I20" s="11"/>
      <c r="J20" s="9"/>
    </row>
    <row r="21" spans="3:10" ht="15">
      <c r="C21" s="8"/>
      <c r="D21" s="28"/>
      <c r="E21" s="36"/>
      <c r="F21" s="27"/>
      <c r="G21" s="27"/>
      <c r="H21" s="28"/>
      <c r="I21" s="11"/>
      <c r="J21" s="9"/>
    </row>
    <row r="22" spans="3:10" ht="15">
      <c r="C22" s="8"/>
      <c r="D22" s="28"/>
      <c r="E22" s="36"/>
      <c r="F22" s="27"/>
      <c r="G22" s="53">
        <f>SUM(G21)</f>
        <v>0</v>
      </c>
      <c r="H22" s="54"/>
      <c r="I22" s="33"/>
      <c r="J22" s="31" t="s">
        <v>7</v>
      </c>
    </row>
    <row r="23" spans="3:10" ht="15">
      <c r="C23" s="8"/>
      <c r="D23" s="107" t="s">
        <v>27</v>
      </c>
      <c r="E23" s="107"/>
      <c r="F23" s="107"/>
      <c r="G23" s="107"/>
      <c r="H23" s="55"/>
      <c r="I23" s="11"/>
      <c r="J23" s="8"/>
    </row>
    <row r="24" spans="3:10" ht="15">
      <c r="C24" s="8">
        <v>1</v>
      </c>
      <c r="D24" s="21" t="s">
        <v>11</v>
      </c>
      <c r="E24" s="10"/>
      <c r="F24" s="46"/>
      <c r="G24" s="48"/>
      <c r="H24" s="14"/>
      <c r="I24" s="14"/>
      <c r="J24" s="32"/>
    </row>
    <row r="25" spans="3:10" ht="15">
      <c r="C25" s="8">
        <v>2</v>
      </c>
      <c r="D25" s="21" t="s">
        <v>9</v>
      </c>
      <c r="E25" s="10"/>
      <c r="F25" s="46"/>
      <c r="G25" s="48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6"/>
      <c r="G26" s="48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6"/>
      <c r="G27" s="48"/>
      <c r="H27" s="14"/>
      <c r="I27" s="14"/>
      <c r="J27" s="22"/>
    </row>
    <row r="28" spans="3:10" ht="15">
      <c r="C28" s="8"/>
      <c r="D28" s="21"/>
      <c r="E28" s="10"/>
      <c r="F28" s="46"/>
      <c r="G28" s="48"/>
      <c r="H28" s="14"/>
      <c r="I28" s="14"/>
      <c r="J28" s="22"/>
    </row>
    <row r="29" spans="3:10" ht="15">
      <c r="C29" s="8"/>
      <c r="D29" s="34"/>
      <c r="E29" s="35"/>
      <c r="F29" s="51"/>
      <c r="G29" s="49">
        <f>SUM(G24:G28)</f>
        <v>0</v>
      </c>
      <c r="H29" s="30"/>
      <c r="I29" s="30"/>
      <c r="J29" s="31" t="s">
        <v>7</v>
      </c>
    </row>
    <row r="30" spans="3:10">
      <c r="C30" s="8"/>
      <c r="D30" s="8"/>
      <c r="E30" s="10"/>
      <c r="F30" s="46"/>
      <c r="G30" s="46"/>
      <c r="H30" s="23"/>
      <c r="I30" s="23"/>
      <c r="J30" s="8"/>
    </row>
    <row r="31" spans="3:10" ht="15">
      <c r="C31" s="8"/>
      <c r="D31" s="21"/>
      <c r="E31" s="10"/>
      <c r="F31" s="46"/>
      <c r="G31" s="56"/>
      <c r="H31" s="8"/>
      <c r="I31" s="8"/>
      <c r="J31" s="8"/>
    </row>
    <row r="32" spans="3:10" ht="15">
      <c r="C32" s="8"/>
      <c r="D32" s="21"/>
      <c r="E32" s="10"/>
      <c r="F32" s="46"/>
      <c r="G32" s="47">
        <f>G8-G19-G22-G29</f>
        <v>-7341980</v>
      </c>
      <c r="H32" s="12"/>
      <c r="I32" s="20"/>
      <c r="J32" s="29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83"/>
  <sheetViews>
    <sheetView topLeftCell="A37" zoomScale="85" zoomScaleNormal="85" workbookViewId="0">
      <selection activeCell="H18" sqref="H1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0" bestFit="1" customWidth="1"/>
    <col min="7" max="7" width="32.42578125" style="50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103" t="s">
        <v>75</v>
      </c>
      <c r="D2" s="103"/>
      <c r="E2" s="103"/>
      <c r="F2" s="103"/>
      <c r="G2" s="103"/>
      <c r="H2" s="103"/>
      <c r="I2" s="103"/>
      <c r="J2" s="103"/>
    </row>
    <row r="3" spans="3:10" ht="15.75">
      <c r="C3" s="6" t="s">
        <v>0</v>
      </c>
      <c r="D3" s="6" t="s">
        <v>16</v>
      </c>
      <c r="E3" s="6" t="s">
        <v>1</v>
      </c>
      <c r="F3" s="45" t="s">
        <v>2</v>
      </c>
      <c r="G3" s="45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07" t="s">
        <v>83</v>
      </c>
      <c r="E4" s="107"/>
      <c r="F4" s="107"/>
      <c r="G4" s="107"/>
      <c r="H4" s="58"/>
      <c r="I4" s="7"/>
      <c r="J4" s="7"/>
    </row>
    <row r="5" spans="3:10">
      <c r="C5" s="8">
        <v>1</v>
      </c>
      <c r="D5" s="9"/>
      <c r="E5" s="10"/>
      <c r="F5" s="46"/>
      <c r="G5" s="46"/>
      <c r="H5" s="11"/>
      <c r="I5" s="11"/>
      <c r="J5" s="8"/>
    </row>
    <row r="6" spans="3:10">
      <c r="C6" s="8">
        <v>2</v>
      </c>
      <c r="D6" s="9"/>
      <c r="E6" s="10"/>
      <c r="F6" s="46"/>
      <c r="G6" s="46"/>
      <c r="H6" s="11"/>
      <c r="I6" s="11"/>
      <c r="J6" s="9"/>
    </row>
    <row r="7" spans="3:10">
      <c r="C7" s="8">
        <v>3</v>
      </c>
      <c r="D7" s="9"/>
      <c r="E7" s="10"/>
      <c r="F7" s="46"/>
      <c r="G7" s="46"/>
      <c r="H7" s="11"/>
      <c r="I7" s="11"/>
      <c r="J7" s="9"/>
    </row>
    <row r="8" spans="3:10" ht="15">
      <c r="C8" s="8"/>
      <c r="D8" s="9"/>
      <c r="E8" s="10"/>
      <c r="F8" s="46"/>
      <c r="G8" s="47">
        <f>SUM(G5:G7)</f>
        <v>0</v>
      </c>
      <c r="H8" s="12"/>
      <c r="I8" s="12"/>
      <c r="J8" s="13" t="s">
        <v>7</v>
      </c>
    </row>
    <row r="9" spans="3:10" ht="15">
      <c r="C9" s="8"/>
      <c r="D9" s="107" t="s">
        <v>76</v>
      </c>
      <c r="E9" s="107"/>
      <c r="F9" s="107"/>
      <c r="G9" s="107"/>
      <c r="H9" s="58"/>
      <c r="I9" s="14"/>
      <c r="J9" s="15"/>
    </row>
    <row r="10" spans="3:10" ht="15">
      <c r="C10" s="8">
        <v>1</v>
      </c>
      <c r="D10" s="28" t="s">
        <v>77</v>
      </c>
      <c r="E10" s="28">
        <v>1</v>
      </c>
      <c r="F10" s="27">
        <v>500000</v>
      </c>
      <c r="G10" s="27">
        <f>E10*F10</f>
        <v>500000</v>
      </c>
      <c r="H10" s="28" t="s">
        <v>9</v>
      </c>
      <c r="I10" s="11"/>
      <c r="J10" s="9"/>
    </row>
    <row r="11" spans="3:10" ht="15">
      <c r="C11" s="8">
        <v>2</v>
      </c>
      <c r="D11" s="28" t="s">
        <v>78</v>
      </c>
      <c r="E11" s="28">
        <v>1</v>
      </c>
      <c r="F11" s="27">
        <v>500000</v>
      </c>
      <c r="G11" s="27">
        <f t="shared" ref="G11:G17" si="0">E11*F11</f>
        <v>500000</v>
      </c>
      <c r="H11" s="28" t="s">
        <v>9</v>
      </c>
      <c r="I11" s="11"/>
      <c r="J11" s="9"/>
    </row>
    <row r="12" spans="3:10" ht="15">
      <c r="C12" s="8">
        <v>3</v>
      </c>
      <c r="D12" s="28" t="s">
        <v>79</v>
      </c>
      <c r="E12" s="28">
        <v>1</v>
      </c>
      <c r="F12" s="27">
        <v>500000</v>
      </c>
      <c r="G12" s="27">
        <f t="shared" si="0"/>
        <v>500000</v>
      </c>
      <c r="H12" s="28" t="s">
        <v>9</v>
      </c>
      <c r="I12" s="11"/>
      <c r="J12" s="9"/>
    </row>
    <row r="13" spans="3:10" ht="15">
      <c r="C13" s="8">
        <v>4</v>
      </c>
      <c r="D13" s="28" t="s">
        <v>80</v>
      </c>
      <c r="E13" s="28">
        <v>1</v>
      </c>
      <c r="F13" s="27">
        <v>500000</v>
      </c>
      <c r="G13" s="27">
        <f t="shared" si="0"/>
        <v>500000</v>
      </c>
      <c r="H13" s="28" t="s">
        <v>9</v>
      </c>
      <c r="I13" s="11"/>
      <c r="J13" s="9"/>
    </row>
    <row r="14" spans="3:10" ht="15">
      <c r="C14" s="8">
        <v>5</v>
      </c>
      <c r="D14" s="28" t="s">
        <v>81</v>
      </c>
      <c r="E14" s="28">
        <v>1</v>
      </c>
      <c r="F14" s="27">
        <v>500000</v>
      </c>
      <c r="G14" s="27">
        <f t="shared" si="0"/>
        <v>500000</v>
      </c>
      <c r="H14" s="28" t="s">
        <v>9</v>
      </c>
      <c r="I14" s="23"/>
      <c r="J14" s="8"/>
    </row>
    <row r="15" spans="3:10" ht="15">
      <c r="C15" s="8">
        <v>6</v>
      </c>
      <c r="D15" s="28" t="s">
        <v>82</v>
      </c>
      <c r="E15" s="28">
        <v>1</v>
      </c>
      <c r="F15" s="27">
        <v>500000</v>
      </c>
      <c r="G15" s="27">
        <f t="shared" si="0"/>
        <v>500000</v>
      </c>
      <c r="H15" s="28" t="s">
        <v>9</v>
      </c>
      <c r="I15" s="11"/>
      <c r="J15" s="9"/>
    </row>
    <row r="16" spans="3:10" ht="15">
      <c r="C16" s="8"/>
      <c r="D16" s="28" t="s">
        <v>150</v>
      </c>
      <c r="E16" s="3">
        <v>1</v>
      </c>
      <c r="F16" s="37">
        <v>1000000</v>
      </c>
      <c r="G16" s="27">
        <f t="shared" si="0"/>
        <v>1000000</v>
      </c>
      <c r="H16" s="43" t="s">
        <v>145</v>
      </c>
      <c r="I16" s="11"/>
      <c r="J16" s="9"/>
    </row>
    <row r="17" spans="3:10" ht="15">
      <c r="C17" s="8"/>
      <c r="D17" s="28" t="s">
        <v>229</v>
      </c>
      <c r="E17" s="36">
        <v>1</v>
      </c>
      <c r="F17" s="27">
        <v>1000000</v>
      </c>
      <c r="G17" s="27">
        <f t="shared" si="0"/>
        <v>1000000</v>
      </c>
      <c r="H17" s="28" t="s">
        <v>9</v>
      </c>
      <c r="I17" s="11"/>
      <c r="J17" s="9"/>
    </row>
    <row r="18" spans="3:10" ht="15">
      <c r="C18" s="8"/>
      <c r="D18" s="28"/>
      <c r="E18" s="36"/>
      <c r="F18" s="27"/>
      <c r="G18" s="27"/>
      <c r="H18" s="28"/>
      <c r="I18" s="11"/>
      <c r="J18" s="9"/>
    </row>
    <row r="19" spans="3:10" ht="15">
      <c r="C19" s="8"/>
      <c r="D19" s="28"/>
      <c r="E19" s="36"/>
      <c r="F19" s="27"/>
      <c r="G19" s="53">
        <f>SUM(G10:G17)</f>
        <v>5000000</v>
      </c>
      <c r="H19" s="54"/>
      <c r="I19" s="33"/>
      <c r="J19" s="31" t="s">
        <v>7</v>
      </c>
    </row>
    <row r="20" spans="3:10" ht="15">
      <c r="C20" s="8"/>
      <c r="D20" s="107" t="s">
        <v>84</v>
      </c>
      <c r="E20" s="107"/>
      <c r="F20" s="107"/>
      <c r="G20" s="107"/>
      <c r="H20" s="58"/>
      <c r="I20" s="11"/>
      <c r="J20" s="9"/>
    </row>
    <row r="21" spans="3:10" ht="15">
      <c r="C21" s="8">
        <v>1</v>
      </c>
      <c r="D21" s="26" t="s">
        <v>85</v>
      </c>
      <c r="E21" s="3">
        <v>1</v>
      </c>
      <c r="F21" s="27">
        <v>40000</v>
      </c>
      <c r="G21" s="27">
        <f>E21*F21</f>
        <v>40000</v>
      </c>
      <c r="H21" s="28" t="s">
        <v>9</v>
      </c>
      <c r="I21" s="11"/>
      <c r="J21" s="9"/>
    </row>
    <row r="22" spans="3:10" ht="15">
      <c r="C22" s="8">
        <v>2</v>
      </c>
      <c r="D22" s="28" t="s">
        <v>86</v>
      </c>
      <c r="E22" s="3">
        <v>1</v>
      </c>
      <c r="F22" s="27">
        <v>120000</v>
      </c>
      <c r="G22" s="27">
        <f t="shared" ref="G22:G56" si="1">E22*F22</f>
        <v>120000</v>
      </c>
      <c r="H22" s="28" t="s">
        <v>9</v>
      </c>
      <c r="I22" s="11"/>
      <c r="J22" s="9"/>
    </row>
    <row r="23" spans="3:10" ht="15">
      <c r="C23" s="8">
        <v>3</v>
      </c>
      <c r="D23" s="28" t="s">
        <v>87</v>
      </c>
      <c r="E23" s="3">
        <v>1</v>
      </c>
      <c r="F23" s="27">
        <v>120000</v>
      </c>
      <c r="G23" s="27">
        <f t="shared" si="1"/>
        <v>120000</v>
      </c>
      <c r="H23" s="28" t="s">
        <v>9</v>
      </c>
      <c r="I23" s="11"/>
      <c r="J23" s="9"/>
    </row>
    <row r="24" spans="3:10" ht="15">
      <c r="C24" s="8">
        <v>4</v>
      </c>
      <c r="D24" s="28" t="s">
        <v>88</v>
      </c>
      <c r="E24" s="3">
        <v>1</v>
      </c>
      <c r="F24" s="27">
        <v>40000</v>
      </c>
      <c r="G24" s="27">
        <f t="shared" si="1"/>
        <v>40000</v>
      </c>
      <c r="H24" s="28" t="s">
        <v>9</v>
      </c>
      <c r="I24" s="11"/>
      <c r="J24" s="9"/>
    </row>
    <row r="25" spans="3:10" ht="15">
      <c r="C25" s="8">
        <v>5</v>
      </c>
      <c r="D25" s="28" t="s">
        <v>89</v>
      </c>
      <c r="E25" s="3">
        <v>1</v>
      </c>
      <c r="F25" s="27">
        <v>120000</v>
      </c>
      <c r="G25" s="27">
        <f t="shared" si="1"/>
        <v>120000</v>
      </c>
      <c r="H25" s="28" t="s">
        <v>9</v>
      </c>
      <c r="I25" s="11"/>
      <c r="J25" s="9"/>
    </row>
    <row r="26" spans="3:10" ht="15">
      <c r="C26" s="8">
        <v>6</v>
      </c>
      <c r="D26" s="28" t="s">
        <v>89</v>
      </c>
      <c r="E26" s="3">
        <v>1</v>
      </c>
      <c r="F26" s="27">
        <v>120000</v>
      </c>
      <c r="G26" s="27">
        <f t="shared" si="1"/>
        <v>120000</v>
      </c>
      <c r="H26" s="28" t="s">
        <v>9</v>
      </c>
      <c r="I26" s="11"/>
      <c r="J26" s="9"/>
    </row>
    <row r="27" spans="3:10" ht="15">
      <c r="C27" s="8">
        <v>7</v>
      </c>
      <c r="D27" s="28" t="s">
        <v>90</v>
      </c>
      <c r="E27" s="3">
        <v>1</v>
      </c>
      <c r="F27" s="27">
        <v>120000</v>
      </c>
      <c r="G27" s="27">
        <f t="shared" si="1"/>
        <v>120000</v>
      </c>
      <c r="H27" s="28" t="s">
        <v>9</v>
      </c>
      <c r="I27" s="11"/>
      <c r="J27" s="9"/>
    </row>
    <row r="28" spans="3:10" ht="15">
      <c r="C28" s="8">
        <v>8</v>
      </c>
      <c r="D28" s="28" t="s">
        <v>91</v>
      </c>
      <c r="E28" s="3">
        <v>1</v>
      </c>
      <c r="F28" s="27">
        <v>80000</v>
      </c>
      <c r="G28" s="27">
        <f t="shared" si="1"/>
        <v>80000</v>
      </c>
      <c r="H28" s="28" t="s">
        <v>9</v>
      </c>
      <c r="I28" s="11"/>
      <c r="J28" s="9"/>
    </row>
    <row r="29" spans="3:10" ht="15">
      <c r="C29" s="8">
        <v>9</v>
      </c>
      <c r="D29" s="28" t="s">
        <v>92</v>
      </c>
      <c r="E29" s="3">
        <v>1</v>
      </c>
      <c r="F29" s="27">
        <v>120000</v>
      </c>
      <c r="G29" s="27">
        <f t="shared" si="1"/>
        <v>120000</v>
      </c>
      <c r="H29" s="28" t="s">
        <v>9</v>
      </c>
      <c r="I29" s="11"/>
      <c r="J29" s="9"/>
    </row>
    <row r="30" spans="3:10" ht="15">
      <c r="C30" s="8">
        <v>10</v>
      </c>
      <c r="D30" s="28" t="s">
        <v>93</v>
      </c>
      <c r="E30" s="3">
        <v>1</v>
      </c>
      <c r="F30" s="27">
        <v>200000</v>
      </c>
      <c r="G30" s="27">
        <f t="shared" si="1"/>
        <v>200000</v>
      </c>
      <c r="H30" s="28" t="s">
        <v>9</v>
      </c>
      <c r="I30" s="11"/>
      <c r="J30" s="9"/>
    </row>
    <row r="31" spans="3:10" ht="15">
      <c r="C31" s="8">
        <v>11</v>
      </c>
      <c r="D31" s="28" t="s">
        <v>94</v>
      </c>
      <c r="E31" s="3">
        <v>1</v>
      </c>
      <c r="F31" s="27">
        <v>80000</v>
      </c>
      <c r="G31" s="27">
        <f t="shared" si="1"/>
        <v>80000</v>
      </c>
      <c r="H31" s="28" t="s">
        <v>9</v>
      </c>
      <c r="I31" s="11"/>
      <c r="J31" s="9"/>
    </row>
    <row r="32" spans="3:10" ht="15">
      <c r="C32" s="8">
        <v>12</v>
      </c>
      <c r="D32" s="28" t="s">
        <v>95</v>
      </c>
      <c r="E32" s="3">
        <v>1</v>
      </c>
      <c r="F32" s="27">
        <v>120000</v>
      </c>
      <c r="G32" s="27">
        <f t="shared" si="1"/>
        <v>120000</v>
      </c>
      <c r="H32" s="28" t="s">
        <v>9</v>
      </c>
      <c r="I32" s="11"/>
      <c r="J32" s="9"/>
    </row>
    <row r="33" spans="3:10" ht="15">
      <c r="C33" s="8">
        <v>13</v>
      </c>
      <c r="D33" s="28" t="s">
        <v>96</v>
      </c>
      <c r="E33" s="3">
        <v>1</v>
      </c>
      <c r="F33" s="27">
        <v>120000</v>
      </c>
      <c r="G33" s="27">
        <f t="shared" si="1"/>
        <v>120000</v>
      </c>
      <c r="H33" s="28" t="s">
        <v>9</v>
      </c>
      <c r="I33" s="11"/>
      <c r="J33" s="9"/>
    </row>
    <row r="34" spans="3:10" ht="15">
      <c r="C34" s="8">
        <v>14</v>
      </c>
      <c r="D34" s="28" t="s">
        <v>97</v>
      </c>
      <c r="E34" s="3">
        <v>1</v>
      </c>
      <c r="F34" s="27">
        <v>120000</v>
      </c>
      <c r="G34" s="27">
        <f t="shared" si="1"/>
        <v>120000</v>
      </c>
      <c r="H34" s="28" t="s">
        <v>9</v>
      </c>
      <c r="I34" s="11"/>
      <c r="J34" s="9"/>
    </row>
    <row r="35" spans="3:10" ht="15">
      <c r="C35" s="8">
        <v>15</v>
      </c>
      <c r="D35" s="28" t="s">
        <v>98</v>
      </c>
      <c r="E35" s="3">
        <v>1</v>
      </c>
      <c r="F35" s="27">
        <v>120000</v>
      </c>
      <c r="G35" s="27">
        <f t="shared" si="1"/>
        <v>120000</v>
      </c>
      <c r="H35" s="28" t="s">
        <v>9</v>
      </c>
      <c r="I35" s="11"/>
      <c r="J35" s="9"/>
    </row>
    <row r="36" spans="3:10" ht="15">
      <c r="C36" s="8">
        <v>16</v>
      </c>
      <c r="D36" s="28" t="s">
        <v>99</v>
      </c>
      <c r="E36" s="3">
        <v>1</v>
      </c>
      <c r="F36" s="27">
        <v>200000</v>
      </c>
      <c r="G36" s="27">
        <f t="shared" si="1"/>
        <v>200000</v>
      </c>
      <c r="H36" s="28" t="s">
        <v>9</v>
      </c>
      <c r="I36" s="11"/>
      <c r="J36" s="9"/>
    </row>
    <row r="37" spans="3:10" ht="15">
      <c r="C37" s="8">
        <v>17</v>
      </c>
      <c r="D37" s="28" t="s">
        <v>100</v>
      </c>
      <c r="E37" s="3">
        <v>1</v>
      </c>
      <c r="F37" s="37">
        <v>360000</v>
      </c>
      <c r="G37" s="27">
        <f t="shared" si="1"/>
        <v>360000</v>
      </c>
      <c r="H37" s="61" t="s">
        <v>22</v>
      </c>
      <c r="I37" s="11"/>
      <c r="J37" s="9"/>
    </row>
    <row r="38" spans="3:10" ht="15">
      <c r="C38" s="8">
        <v>18</v>
      </c>
      <c r="D38" s="28" t="s">
        <v>101</v>
      </c>
      <c r="E38" s="3">
        <v>1</v>
      </c>
      <c r="F38" s="37">
        <v>170000</v>
      </c>
      <c r="G38" s="27">
        <f t="shared" si="1"/>
        <v>170000</v>
      </c>
      <c r="H38" s="61" t="s">
        <v>22</v>
      </c>
      <c r="I38" s="11"/>
      <c r="J38" s="9"/>
    </row>
    <row r="39" spans="3:10" ht="15">
      <c r="C39" s="8">
        <v>19</v>
      </c>
      <c r="D39" s="28" t="s">
        <v>102</v>
      </c>
      <c r="E39" s="3">
        <v>1</v>
      </c>
      <c r="F39" s="27">
        <v>204000</v>
      </c>
      <c r="G39" s="27">
        <f t="shared" si="1"/>
        <v>204000</v>
      </c>
      <c r="H39" s="28" t="s">
        <v>22</v>
      </c>
      <c r="I39" s="11"/>
      <c r="J39" s="9"/>
    </row>
    <row r="40" spans="3:10" ht="15">
      <c r="C40" s="8">
        <v>20</v>
      </c>
      <c r="D40" s="28" t="s">
        <v>103</v>
      </c>
      <c r="E40" s="3">
        <v>1</v>
      </c>
      <c r="F40" s="27">
        <v>227000</v>
      </c>
      <c r="G40" s="27">
        <f t="shared" si="1"/>
        <v>227000</v>
      </c>
      <c r="H40" s="28" t="s">
        <v>22</v>
      </c>
      <c r="I40" s="11"/>
      <c r="J40" s="9"/>
    </row>
    <row r="41" spans="3:10" ht="15">
      <c r="C41" s="8">
        <v>21</v>
      </c>
      <c r="D41" s="28" t="s">
        <v>104</v>
      </c>
      <c r="E41" s="3">
        <v>1</v>
      </c>
      <c r="F41" s="27">
        <v>287000</v>
      </c>
      <c r="G41" s="27">
        <f t="shared" si="1"/>
        <v>287000</v>
      </c>
      <c r="H41" s="28" t="s">
        <v>9</v>
      </c>
      <c r="I41" s="8"/>
      <c r="J41" s="8"/>
    </row>
    <row r="42" spans="3:10" ht="15">
      <c r="C42" s="8">
        <v>22</v>
      </c>
      <c r="D42" s="28" t="s">
        <v>105</v>
      </c>
      <c r="E42" s="3">
        <v>1</v>
      </c>
      <c r="F42" s="27">
        <v>81000</v>
      </c>
      <c r="G42" s="27">
        <f t="shared" si="1"/>
        <v>81000</v>
      </c>
      <c r="H42" s="8" t="s">
        <v>9</v>
      </c>
      <c r="I42" s="8"/>
      <c r="J42" s="8"/>
    </row>
    <row r="43" spans="3:10" ht="15">
      <c r="C43" s="8"/>
      <c r="D43" s="28" t="s">
        <v>130</v>
      </c>
      <c r="E43" s="3">
        <v>1</v>
      </c>
      <c r="F43" s="27">
        <v>300000</v>
      </c>
      <c r="G43" s="27">
        <f t="shared" si="1"/>
        <v>300000</v>
      </c>
      <c r="H43" s="8" t="s">
        <v>9</v>
      </c>
      <c r="I43" s="8"/>
      <c r="J43" s="8"/>
    </row>
    <row r="44" spans="3:10" ht="15">
      <c r="C44" s="8"/>
      <c r="D44" s="28" t="s">
        <v>136</v>
      </c>
      <c r="E44" s="3">
        <v>1</v>
      </c>
      <c r="F44" s="27">
        <v>147000</v>
      </c>
      <c r="G44" s="27">
        <f t="shared" si="1"/>
        <v>147000</v>
      </c>
      <c r="H44" s="9" t="s">
        <v>9</v>
      </c>
      <c r="I44" s="8"/>
      <c r="J44" s="8"/>
    </row>
    <row r="45" spans="3:10" ht="15">
      <c r="C45" s="8"/>
      <c r="D45" s="28" t="s">
        <v>139</v>
      </c>
      <c r="E45" s="3">
        <v>1</v>
      </c>
      <c r="F45" s="27">
        <v>160000</v>
      </c>
      <c r="G45" s="27">
        <f t="shared" si="1"/>
        <v>160000</v>
      </c>
      <c r="H45" s="9" t="s">
        <v>9</v>
      </c>
      <c r="I45" s="8"/>
      <c r="J45" s="8"/>
    </row>
    <row r="46" spans="3:10" ht="15">
      <c r="C46" s="8"/>
      <c r="D46" s="28" t="s">
        <v>148</v>
      </c>
      <c r="E46" s="3">
        <v>1</v>
      </c>
      <c r="F46" s="27">
        <v>76000</v>
      </c>
      <c r="G46" s="27">
        <f t="shared" si="1"/>
        <v>76000</v>
      </c>
      <c r="H46" s="9" t="s">
        <v>9</v>
      </c>
      <c r="I46" s="8"/>
      <c r="J46" s="8"/>
    </row>
    <row r="47" spans="3:10" ht="15">
      <c r="C47" s="8"/>
      <c r="D47" s="28" t="s">
        <v>149</v>
      </c>
      <c r="E47" s="3">
        <v>1</v>
      </c>
      <c r="F47" s="27">
        <v>150000</v>
      </c>
      <c r="G47" s="27">
        <f t="shared" si="1"/>
        <v>150000</v>
      </c>
      <c r="H47" s="9" t="s">
        <v>9</v>
      </c>
      <c r="I47" s="8"/>
      <c r="J47" s="8"/>
    </row>
    <row r="48" spans="3:10" ht="15">
      <c r="C48" s="8"/>
      <c r="D48" s="28" t="s">
        <v>151</v>
      </c>
      <c r="E48" s="3">
        <v>1</v>
      </c>
      <c r="F48" s="27">
        <v>96000</v>
      </c>
      <c r="G48" s="27">
        <f t="shared" si="1"/>
        <v>96000</v>
      </c>
      <c r="H48" s="9" t="s">
        <v>9</v>
      </c>
      <c r="I48" s="8"/>
      <c r="J48" s="8"/>
    </row>
    <row r="49" spans="3:10" ht="15">
      <c r="C49" s="8"/>
      <c r="D49" s="28" t="s">
        <v>183</v>
      </c>
      <c r="E49" s="3">
        <v>1</v>
      </c>
      <c r="F49" s="27">
        <v>250000</v>
      </c>
      <c r="G49" s="27">
        <f t="shared" si="1"/>
        <v>250000</v>
      </c>
      <c r="H49" s="9" t="s">
        <v>9</v>
      </c>
      <c r="I49" s="8"/>
      <c r="J49" s="8"/>
    </row>
    <row r="50" spans="3:10" ht="15">
      <c r="C50" s="8"/>
      <c r="D50" s="28" t="s">
        <v>184</v>
      </c>
      <c r="E50" s="3">
        <v>1</v>
      </c>
      <c r="F50" s="27">
        <v>80000</v>
      </c>
      <c r="G50" s="27">
        <f t="shared" si="1"/>
        <v>80000</v>
      </c>
      <c r="H50" s="9" t="s">
        <v>9</v>
      </c>
      <c r="I50" s="8"/>
      <c r="J50" s="8"/>
    </row>
    <row r="51" spans="3:10" ht="15">
      <c r="C51" s="8"/>
      <c r="D51" s="28" t="s">
        <v>191</v>
      </c>
      <c r="E51" s="3">
        <v>1</v>
      </c>
      <c r="F51" s="27">
        <v>80000</v>
      </c>
      <c r="G51" s="27">
        <f t="shared" si="1"/>
        <v>80000</v>
      </c>
      <c r="H51" s="9" t="s">
        <v>9</v>
      </c>
      <c r="I51" s="8"/>
      <c r="J51" s="8"/>
    </row>
    <row r="52" spans="3:10" ht="15">
      <c r="C52" s="8"/>
      <c r="D52" s="28" t="s">
        <v>192</v>
      </c>
      <c r="E52" s="3">
        <v>1</v>
      </c>
      <c r="F52" s="27">
        <v>100000</v>
      </c>
      <c r="G52" s="27">
        <f t="shared" si="1"/>
        <v>100000</v>
      </c>
      <c r="H52" s="9" t="s">
        <v>9</v>
      </c>
      <c r="I52" s="8"/>
      <c r="J52" s="8"/>
    </row>
    <row r="53" spans="3:10" ht="15">
      <c r="C53" s="8"/>
      <c r="D53" s="28" t="s">
        <v>200</v>
      </c>
      <c r="E53" s="3">
        <v>1</v>
      </c>
      <c r="F53" s="27">
        <v>60000</v>
      </c>
      <c r="G53" s="27">
        <f t="shared" si="1"/>
        <v>60000</v>
      </c>
      <c r="H53" s="9" t="s">
        <v>9</v>
      </c>
      <c r="I53" s="8"/>
      <c r="J53" s="8"/>
    </row>
    <row r="54" spans="3:10" ht="15">
      <c r="C54" s="8"/>
      <c r="D54" s="28" t="s">
        <v>227</v>
      </c>
      <c r="E54" s="3">
        <v>1</v>
      </c>
      <c r="F54" s="27">
        <v>150000</v>
      </c>
      <c r="G54" s="27">
        <f t="shared" si="1"/>
        <v>150000</v>
      </c>
      <c r="H54" s="9" t="s">
        <v>9</v>
      </c>
      <c r="I54" s="8"/>
      <c r="J54" s="8"/>
    </row>
    <row r="55" spans="3:10" ht="15">
      <c r="C55" s="8"/>
      <c r="D55" s="28" t="s">
        <v>228</v>
      </c>
      <c r="E55" s="3">
        <v>1</v>
      </c>
      <c r="F55" s="27">
        <v>120000</v>
      </c>
      <c r="G55" s="27">
        <f t="shared" si="1"/>
        <v>120000</v>
      </c>
      <c r="H55" s="9"/>
      <c r="I55" s="8"/>
      <c r="J55" s="8"/>
    </row>
    <row r="56" spans="3:10" ht="15">
      <c r="C56" s="8"/>
      <c r="D56" s="28"/>
      <c r="E56" s="3"/>
      <c r="F56" s="27"/>
      <c r="G56" s="27">
        <f t="shared" si="1"/>
        <v>0</v>
      </c>
      <c r="H56" s="9"/>
      <c r="I56" s="8"/>
      <c r="J56" s="8"/>
    </row>
    <row r="57" spans="3:10" ht="15">
      <c r="C57" s="8"/>
      <c r="D57" s="28"/>
      <c r="E57" s="3"/>
      <c r="F57" s="27"/>
      <c r="G57" s="27"/>
      <c r="H57" s="9"/>
      <c r="I57" s="8"/>
      <c r="J57" s="8"/>
    </row>
    <row r="58" spans="3:10" ht="15">
      <c r="C58" s="8"/>
      <c r="D58" s="28"/>
      <c r="E58" s="36"/>
      <c r="F58" s="27"/>
      <c r="G58" s="53">
        <f>SUM(G21:G54)</f>
        <v>4818000</v>
      </c>
      <c r="H58" s="54"/>
      <c r="I58" s="33"/>
      <c r="J58" s="31" t="s">
        <v>7</v>
      </c>
    </row>
    <row r="59" spans="3:10" ht="15">
      <c r="C59" s="8"/>
      <c r="D59" s="107" t="s">
        <v>106</v>
      </c>
      <c r="E59" s="107"/>
      <c r="F59" s="107"/>
      <c r="G59" s="107"/>
      <c r="H59" s="55"/>
      <c r="I59" s="11"/>
      <c r="J59" s="8"/>
    </row>
    <row r="60" spans="3:10" ht="15">
      <c r="C60" s="8">
        <v>1</v>
      </c>
      <c r="D60" s="1" t="s">
        <v>107</v>
      </c>
      <c r="E60" s="3">
        <v>1</v>
      </c>
      <c r="F60" s="37">
        <v>1800000</v>
      </c>
      <c r="G60" s="57">
        <f>F60*E60</f>
        <v>1800000</v>
      </c>
      <c r="H60" s="28" t="s">
        <v>22</v>
      </c>
      <c r="I60" s="14"/>
      <c r="J60" s="32"/>
    </row>
    <row r="61" spans="3:10" ht="15">
      <c r="C61" s="8">
        <v>2</v>
      </c>
      <c r="D61" s="1" t="s">
        <v>108</v>
      </c>
      <c r="E61" s="3">
        <v>1</v>
      </c>
      <c r="F61" s="37">
        <v>5000000</v>
      </c>
      <c r="G61" s="57">
        <f>F61*E61</f>
        <v>5000000</v>
      </c>
      <c r="H61" s="28" t="s">
        <v>22</v>
      </c>
      <c r="I61" s="14"/>
      <c r="J61" s="22"/>
    </row>
    <row r="62" spans="3:10" ht="15">
      <c r="C62" s="8">
        <v>3</v>
      </c>
      <c r="D62" s="28" t="s">
        <v>109</v>
      </c>
      <c r="E62" s="28">
        <v>1</v>
      </c>
      <c r="F62" s="27">
        <v>2590000</v>
      </c>
      <c r="G62" s="57">
        <f>F62*E62</f>
        <v>2590000</v>
      </c>
      <c r="H62" s="28" t="s">
        <v>9</v>
      </c>
      <c r="I62" s="11"/>
      <c r="J62" s="22"/>
    </row>
    <row r="63" spans="3:10" ht="15">
      <c r="C63" s="8"/>
      <c r="D63" s="21" t="s">
        <v>137</v>
      </c>
      <c r="E63" s="10">
        <v>1</v>
      </c>
      <c r="F63" s="46">
        <v>410000</v>
      </c>
      <c r="G63" s="57">
        <f>F63*E63</f>
        <v>410000</v>
      </c>
      <c r="H63" s="14" t="s">
        <v>22</v>
      </c>
      <c r="I63" s="14"/>
      <c r="J63" s="22"/>
    </row>
    <row r="64" spans="3:10" ht="15">
      <c r="C64" s="8"/>
      <c r="D64" s="21"/>
      <c r="E64" s="10"/>
      <c r="F64" s="46"/>
      <c r="G64" s="48"/>
      <c r="H64" s="14"/>
      <c r="I64" s="14"/>
      <c r="J64" s="22"/>
    </row>
    <row r="65" spans="3:10" ht="15">
      <c r="C65" s="8"/>
      <c r="D65" s="34"/>
      <c r="E65" s="35"/>
      <c r="F65" s="51"/>
      <c r="G65" s="49">
        <f>SUM(G60:G63)</f>
        <v>9800000</v>
      </c>
      <c r="H65" s="30"/>
      <c r="I65" s="30"/>
      <c r="J65" s="31" t="s">
        <v>7</v>
      </c>
    </row>
    <row r="66" spans="3:10">
      <c r="C66" s="8"/>
      <c r="D66" s="8"/>
      <c r="E66" s="10"/>
      <c r="F66" s="46"/>
      <c r="G66" s="46"/>
      <c r="H66" s="23"/>
      <c r="I66" s="23"/>
      <c r="J66" s="8"/>
    </row>
    <row r="67" spans="3:10" ht="15">
      <c r="C67" s="8"/>
      <c r="D67" s="107" t="s">
        <v>110</v>
      </c>
      <c r="E67" s="107"/>
      <c r="F67" s="107"/>
      <c r="G67" s="107"/>
      <c r="H67" s="55"/>
      <c r="I67" s="11"/>
      <c r="J67" s="8"/>
    </row>
    <row r="68" spans="3:10" ht="15">
      <c r="C68" s="8">
        <v>1</v>
      </c>
      <c r="D68" s="28" t="s">
        <v>111</v>
      </c>
      <c r="E68" s="3">
        <v>1</v>
      </c>
      <c r="F68" s="27">
        <v>2000000</v>
      </c>
      <c r="G68" s="57">
        <f>F68*E68</f>
        <v>2000000</v>
      </c>
      <c r="H68" s="62" t="s">
        <v>9</v>
      </c>
      <c r="I68" s="14"/>
      <c r="J68" s="32"/>
    </row>
    <row r="69" spans="3:10" ht="15">
      <c r="C69" s="8">
        <v>2</v>
      </c>
      <c r="D69" s="2" t="s">
        <v>112</v>
      </c>
      <c r="E69" s="3">
        <v>1</v>
      </c>
      <c r="F69" s="37">
        <v>250000</v>
      </c>
      <c r="G69" s="57">
        <f t="shared" ref="G69:G73" si="2">F69*E69</f>
        <v>250000</v>
      </c>
      <c r="H69" s="63" t="s">
        <v>116</v>
      </c>
      <c r="I69" s="14"/>
      <c r="J69" s="22"/>
    </row>
    <row r="70" spans="3:10" ht="15">
      <c r="C70" s="8">
        <v>3</v>
      </c>
      <c r="D70" s="1" t="s">
        <v>113</v>
      </c>
      <c r="E70" s="28">
        <v>1</v>
      </c>
      <c r="F70" s="37">
        <v>1000000</v>
      </c>
      <c r="G70" s="57">
        <f t="shared" si="2"/>
        <v>1000000</v>
      </c>
      <c r="H70" s="63" t="s">
        <v>116</v>
      </c>
      <c r="I70" s="11"/>
      <c r="J70" s="22"/>
    </row>
    <row r="71" spans="3:10" ht="15">
      <c r="C71" s="8"/>
      <c r="D71" s="1" t="s">
        <v>114</v>
      </c>
      <c r="E71" s="28">
        <v>1</v>
      </c>
      <c r="F71" s="37">
        <v>1880000</v>
      </c>
      <c r="G71" s="57">
        <f t="shared" si="2"/>
        <v>1880000</v>
      </c>
      <c r="H71" s="63" t="s">
        <v>116</v>
      </c>
      <c r="I71" s="14"/>
      <c r="J71" s="22"/>
    </row>
    <row r="72" spans="3:10" ht="15">
      <c r="C72" s="8"/>
      <c r="D72" s="1" t="s">
        <v>115</v>
      </c>
      <c r="E72" s="28">
        <v>1</v>
      </c>
      <c r="F72" s="37">
        <v>1200000</v>
      </c>
      <c r="G72" s="57">
        <f t="shared" si="2"/>
        <v>1200000</v>
      </c>
      <c r="H72" s="63" t="s">
        <v>116</v>
      </c>
      <c r="I72" s="14"/>
      <c r="J72" s="22"/>
    </row>
    <row r="73" spans="3:10" ht="15">
      <c r="C73" s="8"/>
      <c r="D73" s="1" t="s">
        <v>171</v>
      </c>
      <c r="E73" s="28">
        <v>1</v>
      </c>
      <c r="F73" s="37">
        <v>326700</v>
      </c>
      <c r="G73" s="57">
        <f t="shared" si="2"/>
        <v>326700</v>
      </c>
      <c r="H73" s="14" t="s">
        <v>116</v>
      </c>
      <c r="I73" s="14"/>
      <c r="J73" s="22"/>
    </row>
    <row r="74" spans="3:10" ht="15">
      <c r="C74" s="8"/>
      <c r="D74" s="1"/>
      <c r="E74" s="28"/>
      <c r="F74" s="37"/>
      <c r="G74" s="57"/>
      <c r="H74" s="14"/>
      <c r="I74" s="14"/>
      <c r="J74" s="22"/>
    </row>
    <row r="75" spans="3:10" ht="15">
      <c r="C75" s="8"/>
      <c r="D75" s="34"/>
      <c r="E75" s="35"/>
      <c r="F75" s="51"/>
      <c r="G75" s="49">
        <f>SUM(G68:G73)</f>
        <v>6656700</v>
      </c>
      <c r="H75" s="30"/>
      <c r="I75" s="30"/>
      <c r="J75" s="31" t="s">
        <v>7</v>
      </c>
    </row>
    <row r="76" spans="3:10" ht="15">
      <c r="C76" s="8"/>
      <c r="D76" s="34"/>
      <c r="E76" s="35"/>
      <c r="F76" s="51"/>
      <c r="G76" s="64"/>
      <c r="H76" s="65"/>
      <c r="I76" s="65"/>
      <c r="J76" s="66"/>
    </row>
    <row r="77" spans="3:10" ht="15">
      <c r="C77" s="8"/>
      <c r="D77" s="107" t="s">
        <v>117</v>
      </c>
      <c r="E77" s="107"/>
      <c r="F77" s="107"/>
      <c r="G77" s="107"/>
      <c r="H77" s="55"/>
      <c r="I77" s="11"/>
      <c r="J77" s="8"/>
    </row>
    <row r="78" spans="3:10" ht="15">
      <c r="C78" s="8"/>
      <c r="D78" s="28" t="s">
        <v>118</v>
      </c>
      <c r="E78" s="3">
        <v>1</v>
      </c>
      <c r="F78" s="27">
        <v>7174000</v>
      </c>
      <c r="G78" s="57">
        <f>F78*E78</f>
        <v>7174000</v>
      </c>
      <c r="H78" s="62" t="s">
        <v>22</v>
      </c>
      <c r="I78" s="14"/>
      <c r="J78" s="32"/>
    </row>
    <row r="79" spans="3:10" ht="15">
      <c r="C79" s="8"/>
      <c r="D79" s="2"/>
      <c r="E79" s="3"/>
      <c r="F79" s="37"/>
      <c r="G79" s="57"/>
      <c r="H79" s="63"/>
      <c r="I79" s="14"/>
      <c r="J79" s="22"/>
    </row>
    <row r="80" spans="3:10" ht="15">
      <c r="C80" s="8"/>
      <c r="D80" s="1"/>
      <c r="E80" s="28"/>
      <c r="F80" s="37"/>
      <c r="G80" s="57"/>
      <c r="H80" s="14"/>
      <c r="I80" s="14"/>
      <c r="J80" s="22"/>
    </row>
    <row r="81" spans="3:10" ht="15">
      <c r="C81" s="8"/>
      <c r="D81" s="34"/>
      <c r="E81" s="35"/>
      <c r="F81" s="51"/>
      <c r="G81" s="49">
        <f>SUM(G78:G79)</f>
        <v>7174000</v>
      </c>
      <c r="H81" s="30"/>
      <c r="I81" s="30"/>
      <c r="J81" s="31" t="s">
        <v>7</v>
      </c>
    </row>
    <row r="82" spans="3:10" ht="15">
      <c r="C82" s="8"/>
      <c r="D82" s="21"/>
      <c r="E82" s="10"/>
      <c r="F82" s="46"/>
      <c r="G82" s="56"/>
      <c r="H82" s="8"/>
      <c r="I82" s="8"/>
      <c r="J82" s="8"/>
    </row>
    <row r="83" spans="3:10" ht="15">
      <c r="C83" s="8"/>
      <c r="D83" s="21"/>
      <c r="E83" s="10"/>
      <c r="F83" s="46"/>
      <c r="G83" s="47">
        <f>G8-G19-G58-G65-G75-G81</f>
        <v>-33448700</v>
      </c>
      <c r="H83" s="12"/>
      <c r="I83" s="20"/>
      <c r="J83" s="29" t="s">
        <v>26</v>
      </c>
    </row>
  </sheetData>
  <mergeCells count="7">
    <mergeCell ref="D67:G67"/>
    <mergeCell ref="D77:G77"/>
    <mergeCell ref="C2:J2"/>
    <mergeCell ref="D4:G4"/>
    <mergeCell ref="D9:G9"/>
    <mergeCell ref="D20:G20"/>
    <mergeCell ref="D59:G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Quản lý tiền vào ra tài khoản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2021-08-28T14:43:11Z</dcterms:modified>
</cp:coreProperties>
</file>