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D:\ViTechSolution_LTD\Team_Log\"/>
    </mc:Choice>
  </mc:AlternateContent>
  <xr:revisionPtr revIDLastSave="0" documentId="13_ncr:1_{F6173135-A0E0-466E-BAB4-B0C1746A7C38}" xr6:coauthVersionLast="46" xr6:coauthVersionMax="46" xr10:uidLastSave="{00000000-0000-0000-0000-000000000000}"/>
  <bookViews>
    <workbookView xWindow="-120" yWindow="-120" windowWidth="29040" windowHeight="15840" activeTab="5" xr2:uid="{00000000-000D-0000-FFFF-FFFF00000000}"/>
  </bookViews>
  <sheets>
    <sheet name="Thu" sheetId="2" r:id="rId1"/>
    <sheet name="Chi" sheetId="3" r:id="rId2"/>
    <sheet name="Chi phí cố định" sheetId="4" r:id="rId3"/>
    <sheet name="Chi phí hoạt động" sheetId="5" r:id="rId4"/>
    <sheet name="Mua sắm thiết bị" sheetId="6" r:id="rId5"/>
    <sheet name="Mua sắm linh kiện" sheetId="7" r:id="rId6"/>
    <sheet name="Chi phí thủ tục giấy tờ" sheetId="8" r:id="rId7"/>
    <sheet name="Chi phí nhân công" sheetId="9" r:id="rId8"/>
  </sheets>
  <definedNames>
    <definedName name="Chi_phi_co_dinh">'Chi phí cố định'!$L$18</definedName>
    <definedName name="chi_phi_giay_to_thu_tuc">'Chi phí thủ tục giấy tờ'!$L$20</definedName>
    <definedName name="Chi_phi_hoat_dong">'Chi phí hoạt động'!$T$31</definedName>
    <definedName name="chi_phi_nhan_cong">'Chi phí nhân công'!$L$26</definedName>
    <definedName name="mua_sam_linh_kien">'Mua sắm linh kiện'!$M$31</definedName>
    <definedName name="Mua_sam_thiet_bi">'Mua sắm thiết bị'!$O$19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1" i="7" l="1"/>
  <c r="K24" i="7"/>
  <c r="K25" i="7"/>
  <c r="O19" i="6" l="1"/>
  <c r="I7" i="3"/>
  <c r="L26" i="9"/>
  <c r="L7" i="3" s="1"/>
  <c r="L20" i="8"/>
  <c r="K7" i="3" s="1"/>
  <c r="K23" i="7"/>
  <c r="K22" i="7"/>
  <c r="K21" i="7"/>
  <c r="K20" i="7"/>
  <c r="K19" i="7"/>
  <c r="K18" i="7"/>
  <c r="K17" i="7"/>
  <c r="K16" i="7"/>
  <c r="K15" i="7"/>
  <c r="K14" i="7"/>
  <c r="K13" i="7"/>
  <c r="K12" i="7"/>
  <c r="K11" i="7"/>
  <c r="K10" i="7"/>
  <c r="K9" i="7"/>
  <c r="K8" i="7"/>
  <c r="K7" i="7"/>
  <c r="K6" i="7"/>
  <c r="J7" i="3" s="1"/>
  <c r="T31" i="5"/>
  <c r="H7" i="3" s="1"/>
  <c r="L18" i="4"/>
  <c r="G7" i="3" s="1"/>
  <c r="J20" i="2"/>
  <c r="M13" i="3" l="1"/>
</calcChain>
</file>

<file path=xl/sharedStrings.xml><?xml version="1.0" encoding="utf-8"?>
<sst xmlns="http://schemas.openxmlformats.org/spreadsheetml/2006/main" count="138" uniqueCount="88">
  <si>
    <t>Time</t>
  </si>
  <si>
    <t>Nội dung</t>
  </si>
  <si>
    <t>A Khơ chuyển khoản tiền dự án Pega</t>
  </si>
  <si>
    <t>Số tiền (+)</t>
  </si>
  <si>
    <t>Tổng</t>
  </si>
  <si>
    <t>Chi phí cố định(Văn phòng làm việc, điện,nước)</t>
  </si>
  <si>
    <t>Chi phí hoạt động</t>
  </si>
  <si>
    <t>Chi phí hoạt động(ăn uống, trà nước, xe đi lại, liên hoan)</t>
  </si>
  <si>
    <t>Mua sắm thiết bị</t>
  </si>
  <si>
    <t>Chi phí thủ tục giấy tờ công ty</t>
  </si>
  <si>
    <t>Mua sắm linh kiện</t>
  </si>
  <si>
    <t>CHI PHÍ</t>
  </si>
  <si>
    <t>Tiền</t>
  </si>
  <si>
    <t>Tháng/năm</t>
  </si>
  <si>
    <t>11/20</t>
  </si>
  <si>
    <t>12/20</t>
  </si>
  <si>
    <t>01/21</t>
  </si>
  <si>
    <t>02/21</t>
  </si>
  <si>
    <t>03/21</t>
  </si>
  <si>
    <t>Chi phí văn phòng điện mạng</t>
  </si>
  <si>
    <t>Thời gian</t>
  </si>
  <si>
    <t>PIC</t>
  </si>
  <si>
    <t>Độ</t>
  </si>
  <si>
    <t>A Khơ, A lực, Độ</t>
  </si>
  <si>
    <t>Độ, A Khơ</t>
  </si>
  <si>
    <t>1/11/20</t>
  </si>
  <si>
    <t>7/11/20</t>
  </si>
  <si>
    <t>28,29/11/20</t>
  </si>
  <si>
    <t>A Lực</t>
  </si>
  <si>
    <t>Độ + Trường</t>
  </si>
  <si>
    <t>4/12/20</t>
  </si>
  <si>
    <t>2/1/21</t>
  </si>
  <si>
    <t>A Khơ + A Lực</t>
  </si>
  <si>
    <t>Mua đồ sang nhà anh Lực</t>
  </si>
  <si>
    <t>A Lực, A khơ</t>
  </si>
  <si>
    <t>A Lực, A khơ, Độ</t>
  </si>
  <si>
    <t>Khang, Tuấn, Lực, Hùng</t>
  </si>
  <si>
    <t>3/1/21</t>
  </si>
  <si>
    <t>9/1/21</t>
  </si>
  <si>
    <t>16+17/1/21</t>
  </si>
  <si>
    <t>16/1/21</t>
  </si>
  <si>
    <t>30-31/1/21</t>
  </si>
  <si>
    <t>27/02/21</t>
  </si>
  <si>
    <t>28/02/21</t>
  </si>
  <si>
    <t>Ăn trưa ngày 13/3</t>
  </si>
  <si>
    <t>A Khơ</t>
  </si>
  <si>
    <t>Ăn trưa ngày 14/3</t>
  </si>
  <si>
    <t>A khơ</t>
  </si>
  <si>
    <t>Ăn trưa ngày 21/03</t>
  </si>
  <si>
    <t>Tuấn</t>
  </si>
  <si>
    <t>Ăn trưa + tối ngày 28/03</t>
  </si>
  <si>
    <t>Taxi đi gặp Lâm Pega</t>
  </si>
  <si>
    <t>13/3/21</t>
  </si>
  <si>
    <t>14/3/21</t>
  </si>
  <si>
    <t>21/3/21</t>
  </si>
  <si>
    <t>28/3/21</t>
  </si>
  <si>
    <t>Tên thiết bị</t>
  </si>
  <si>
    <t>Số lượng</t>
  </si>
  <si>
    <t>Thành tiền</t>
  </si>
  <si>
    <t>Giá</t>
  </si>
  <si>
    <t>Linh kiện</t>
  </si>
  <si>
    <t>40N60 + thiếc hàn</t>
  </si>
  <si>
    <t>Raspberry pi4 4g</t>
  </si>
  <si>
    <t>Micro HDMI to HDMI</t>
  </si>
  <si>
    <t>Zigbee hub + Ổ cắm zigbee + Công tắc zigbee</t>
  </si>
  <si>
    <t>Ổ cắm điện, dây điện, bóng đèn, pin đồng hồ,bút</t>
  </si>
  <si>
    <t>40n60</t>
  </si>
  <si>
    <t>USB Zigbee</t>
  </si>
  <si>
    <t>linh kiện ngày 24/01</t>
  </si>
  <si>
    <t>giấy in mạch</t>
  </si>
  <si>
    <t>linh kien ngay 30.1</t>
  </si>
  <si>
    <t>linh kieện ngày 20/02</t>
  </si>
  <si>
    <t>Mạch nạp stlink 7/03</t>
  </si>
  <si>
    <t>Pi 4 compute + IO board</t>
  </si>
  <si>
    <t>Aptomat</t>
  </si>
  <si>
    <t>i.MX8 CPU+dev board</t>
  </si>
  <si>
    <t>Thiết bị smart home(Cảm biến)</t>
  </si>
  <si>
    <t>Thiết bị smart home(Công tắc zigbee)</t>
  </si>
  <si>
    <t>linh kiện ngày 03/04</t>
  </si>
  <si>
    <t>CH430G</t>
  </si>
  <si>
    <t>Chữ ký số</t>
  </si>
  <si>
    <t>Trường</t>
  </si>
  <si>
    <t>Dự án</t>
  </si>
  <si>
    <t>Sport1 phase 2</t>
  </si>
  <si>
    <t>Chi phí nhân công + hoa hồng môi giới dự án</t>
  </si>
  <si>
    <t>Chi phí nhân công + Hoa hồng môi giới dự án</t>
  </si>
  <si>
    <t>Thu nhập</t>
  </si>
  <si>
    <t>MS51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</si>
</sst>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VND]\ #,##0"/>
  </numFmts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26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4">
    <xf numFmtId="0" fontId="0" fillId="0" borderId="0" xfId="0"/>
    <xf numFmtId="3" fontId="0" fillId="0" borderId="0" xfId="0" applyNumberFormat="1"/>
    <xf numFmtId="3" fontId="0" fillId="2" borderId="1" xfId="0" applyNumberFormat="1" applyFill="1" applyBorder="1"/>
    <xf numFmtId="14" fontId="0" fillId="0" borderId="1" xfId="0" applyNumberFormat="1" applyBorder="1"/>
    <xf numFmtId="0" fontId="0" fillId="0" borderId="1" xfId="0" applyBorder="1"/>
    <xf numFmtId="3" fontId="0" fillId="0" borderId="1" xfId="0" applyNumberFormat="1" applyBorder="1"/>
    <xf numFmtId="0" fontId="0" fillId="0" borderId="0" xfId="0" applyNumberFormat="1"/>
    <xf numFmtId="49" fontId="0" fillId="0" borderId="0" xfId="0" applyNumberFormat="1"/>
    <xf numFmtId="49" fontId="0" fillId="0" borderId="1" xfId="0" applyNumberFormat="1" applyBorder="1"/>
    <xf numFmtId="3" fontId="0" fillId="3" borderId="1" xfId="0" applyNumberFormat="1" applyFill="1" applyBorder="1" applyAlignment="1">
      <alignment horizontal="left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wrapText="1"/>
    </xf>
    <xf numFmtId="0" fontId="0" fillId="2" borderId="0" xfId="0" applyFill="1"/>
    <xf numFmtId="0" fontId="0" fillId="2" borderId="1" xfId="0" applyFill="1" applyBorder="1" applyAlignment="1">
      <alignment horizontal="right"/>
    </xf>
    <xf numFmtId="0" fontId="0" fillId="4" borderId="1" xfId="0" applyFill="1" applyBorder="1"/>
    <xf numFmtId="0" fontId="0" fillId="4" borderId="1" xfId="0" applyNumberFormat="1" applyFill="1" applyBorder="1" applyAlignment="1">
      <alignment horizontal="center"/>
    </xf>
    <xf numFmtId="3" fontId="0" fillId="4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/>
    <xf numFmtId="3" fontId="0" fillId="5" borderId="1" xfId="0" applyNumberFormat="1" applyFill="1" applyBorder="1"/>
    <xf numFmtId="0" fontId="0" fillId="6" borderId="1" xfId="0" applyFill="1" applyBorder="1"/>
    <xf numFmtId="3" fontId="0" fillId="6" borderId="1" xfId="0" applyNumberFormat="1" applyFill="1" applyBorder="1"/>
    <xf numFmtId="0" fontId="0" fillId="7" borderId="1" xfId="0" applyFill="1" applyBorder="1"/>
    <xf numFmtId="3" fontId="0" fillId="7" borderId="1" xfId="0" applyNumberFormat="1" applyFill="1" applyBorder="1"/>
    <xf numFmtId="1" fontId="0" fillId="4" borderId="1" xfId="0" applyNumberFormat="1" applyFill="1" applyBorder="1"/>
    <xf numFmtId="1" fontId="0" fillId="0" borderId="1" xfId="0" applyNumberFormat="1" applyBorder="1"/>
    <xf numFmtId="3" fontId="0" fillId="4" borderId="1" xfId="0" applyNumberFormat="1" applyFill="1" applyBorder="1"/>
    <xf numFmtId="0" fontId="1" fillId="8" borderId="1" xfId="1" applyFill="1" applyBorder="1" applyAlignment="1">
      <alignment horizontal="left" vertical="center" wrapText="1"/>
    </xf>
    <xf numFmtId="0" fontId="1" fillId="8" borderId="1" xfId="1" applyFill="1" applyBorder="1" applyAlignment="1">
      <alignment vertical="center" wrapText="1"/>
    </xf>
    <xf numFmtId="0" fontId="0" fillId="9" borderId="1" xfId="0" applyFill="1" applyBorder="1"/>
    <xf numFmtId="3" fontId="0" fillId="9" borderId="1" xfId="0" applyNumberFormat="1" applyFill="1" applyBorder="1"/>
    <xf numFmtId="3" fontId="0" fillId="2" borderId="1" xfId="0" applyNumberFormat="1" applyFill="1" applyBorder="1" applyAlignment="1">
      <alignment horizontal="left"/>
    </xf>
    <xf numFmtId="3" fontId="0" fillId="0" borderId="1" xfId="0" applyNumberFormat="1" applyBorder="1" applyAlignment="1">
      <alignment horizontal="left"/>
    </xf>
    <xf numFmtId="3" fontId="0" fillId="2" borderId="0" xfId="0" applyNumberFormat="1" applyFill="1" applyAlignment="1">
      <alignment horizontal="left"/>
    </xf>
    <xf numFmtId="0" fontId="0" fillId="10" borderId="1" xfId="0" applyFill="1" applyBorder="1"/>
    <xf numFmtId="164" fontId="0" fillId="10" borderId="1" xfId="0" applyNumberFormat="1" applyFill="1" applyBorder="1" applyAlignment="1">
      <alignment horizontal="left"/>
    </xf>
    <xf numFmtId="0" fontId="0" fillId="11" borderId="1" xfId="0" applyFill="1" applyBorder="1"/>
    <xf numFmtId="3" fontId="0" fillId="11" borderId="1" xfId="0" applyNumberFormat="1" applyFill="1" applyBorder="1"/>
    <xf numFmtId="0" fontId="3" fillId="11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 wrapText="1"/>
    </xf>
    <xf numFmtId="0" fontId="4" fillId="9" borderId="1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AC059-5CBB-4F13-85FD-0FE366DD5C85}">
  <dimension ref="H7:K20"/>
  <sheetViews>
    <sheetView workbookViewId="0">
      <selection activeCell="M25" sqref="M25"/>
    </sheetView>
  </sheetViews>
  <sheetFormatPr defaultRowHeight="15" x14ac:dyDescent="0.25"/>
  <cols>
    <col min="2" max="2" width="33.5703125" customWidth="1"/>
    <col min="3" max="3" width="20" customWidth="1"/>
    <col min="8" max="8" width="14.7109375" customWidth="1"/>
    <col min="9" max="9" width="37.28515625" customWidth="1"/>
    <col min="10" max="10" width="20.140625" customWidth="1"/>
  </cols>
  <sheetData>
    <row r="7" spans="8:10" x14ac:dyDescent="0.25">
      <c r="H7" s="38" t="s">
        <v>86</v>
      </c>
      <c r="I7" s="38"/>
      <c r="J7" s="38"/>
    </row>
    <row r="8" spans="8:10" x14ac:dyDescent="0.25">
      <c r="H8" s="38"/>
      <c r="I8" s="38"/>
      <c r="J8" s="38"/>
    </row>
    <row r="9" spans="8:10" x14ac:dyDescent="0.25">
      <c r="H9" s="36" t="s">
        <v>0</v>
      </c>
      <c r="I9" s="36" t="s">
        <v>1</v>
      </c>
      <c r="J9" s="37" t="s">
        <v>3</v>
      </c>
    </row>
    <row r="10" spans="8:10" x14ac:dyDescent="0.25">
      <c r="H10" s="3">
        <v>44412</v>
      </c>
      <c r="I10" s="4" t="s">
        <v>2</v>
      </c>
      <c r="J10" s="5">
        <v>79000000</v>
      </c>
    </row>
    <row r="11" spans="8:10" x14ac:dyDescent="0.25">
      <c r="H11" s="3"/>
      <c r="I11" s="4"/>
      <c r="J11" s="5"/>
    </row>
    <row r="12" spans="8:10" x14ac:dyDescent="0.25">
      <c r="H12" s="4"/>
      <c r="I12" s="4"/>
      <c r="J12" s="5"/>
    </row>
    <row r="13" spans="8:10" x14ac:dyDescent="0.25">
      <c r="H13" s="4"/>
      <c r="I13" s="4"/>
      <c r="J13" s="5"/>
    </row>
    <row r="14" spans="8:10" x14ac:dyDescent="0.25">
      <c r="H14" s="4"/>
      <c r="I14" s="4"/>
      <c r="J14" s="5"/>
    </row>
    <row r="20" spans="10:11" x14ac:dyDescent="0.25">
      <c r="J20" s="35">
        <f>SUM(J10:J14)</f>
        <v>79000000</v>
      </c>
      <c r="K20" s="34" t="s">
        <v>4</v>
      </c>
    </row>
  </sheetData>
  <mergeCells count="1">
    <mergeCell ref="H7:J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4E29F-9B56-48EC-9427-F9273663C65B}">
  <dimension ref="G4:N13"/>
  <sheetViews>
    <sheetView workbookViewId="0">
      <selection activeCell="I21" sqref="I21"/>
    </sheetView>
  </sheetViews>
  <sheetFormatPr defaultRowHeight="15" x14ac:dyDescent="0.25"/>
  <cols>
    <col min="7" max="7" width="22.28515625" customWidth="1"/>
    <col min="8" max="8" width="21.5703125" customWidth="1"/>
    <col min="9" max="11" width="16.140625" customWidth="1"/>
    <col min="12" max="12" width="11.85546875" customWidth="1"/>
    <col min="13" max="13" width="24" customWidth="1"/>
  </cols>
  <sheetData>
    <row r="4" spans="7:14" x14ac:dyDescent="0.25">
      <c r="G4" s="39" t="s">
        <v>11</v>
      </c>
      <c r="H4" s="39"/>
      <c r="I4" s="39"/>
      <c r="J4" s="39"/>
      <c r="K4" s="39"/>
      <c r="L4" s="39"/>
    </row>
    <row r="5" spans="7:14" x14ac:dyDescent="0.25">
      <c r="G5" s="39"/>
      <c r="H5" s="39"/>
      <c r="I5" s="39"/>
      <c r="J5" s="39"/>
      <c r="K5" s="39"/>
      <c r="L5" s="39"/>
    </row>
    <row r="6" spans="7:14" ht="60" x14ac:dyDescent="0.25">
      <c r="G6" s="27" t="s">
        <v>5</v>
      </c>
      <c r="H6" s="28" t="s">
        <v>7</v>
      </c>
      <c r="I6" s="28" t="s">
        <v>8</v>
      </c>
      <c r="J6" s="28" t="s">
        <v>10</v>
      </c>
      <c r="K6" s="28" t="s">
        <v>9</v>
      </c>
      <c r="L6" s="28" t="s">
        <v>85</v>
      </c>
    </row>
    <row r="7" spans="7:14" x14ac:dyDescent="0.25">
      <c r="G7" s="32">
        <f>Chi_phi_co_dinh</f>
        <v>2500000</v>
      </c>
      <c r="H7" s="32">
        <f>Chi_phi_hoat_dong</f>
        <v>2020000</v>
      </c>
      <c r="I7" s="32">
        <f>Mua_sam_thiet_bi</f>
        <v>0</v>
      </c>
      <c r="J7" s="32">
        <f>mua_sam_linh_kien</f>
        <v>20191480</v>
      </c>
      <c r="K7" s="32">
        <f>chi_phi_giay_to_thu_tuc</f>
        <v>2000000</v>
      </c>
      <c r="L7" s="32">
        <f>chi_phi_nhan_cong</f>
        <v>3600000</v>
      </c>
    </row>
    <row r="13" spans="7:14" x14ac:dyDescent="0.25">
      <c r="M13" s="33">
        <f>SUM(G7:L7)</f>
        <v>30311480</v>
      </c>
      <c r="N13" s="12" t="s">
        <v>4</v>
      </c>
    </row>
  </sheetData>
  <mergeCells count="1">
    <mergeCell ref="G4:L5"/>
  </mergeCells>
  <hyperlinks>
    <hyperlink ref="G6" location="'Chi phí cố định'!A1" display="Chi phí cố định(Văn phòng làm việc, điện,nước)" xr:uid="{71F5C0D9-FAFD-4AFE-BBFE-E708C9915888}"/>
    <hyperlink ref="H6" location="'Chi phí hoạt động'!A1" display="Chi phí hoạt động(ăn uống, trà nước, xe đi lại, liên hoan)" xr:uid="{9BEC1463-CA06-4FCB-91DF-132094BF6DC1}"/>
    <hyperlink ref="I6" location="'Mua sắm thiết bị'!A1" display="Mua sắm thiết bị" xr:uid="{D0866C33-C75D-4E2A-AE85-197EDC2BB009}"/>
    <hyperlink ref="J6" location="'Mua sắm linh kiện'!A1" display="Mua sắm linh kiện" xr:uid="{13E7C28D-5021-48C1-9397-447125DB223F}"/>
    <hyperlink ref="K6" location="'Chi phí thủ tục giấy tờ'!A1" display="Chi phí thủ tục giấy tờ công ty" xr:uid="{A0D37EEE-050B-4A63-A122-6DA3C54B9868}"/>
    <hyperlink ref="L6" location="'Chi phí nhân công'!A1" display="Chi phí nhân công + Hoa hồng môi giới dự án" xr:uid="{39F966DC-BB97-4D86-AC52-B077D0D01A2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D526D-A920-48D2-ABE4-92E53AD1E18B}">
  <dimension ref="A2:M18"/>
  <sheetViews>
    <sheetView workbookViewId="0">
      <selection activeCell="L18" sqref="L18"/>
    </sheetView>
  </sheetViews>
  <sheetFormatPr defaultRowHeight="15" x14ac:dyDescent="0.25"/>
  <cols>
    <col min="1" max="1" width="16.28515625" style="6" customWidth="1"/>
    <col min="2" max="2" width="9.140625" style="1"/>
    <col min="10" max="10" width="22.28515625" customWidth="1"/>
    <col min="11" max="11" width="23.5703125" customWidth="1"/>
    <col min="12" max="12" width="12.5703125" customWidth="1"/>
  </cols>
  <sheetData>
    <row r="2" spans="1:11" x14ac:dyDescent="0.25">
      <c r="J2" s="40" t="s">
        <v>19</v>
      </c>
      <c r="K2" s="40"/>
    </row>
    <row r="3" spans="1:11" x14ac:dyDescent="0.25">
      <c r="J3" s="40"/>
      <c r="K3" s="40"/>
    </row>
    <row r="4" spans="1:11" x14ac:dyDescent="0.25">
      <c r="J4" s="15" t="s">
        <v>13</v>
      </c>
      <c r="K4" s="16" t="s">
        <v>12</v>
      </c>
    </row>
    <row r="5" spans="1:11" x14ac:dyDescent="0.25">
      <c r="J5" s="8" t="s">
        <v>14</v>
      </c>
      <c r="K5" s="5">
        <v>500000</v>
      </c>
    </row>
    <row r="6" spans="1:11" x14ac:dyDescent="0.25">
      <c r="J6" s="8" t="s">
        <v>15</v>
      </c>
      <c r="K6" s="5">
        <v>500000</v>
      </c>
    </row>
    <row r="7" spans="1:11" x14ac:dyDescent="0.25">
      <c r="J7" s="8" t="s">
        <v>16</v>
      </c>
      <c r="K7" s="5">
        <v>500000</v>
      </c>
    </row>
    <row r="8" spans="1:11" x14ac:dyDescent="0.25">
      <c r="J8" s="8" t="s">
        <v>17</v>
      </c>
      <c r="K8" s="5">
        <v>500000</v>
      </c>
    </row>
    <row r="9" spans="1:11" x14ac:dyDescent="0.25">
      <c r="J9" s="8" t="s">
        <v>18</v>
      </c>
      <c r="K9" s="5">
        <v>500000</v>
      </c>
    </row>
    <row r="10" spans="1:11" x14ac:dyDescent="0.25">
      <c r="J10" s="8"/>
      <c r="K10" s="5"/>
    </row>
    <row r="11" spans="1:11" x14ac:dyDescent="0.25">
      <c r="J11" s="8"/>
      <c r="K11" s="5"/>
    </row>
    <row r="12" spans="1:11" x14ac:dyDescent="0.25">
      <c r="J12" s="8"/>
      <c r="K12" s="5"/>
    </row>
    <row r="13" spans="1:11" x14ac:dyDescent="0.25">
      <c r="J13" s="8"/>
      <c r="K13" s="5"/>
    </row>
    <row r="14" spans="1:11" x14ac:dyDescent="0.25">
      <c r="J14" s="8"/>
      <c r="K14" s="5"/>
    </row>
    <row r="15" spans="1:11" x14ac:dyDescent="0.25">
      <c r="J15" s="8"/>
      <c r="K15" s="5"/>
    </row>
    <row r="16" spans="1:11" x14ac:dyDescent="0.25">
      <c r="A16" s="7"/>
      <c r="J16" s="8"/>
      <c r="K16" s="5"/>
    </row>
    <row r="17" spans="1:13" x14ac:dyDescent="0.25">
      <c r="A17" s="7"/>
      <c r="J17" s="7"/>
      <c r="K17" s="1"/>
    </row>
    <row r="18" spans="1:13" x14ac:dyDescent="0.25">
      <c r="A18" s="7"/>
      <c r="J18" s="7"/>
      <c r="K18" s="1"/>
      <c r="L18" s="9">
        <f>SUM(K5:K16)</f>
        <v>2500000</v>
      </c>
      <c r="M18" s="10" t="s">
        <v>4</v>
      </c>
    </row>
  </sheetData>
  <mergeCells count="1">
    <mergeCell ref="J2:K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1DCA7F-675E-45DF-8131-5AD5A819A169}">
  <dimension ref="P3:U31"/>
  <sheetViews>
    <sheetView topLeftCell="I1" workbookViewId="0">
      <selection activeCell="W25" sqref="W25"/>
    </sheetView>
  </sheetViews>
  <sheetFormatPr defaultRowHeight="15" x14ac:dyDescent="0.25"/>
  <cols>
    <col min="15" max="15" width="9.140625" customWidth="1"/>
    <col min="16" max="16" width="22.140625" customWidth="1"/>
    <col min="17" max="17" width="12.28515625" customWidth="1"/>
    <col min="18" max="18" width="11" customWidth="1"/>
    <col min="20" max="20" width="14.42578125" customWidth="1"/>
  </cols>
  <sheetData>
    <row r="3" spans="16:19" x14ac:dyDescent="0.25">
      <c r="P3" s="41" t="s">
        <v>6</v>
      </c>
      <c r="Q3" s="41"/>
      <c r="R3" s="41"/>
      <c r="S3" s="41"/>
    </row>
    <row r="4" spans="16:19" x14ac:dyDescent="0.25">
      <c r="P4" s="41"/>
      <c r="Q4" s="41"/>
      <c r="R4" s="41"/>
      <c r="S4" s="41"/>
    </row>
    <row r="5" spans="16:19" x14ac:dyDescent="0.25">
      <c r="P5" s="14" t="s">
        <v>1</v>
      </c>
      <c r="Q5" s="14" t="s">
        <v>20</v>
      </c>
      <c r="R5" s="14" t="s">
        <v>12</v>
      </c>
      <c r="S5" s="14" t="s">
        <v>21</v>
      </c>
    </row>
    <row r="6" spans="16:19" x14ac:dyDescent="0.25">
      <c r="P6" s="11" t="s">
        <v>22</v>
      </c>
      <c r="Q6" s="8" t="s">
        <v>25</v>
      </c>
      <c r="R6" s="5">
        <v>40000</v>
      </c>
      <c r="S6" s="4"/>
    </row>
    <row r="7" spans="16:19" x14ac:dyDescent="0.25">
      <c r="P7" s="11" t="s">
        <v>23</v>
      </c>
      <c r="Q7" s="8" t="s">
        <v>26</v>
      </c>
      <c r="R7" s="5">
        <v>120000</v>
      </c>
      <c r="S7" s="4"/>
    </row>
    <row r="8" spans="16:19" x14ac:dyDescent="0.25">
      <c r="P8" s="11" t="s">
        <v>24</v>
      </c>
      <c r="Q8" s="8" t="s">
        <v>27</v>
      </c>
      <c r="R8" s="5">
        <v>120000</v>
      </c>
      <c r="S8" s="4"/>
    </row>
    <row r="9" spans="16:19" x14ac:dyDescent="0.25">
      <c r="P9" s="11" t="s">
        <v>28</v>
      </c>
      <c r="Q9" s="8" t="s">
        <v>30</v>
      </c>
      <c r="R9" s="5">
        <v>40000</v>
      </c>
      <c r="S9" s="4"/>
    </row>
    <row r="10" spans="16:19" x14ac:dyDescent="0.25">
      <c r="P10" s="11" t="s">
        <v>29</v>
      </c>
      <c r="Q10" s="8" t="s">
        <v>31</v>
      </c>
      <c r="R10" s="5">
        <v>120000</v>
      </c>
      <c r="S10" s="4"/>
    </row>
    <row r="11" spans="16:19" x14ac:dyDescent="0.25">
      <c r="P11" s="11" t="s">
        <v>29</v>
      </c>
      <c r="Q11" s="8" t="s">
        <v>31</v>
      </c>
      <c r="R11" s="5">
        <v>120000</v>
      </c>
      <c r="S11" s="4"/>
    </row>
    <row r="12" spans="16:19" x14ac:dyDescent="0.25">
      <c r="P12" s="11" t="s">
        <v>29</v>
      </c>
      <c r="Q12" s="8" t="s">
        <v>37</v>
      </c>
      <c r="R12" s="5">
        <v>120000</v>
      </c>
      <c r="S12" s="4"/>
    </row>
    <row r="13" spans="16:19" x14ac:dyDescent="0.25">
      <c r="P13" s="11" t="s">
        <v>32</v>
      </c>
      <c r="Q13" s="8" t="s">
        <v>38</v>
      </c>
      <c r="R13" s="5">
        <v>80000</v>
      </c>
      <c r="S13" s="4"/>
    </row>
    <row r="14" spans="16:19" x14ac:dyDescent="0.25">
      <c r="P14" s="11" t="s">
        <v>22</v>
      </c>
      <c r="Q14" s="8" t="s">
        <v>39</v>
      </c>
      <c r="R14" s="5">
        <v>120000</v>
      </c>
      <c r="S14" s="4"/>
    </row>
    <row r="15" spans="16:19" ht="30" x14ac:dyDescent="0.25">
      <c r="P15" s="11" t="s">
        <v>33</v>
      </c>
      <c r="Q15" s="8" t="s">
        <v>40</v>
      </c>
      <c r="R15" s="5">
        <v>200000</v>
      </c>
      <c r="S15" s="4"/>
    </row>
    <row r="16" spans="16:19" x14ac:dyDescent="0.25">
      <c r="P16" s="11" t="s">
        <v>34</v>
      </c>
      <c r="Q16" s="8" t="s">
        <v>41</v>
      </c>
      <c r="R16" s="5">
        <v>80000</v>
      </c>
      <c r="S16" s="4"/>
    </row>
    <row r="17" spans="16:21" x14ac:dyDescent="0.25">
      <c r="P17" s="11" t="s">
        <v>35</v>
      </c>
      <c r="Q17" s="8" t="s">
        <v>42</v>
      </c>
      <c r="R17" s="5">
        <v>120000</v>
      </c>
      <c r="S17" s="4"/>
    </row>
    <row r="18" spans="16:21" x14ac:dyDescent="0.25">
      <c r="P18" s="11" t="s">
        <v>36</v>
      </c>
      <c r="Q18" s="8" t="s">
        <v>43</v>
      </c>
      <c r="R18" s="5">
        <v>120000</v>
      </c>
      <c r="S18" s="4"/>
    </row>
    <row r="19" spans="16:21" x14ac:dyDescent="0.25">
      <c r="P19" s="11" t="s">
        <v>44</v>
      </c>
      <c r="Q19" s="8" t="s">
        <v>52</v>
      </c>
      <c r="R19" s="5"/>
      <c r="S19" s="4" t="s">
        <v>45</v>
      </c>
    </row>
    <row r="20" spans="16:21" x14ac:dyDescent="0.25">
      <c r="P20" s="11" t="s">
        <v>46</v>
      </c>
      <c r="Q20" s="8" t="s">
        <v>53</v>
      </c>
      <c r="R20" s="5">
        <v>180000</v>
      </c>
      <c r="S20" s="4" t="s">
        <v>47</v>
      </c>
    </row>
    <row r="21" spans="16:21" x14ac:dyDescent="0.25">
      <c r="P21" s="11" t="s">
        <v>48</v>
      </c>
      <c r="Q21" s="8" t="s">
        <v>54</v>
      </c>
      <c r="R21" s="5">
        <v>120000</v>
      </c>
      <c r="S21" s="4" t="s">
        <v>49</v>
      </c>
    </row>
    <row r="22" spans="16:21" x14ac:dyDescent="0.25">
      <c r="P22" s="11" t="s">
        <v>50</v>
      </c>
      <c r="Q22" s="8" t="s">
        <v>55</v>
      </c>
      <c r="R22" s="5">
        <v>120000</v>
      </c>
      <c r="S22" s="4"/>
    </row>
    <row r="23" spans="16:21" x14ac:dyDescent="0.25">
      <c r="P23" s="11" t="s">
        <v>51</v>
      </c>
      <c r="Q23" s="8"/>
      <c r="R23" s="5">
        <v>200000</v>
      </c>
      <c r="S23" s="4" t="s">
        <v>49</v>
      </c>
    </row>
    <row r="31" spans="16:21" x14ac:dyDescent="0.25">
      <c r="T31" s="31">
        <f>SUM(R6:R26)</f>
        <v>2020000</v>
      </c>
      <c r="U31" s="13" t="s">
        <v>4</v>
      </c>
    </row>
  </sheetData>
  <mergeCells count="1">
    <mergeCell ref="P3:S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BC094-5536-4558-8EA1-C96E0F45453E}">
  <dimension ref="J2:P19"/>
  <sheetViews>
    <sheetView workbookViewId="0">
      <selection activeCell="O20" sqref="O20"/>
    </sheetView>
  </sheetViews>
  <sheetFormatPr defaultRowHeight="15" x14ac:dyDescent="0.25"/>
  <cols>
    <col min="10" max="10" width="13.5703125" customWidth="1"/>
    <col min="13" max="13" width="12.42578125" customWidth="1"/>
  </cols>
  <sheetData>
    <row r="2" spans="10:14" x14ac:dyDescent="0.25">
      <c r="J2" s="40" t="s">
        <v>8</v>
      </c>
      <c r="K2" s="40"/>
      <c r="L2" s="40"/>
      <c r="M2" s="40"/>
      <c r="N2" s="40"/>
    </row>
    <row r="3" spans="10:14" x14ac:dyDescent="0.25">
      <c r="J3" s="40"/>
      <c r="K3" s="40"/>
      <c r="L3" s="40"/>
      <c r="M3" s="40"/>
      <c r="N3" s="40"/>
    </row>
    <row r="4" spans="10:14" x14ac:dyDescent="0.25">
      <c r="J4" s="17" t="s">
        <v>56</v>
      </c>
      <c r="K4" s="17" t="s">
        <v>57</v>
      </c>
      <c r="L4" s="17" t="s">
        <v>59</v>
      </c>
      <c r="M4" s="17" t="s">
        <v>58</v>
      </c>
      <c r="N4" s="17" t="s">
        <v>21</v>
      </c>
    </row>
    <row r="19" spans="15:16" x14ac:dyDescent="0.25">
      <c r="O19" s="2">
        <f>SUM(M5:M10)</f>
        <v>0</v>
      </c>
      <c r="P19" s="13" t="s">
        <v>4</v>
      </c>
    </row>
  </sheetData>
  <mergeCells count="1">
    <mergeCell ref="J2:N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E7529-3FB2-4206-98A9-C20BF02B3565}">
  <dimension ref="H3:N31"/>
  <sheetViews>
    <sheetView tabSelected="1" workbookViewId="0">
      <selection activeCell="J29" sqref="J29"/>
    </sheetView>
  </sheetViews>
  <sheetFormatPr defaultRowHeight="15" x14ac:dyDescent="0.25"/>
  <cols>
    <col min="8" max="8" width="22.5703125" customWidth="1"/>
    <col min="9" max="9" width="10.28515625" customWidth="1"/>
    <col min="10" max="10" width="10.85546875" customWidth="1"/>
    <col min="11" max="11" width="18.42578125" customWidth="1"/>
    <col min="12" max="12" width="10.140625" bestFit="1" customWidth="1"/>
    <col min="13" max="13" width="22.7109375" customWidth="1"/>
  </cols>
  <sheetData>
    <row r="3" spans="8:12" x14ac:dyDescent="0.25">
      <c r="H3" s="42" t="s">
        <v>10</v>
      </c>
      <c r="I3" s="42"/>
      <c r="J3" s="42"/>
      <c r="K3" s="42"/>
      <c r="L3" s="42"/>
    </row>
    <row r="4" spans="8:12" x14ac:dyDescent="0.25">
      <c r="H4" s="42"/>
      <c r="I4" s="42"/>
      <c r="J4" s="42"/>
      <c r="K4" s="42"/>
      <c r="L4" s="42"/>
    </row>
    <row r="5" spans="8:12" x14ac:dyDescent="0.25">
      <c r="H5" s="14" t="s">
        <v>60</v>
      </c>
      <c r="I5" s="14" t="s">
        <v>57</v>
      </c>
      <c r="J5" s="24" t="s">
        <v>59</v>
      </c>
      <c r="K5" s="24" t="s">
        <v>58</v>
      </c>
      <c r="L5" s="14" t="s">
        <v>21</v>
      </c>
    </row>
    <row r="6" spans="8:12" x14ac:dyDescent="0.25">
      <c r="H6" s="18" t="s">
        <v>61</v>
      </c>
      <c r="I6" s="18">
        <v>1</v>
      </c>
      <c r="J6" s="19">
        <v>230000</v>
      </c>
      <c r="K6" s="19">
        <f>(I6*J6)</f>
        <v>230000</v>
      </c>
      <c r="L6" s="18" t="s">
        <v>49</v>
      </c>
    </row>
    <row r="7" spans="8:12" x14ac:dyDescent="0.25">
      <c r="H7" s="18" t="s">
        <v>62</v>
      </c>
      <c r="I7" s="18">
        <v>1</v>
      </c>
      <c r="J7" s="19">
        <v>1360000</v>
      </c>
      <c r="K7" s="19">
        <f t="shared" ref="K7:K22" si="0">(I7*J7)</f>
        <v>1360000</v>
      </c>
      <c r="L7" s="18" t="s">
        <v>49</v>
      </c>
    </row>
    <row r="8" spans="8:12" x14ac:dyDescent="0.25">
      <c r="H8" s="20" t="s">
        <v>63</v>
      </c>
      <c r="I8" s="20">
        <v>2</v>
      </c>
      <c r="J8" s="21">
        <v>65000</v>
      </c>
      <c r="K8" s="21">
        <f t="shared" si="0"/>
        <v>130000</v>
      </c>
      <c r="L8" s="20" t="s">
        <v>49</v>
      </c>
    </row>
    <row r="9" spans="8:12" x14ac:dyDescent="0.25">
      <c r="H9" s="22" t="s">
        <v>64</v>
      </c>
      <c r="I9" s="22">
        <v>1</v>
      </c>
      <c r="J9" s="23">
        <v>1050000</v>
      </c>
      <c r="K9" s="23">
        <f t="shared" si="0"/>
        <v>1050000</v>
      </c>
      <c r="L9" s="22" t="s">
        <v>49</v>
      </c>
    </row>
    <row r="10" spans="8:12" x14ac:dyDescent="0.25">
      <c r="H10" s="4" t="s">
        <v>65</v>
      </c>
      <c r="I10" s="4">
        <v>1</v>
      </c>
      <c r="J10" s="5">
        <v>450000</v>
      </c>
      <c r="K10" s="5">
        <f t="shared" si="0"/>
        <v>450000</v>
      </c>
      <c r="L10" s="4" t="s">
        <v>49</v>
      </c>
    </row>
    <row r="11" spans="8:12" x14ac:dyDescent="0.25">
      <c r="H11" s="18" t="s">
        <v>66</v>
      </c>
      <c r="I11" s="18">
        <v>2</v>
      </c>
      <c r="J11" s="19">
        <v>30000</v>
      </c>
      <c r="K11" s="19">
        <f t="shared" si="0"/>
        <v>60000</v>
      </c>
      <c r="L11" s="18" t="s">
        <v>49</v>
      </c>
    </row>
    <row r="12" spans="8:12" x14ac:dyDescent="0.25">
      <c r="H12" s="22" t="s">
        <v>67</v>
      </c>
      <c r="I12" s="22">
        <v>1</v>
      </c>
      <c r="J12" s="23">
        <v>190000</v>
      </c>
      <c r="K12" s="23">
        <f t="shared" si="0"/>
        <v>190000</v>
      </c>
      <c r="L12" s="22" t="s">
        <v>49</v>
      </c>
    </row>
    <row r="13" spans="8:12" x14ac:dyDescent="0.25">
      <c r="H13" s="18" t="s">
        <v>68</v>
      </c>
      <c r="I13" s="18">
        <v>1</v>
      </c>
      <c r="J13" s="19">
        <v>150000</v>
      </c>
      <c r="K13" s="19">
        <f t="shared" si="0"/>
        <v>150000</v>
      </c>
      <c r="L13" s="18" t="s">
        <v>49</v>
      </c>
    </row>
    <row r="14" spans="8:12" x14ac:dyDescent="0.25">
      <c r="H14" s="18" t="s">
        <v>69</v>
      </c>
      <c r="I14" s="18">
        <v>1</v>
      </c>
      <c r="J14" s="19">
        <v>115000</v>
      </c>
      <c r="K14" s="19">
        <f t="shared" si="0"/>
        <v>115000</v>
      </c>
      <c r="L14" s="18" t="s">
        <v>49</v>
      </c>
    </row>
    <row r="15" spans="8:12" x14ac:dyDescent="0.25">
      <c r="H15" s="18" t="s">
        <v>70</v>
      </c>
      <c r="I15" s="18">
        <v>1</v>
      </c>
      <c r="J15" s="19">
        <v>276000</v>
      </c>
      <c r="K15" s="19">
        <f t="shared" si="0"/>
        <v>276000</v>
      </c>
      <c r="L15" s="18" t="s">
        <v>49</v>
      </c>
    </row>
    <row r="16" spans="8:12" x14ac:dyDescent="0.25">
      <c r="H16" s="18" t="s">
        <v>71</v>
      </c>
      <c r="I16" s="18">
        <v>1</v>
      </c>
      <c r="J16" s="19">
        <v>400000</v>
      </c>
      <c r="K16" s="19">
        <f t="shared" si="0"/>
        <v>400000</v>
      </c>
      <c r="L16" s="18" t="s">
        <v>49</v>
      </c>
    </row>
    <row r="17" spans="8:14" x14ac:dyDescent="0.25">
      <c r="H17" s="18" t="s">
        <v>72</v>
      </c>
      <c r="I17" s="18">
        <v>1</v>
      </c>
      <c r="J17" s="19">
        <v>120000</v>
      </c>
      <c r="K17" s="19">
        <f t="shared" si="0"/>
        <v>120000</v>
      </c>
      <c r="L17" s="18" t="s">
        <v>49</v>
      </c>
    </row>
    <row r="18" spans="8:14" x14ac:dyDescent="0.25">
      <c r="H18" s="20" t="s">
        <v>73</v>
      </c>
      <c r="I18" s="20">
        <v>1</v>
      </c>
      <c r="J18" s="20">
        <v>2372000</v>
      </c>
      <c r="K18" s="21">
        <f t="shared" si="0"/>
        <v>2372000</v>
      </c>
      <c r="L18" s="20" t="s">
        <v>49</v>
      </c>
    </row>
    <row r="19" spans="8:14" x14ac:dyDescent="0.25">
      <c r="H19" s="4" t="s">
        <v>74</v>
      </c>
      <c r="I19" s="4">
        <v>1</v>
      </c>
      <c r="J19" s="5">
        <v>55000</v>
      </c>
      <c r="K19" s="5">
        <f t="shared" si="0"/>
        <v>55000</v>
      </c>
      <c r="L19" s="4" t="s">
        <v>49</v>
      </c>
    </row>
    <row r="20" spans="8:14" x14ac:dyDescent="0.25">
      <c r="H20" s="20" t="s">
        <v>75</v>
      </c>
      <c r="I20" s="20">
        <v>1</v>
      </c>
      <c r="J20" s="21">
        <v>6536500</v>
      </c>
      <c r="K20" s="21">
        <f t="shared" si="0"/>
        <v>6536500</v>
      </c>
      <c r="L20" s="20" t="s">
        <v>49</v>
      </c>
    </row>
    <row r="21" spans="8:14" x14ac:dyDescent="0.25">
      <c r="H21" s="22" t="s">
        <v>76</v>
      </c>
      <c r="I21" s="22">
        <v>1</v>
      </c>
      <c r="J21" s="23">
        <v>3121980</v>
      </c>
      <c r="K21" s="23">
        <f t="shared" si="0"/>
        <v>3121980</v>
      </c>
      <c r="L21" s="22" t="s">
        <v>49</v>
      </c>
    </row>
    <row r="22" spans="8:14" x14ac:dyDescent="0.25">
      <c r="H22" s="22" t="s">
        <v>77</v>
      </c>
      <c r="I22" s="22">
        <v>1</v>
      </c>
      <c r="J22" s="23">
        <v>1980000</v>
      </c>
      <c r="K22" s="23">
        <f t="shared" si="0"/>
        <v>1980000</v>
      </c>
      <c r="L22" s="22" t="s">
        <v>49</v>
      </c>
    </row>
    <row r="23" spans="8:14" x14ac:dyDescent="0.25">
      <c r="H23" s="4" t="s">
        <v>78</v>
      </c>
      <c r="I23" s="4">
        <v>1</v>
      </c>
      <c r="J23" s="5">
        <v>230000</v>
      </c>
      <c r="K23" s="25">
        <f>J23*I23</f>
        <v>230000</v>
      </c>
      <c r="L23" s="22" t="s">
        <v>49</v>
      </c>
    </row>
    <row r="24" spans="8:14" x14ac:dyDescent="0.25">
      <c r="H24" s="18" t="s">
        <v>79</v>
      </c>
      <c r="I24" s="18">
        <v>70</v>
      </c>
      <c r="J24" s="19">
        <v>9000</v>
      </c>
      <c r="K24" s="25">
        <f t="shared" ref="K24:K25" si="1">J24*I24</f>
        <v>630000</v>
      </c>
      <c r="L24" s="22" t="s">
        <v>49</v>
      </c>
    </row>
    <row r="25" spans="8:14" x14ac:dyDescent="0.25">
      <c r="H25" s="4" t="s">
        <v>87</v>
      </c>
      <c r="I25" s="4">
        <v>70</v>
      </c>
      <c r="J25" s="4">
        <v>10500</v>
      </c>
      <c r="K25" s="25">
        <f t="shared" si="1"/>
        <v>735000</v>
      </c>
      <c r="L25" s="22" t="s">
        <v>49</v>
      </c>
    </row>
    <row r="31" spans="8:14" x14ac:dyDescent="0.25">
      <c r="M31" s="31">
        <f>SUM(K6:K27)</f>
        <v>20191480</v>
      </c>
      <c r="N31" s="13" t="s">
        <v>4</v>
      </c>
    </row>
  </sheetData>
  <mergeCells count="1">
    <mergeCell ref="H3:L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98539-51C6-4967-9BBB-301946D3AEB1}">
  <dimension ref="I4:M20"/>
  <sheetViews>
    <sheetView workbookViewId="0">
      <selection activeCell="L20" sqref="L20"/>
    </sheetView>
  </sheetViews>
  <sheetFormatPr defaultRowHeight="15" x14ac:dyDescent="0.25"/>
  <cols>
    <col min="9" max="9" width="16.42578125" customWidth="1"/>
    <col min="10" max="10" width="11.28515625" style="1" customWidth="1"/>
    <col min="11" max="11" width="18.5703125" customWidth="1"/>
  </cols>
  <sheetData>
    <row r="4" spans="9:11" x14ac:dyDescent="0.25">
      <c r="I4" s="41" t="s">
        <v>6</v>
      </c>
      <c r="J4" s="41"/>
      <c r="K4" s="41"/>
    </row>
    <row r="5" spans="9:11" x14ac:dyDescent="0.25">
      <c r="I5" s="41"/>
      <c r="J5" s="41"/>
      <c r="K5" s="41"/>
    </row>
    <row r="6" spans="9:11" x14ac:dyDescent="0.25">
      <c r="I6" s="14" t="s">
        <v>1</v>
      </c>
      <c r="J6" s="26" t="s">
        <v>12</v>
      </c>
      <c r="K6" s="14" t="s">
        <v>21</v>
      </c>
    </row>
    <row r="7" spans="9:11" x14ac:dyDescent="0.25">
      <c r="I7" s="4" t="s">
        <v>80</v>
      </c>
      <c r="J7" s="5">
        <v>2000000</v>
      </c>
      <c r="K7" s="4" t="s">
        <v>49</v>
      </c>
    </row>
    <row r="8" spans="9:11" x14ac:dyDescent="0.25">
      <c r="I8" s="4"/>
      <c r="J8" s="5"/>
      <c r="K8" s="4"/>
    </row>
    <row r="9" spans="9:11" x14ac:dyDescent="0.25">
      <c r="I9" s="4"/>
      <c r="J9" s="5"/>
      <c r="K9" s="4"/>
    </row>
    <row r="10" spans="9:11" x14ac:dyDescent="0.25">
      <c r="I10" s="4"/>
      <c r="J10" s="5"/>
      <c r="K10" s="4"/>
    </row>
    <row r="11" spans="9:11" x14ac:dyDescent="0.25">
      <c r="I11" s="4"/>
      <c r="J11" s="5"/>
      <c r="K11" s="4"/>
    </row>
    <row r="12" spans="9:11" x14ac:dyDescent="0.25">
      <c r="I12" s="4"/>
      <c r="J12" s="5"/>
      <c r="K12" s="4"/>
    </row>
    <row r="13" spans="9:11" x14ac:dyDescent="0.25">
      <c r="I13" s="4"/>
      <c r="J13" s="5"/>
      <c r="K13" s="4"/>
    </row>
    <row r="14" spans="9:11" x14ac:dyDescent="0.25">
      <c r="I14" s="4"/>
      <c r="J14" s="5"/>
      <c r="K14" s="4"/>
    </row>
    <row r="20" spans="12:13" x14ac:dyDescent="0.25">
      <c r="L20" s="2">
        <f>SUM(J7:J13)</f>
        <v>2000000</v>
      </c>
      <c r="M20" s="13" t="s">
        <v>4</v>
      </c>
    </row>
  </sheetData>
  <mergeCells count="1">
    <mergeCell ref="I4:K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87FD06-09F7-437A-9CDC-D9FAE144E92D}">
  <dimension ref="H5:M26"/>
  <sheetViews>
    <sheetView workbookViewId="0">
      <selection activeCell="S26" sqref="S26"/>
    </sheetView>
  </sheetViews>
  <sheetFormatPr defaultRowHeight="15" x14ac:dyDescent="0.25"/>
  <cols>
    <col min="8" max="9" width="22" customWidth="1"/>
    <col min="10" max="10" width="9.140625" style="1"/>
  </cols>
  <sheetData>
    <row r="5" spans="8:11" x14ac:dyDescent="0.25">
      <c r="H5" s="43" t="s">
        <v>84</v>
      </c>
      <c r="I5" s="43"/>
      <c r="J5" s="43"/>
      <c r="K5" s="43"/>
    </row>
    <row r="6" spans="8:11" x14ac:dyDescent="0.25">
      <c r="H6" s="43"/>
      <c r="I6" s="43"/>
      <c r="J6" s="43"/>
      <c r="K6" s="43"/>
    </row>
    <row r="7" spans="8:11" x14ac:dyDescent="0.25">
      <c r="H7" s="29" t="s">
        <v>1</v>
      </c>
      <c r="I7" s="29" t="s">
        <v>82</v>
      </c>
      <c r="J7" s="30" t="s">
        <v>12</v>
      </c>
      <c r="K7" s="29" t="s">
        <v>21</v>
      </c>
    </row>
    <row r="8" spans="8:11" x14ac:dyDescent="0.25">
      <c r="H8" s="4" t="s">
        <v>81</v>
      </c>
      <c r="I8" s="4" t="s">
        <v>83</v>
      </c>
      <c r="J8" s="5">
        <v>3600000</v>
      </c>
      <c r="K8" s="4" t="s">
        <v>49</v>
      </c>
    </row>
    <row r="9" spans="8:11" x14ac:dyDescent="0.25">
      <c r="H9" s="4"/>
      <c r="I9" s="4"/>
      <c r="J9" s="5"/>
      <c r="K9" s="4"/>
    </row>
    <row r="10" spans="8:11" x14ac:dyDescent="0.25">
      <c r="H10" s="4"/>
      <c r="I10" s="4"/>
      <c r="J10" s="5"/>
      <c r="K10" s="4"/>
    </row>
    <row r="11" spans="8:11" x14ac:dyDescent="0.25">
      <c r="H11" s="4"/>
      <c r="I11" s="4"/>
      <c r="J11" s="5"/>
      <c r="K11" s="4"/>
    </row>
    <row r="12" spans="8:11" x14ac:dyDescent="0.25">
      <c r="H12" s="4"/>
      <c r="I12" s="4"/>
      <c r="J12" s="5"/>
      <c r="K12" s="4"/>
    </row>
    <row r="13" spans="8:11" x14ac:dyDescent="0.25">
      <c r="H13" s="4"/>
      <c r="I13" s="4"/>
      <c r="J13" s="5"/>
      <c r="K13" s="4"/>
    </row>
    <row r="14" spans="8:11" x14ac:dyDescent="0.25">
      <c r="H14" s="4"/>
      <c r="I14" s="4"/>
      <c r="J14" s="5"/>
      <c r="K14" s="4"/>
    </row>
    <row r="15" spans="8:11" x14ac:dyDescent="0.25">
      <c r="H15" s="4"/>
      <c r="I15" s="4"/>
      <c r="J15" s="5"/>
      <c r="K15" s="4"/>
    </row>
    <row r="16" spans="8:11" x14ac:dyDescent="0.25">
      <c r="H16" s="4"/>
      <c r="I16" s="4"/>
      <c r="J16" s="5"/>
      <c r="K16" s="4"/>
    </row>
    <row r="17" spans="8:13" x14ac:dyDescent="0.25">
      <c r="H17" s="4"/>
      <c r="I17" s="4"/>
      <c r="J17" s="5"/>
      <c r="K17" s="4"/>
    </row>
    <row r="18" spans="8:13" x14ac:dyDescent="0.25">
      <c r="H18" s="4"/>
      <c r="I18" s="4"/>
      <c r="J18" s="5"/>
      <c r="K18" s="4"/>
    </row>
    <row r="19" spans="8:13" x14ac:dyDescent="0.25">
      <c r="H19" s="4"/>
      <c r="I19" s="4"/>
      <c r="J19" s="5"/>
      <c r="K19" s="4"/>
    </row>
    <row r="20" spans="8:13" x14ac:dyDescent="0.25">
      <c r="H20" s="4"/>
      <c r="I20" s="4"/>
      <c r="J20" s="5"/>
      <c r="K20" s="4"/>
    </row>
    <row r="21" spans="8:13" x14ac:dyDescent="0.25">
      <c r="H21" s="4"/>
      <c r="I21" s="4"/>
      <c r="J21" s="5"/>
      <c r="K21" s="4"/>
    </row>
    <row r="26" spans="8:13" x14ac:dyDescent="0.25">
      <c r="L26" s="2">
        <f>SUM(J8:J19)</f>
        <v>3600000</v>
      </c>
      <c r="M26" s="13" t="s">
        <v>4</v>
      </c>
    </row>
  </sheetData>
  <mergeCells count="1">
    <mergeCell ref="H5:K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6</vt:i4>
      </vt:variant>
    </vt:vector>
  </HeadingPairs>
  <TitlesOfParts>
    <vt:vector size="14" baseType="lpstr">
      <vt:lpstr>Thu</vt:lpstr>
      <vt:lpstr>Chi</vt:lpstr>
      <vt:lpstr>Chi phí cố định</vt:lpstr>
      <vt:lpstr>Chi phí hoạt động</vt:lpstr>
      <vt:lpstr>Mua sắm thiết bị</vt:lpstr>
      <vt:lpstr>Mua sắm linh kiện</vt:lpstr>
      <vt:lpstr>Chi phí thủ tục giấy tờ</vt:lpstr>
      <vt:lpstr>Chi phí nhân công</vt:lpstr>
      <vt:lpstr>Chi_phi_co_dinh</vt:lpstr>
      <vt:lpstr>chi_phi_giay_to_thu_tuc</vt:lpstr>
      <vt:lpstr>Chi_phi_hoat_dong</vt:lpstr>
      <vt:lpstr>chi_phi_nhan_cong</vt:lpstr>
      <vt:lpstr>mua_sam_linh_kien</vt:lpstr>
      <vt:lpstr>Mua_sam_thiet_bi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Tuan</dc:creator>
  <cp:lastModifiedBy>Tuan</cp:lastModifiedBy>
  <dcterms:created xsi:type="dcterms:W3CDTF">2015-06-05T18:17:20Z</dcterms:created>
  <dcterms:modified xsi:type="dcterms:W3CDTF">2021-04-09T13:06:21Z</dcterms:modified>
</cp:coreProperties>
</file>