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ViTechSolution_LTD\04.Team_Log\Project\"/>
    </mc:Choice>
  </mc:AlternateContent>
  <xr:revisionPtr revIDLastSave="0" documentId="13_ncr:1_{743C1503-271F-4296-BBD7-4FE2E312E91F}" xr6:coauthVersionLast="46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SMARTHOME" sheetId="5" r:id="rId8"/>
    <sheet name="Chi Phí Công ty" sheetId="8" r:id="rId9"/>
    <sheet name="Quản lý tài khoản CT" sheetId="14" r:id="rId10"/>
    <sheet name="Quản lý tiền vào ra tài khoản" sheetId="16" r:id="rId11"/>
    <sheet name="SoM_Dev" sheetId="18" r:id="rId12"/>
  </sheets>
  <externalReferences>
    <externalReference r:id="rId13"/>
  </externalReferences>
  <definedNames>
    <definedName name="chi_phi_cong_ty">'Chi Phí Công ty'!$G$87</definedName>
    <definedName name="Pega" localSheetId="10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8">#REF!</definedName>
    <definedName name="RowTitleRegion1..C7" localSheetId="1">#REF!</definedName>
    <definedName name="RowTitleRegion1..C7" localSheetId="10">#REF!</definedName>
    <definedName name="RowTitleRegion1..C7" localSheetId="7">#REF!</definedName>
    <definedName name="RowTitleRegion1..C7" localSheetId="11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8">#REF!</definedName>
    <definedName name="RowTitleRegion2..G5" localSheetId="1">#REF!</definedName>
    <definedName name="RowTitleRegion2..G5" localSheetId="10">#REF!</definedName>
    <definedName name="RowTitleRegion2..G5" localSheetId="7">#REF!</definedName>
    <definedName name="RowTitleRegion2..G5" localSheetId="11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8">[1]Effort_08062020!#REF!</definedName>
    <definedName name="RowTitleRegion3..G26" localSheetId="1">[1]Effort_08062020!#REF!</definedName>
    <definedName name="RowTitleRegion3..G26" localSheetId="7">[1]Effort_08062020!#REF!</definedName>
    <definedName name="RowTitleRegion3..G26" localSheetId="11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8">'Chi Phí Công ty'!$G$87</definedName>
    <definedName name="smarthome">SMARTHOME!$G$32</definedName>
    <definedName name="sport1_p1.5" localSheetId="4">'160_Zeus'!$G$48</definedName>
    <definedName name="sport1_p1.5" localSheetId="5">'270_Hecquyn'!$G$44</definedName>
    <definedName name="sport1_p1.5" localSheetId="11">SoM_Dev!$G$47</definedName>
    <definedName name="sport1_p1.5">SPORT1_P1.5!$G$59</definedName>
    <definedName name="sport1_p2">SPORT1_P2!$G$32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0" l="1"/>
  <c r="G27" i="12"/>
  <c r="G17" i="10"/>
  <c r="G14" i="2"/>
  <c r="G77" i="8"/>
  <c r="G76" i="8"/>
  <c r="G12" i="18"/>
  <c r="G14" i="18"/>
  <c r="G15" i="18"/>
  <c r="G11" i="18"/>
  <c r="G44" i="18"/>
  <c r="G37" i="18"/>
  <c r="G18" i="8"/>
  <c r="G33" i="2"/>
  <c r="G32" i="2"/>
  <c r="G23" i="12"/>
  <c r="G24" i="12"/>
  <c r="G25" i="12"/>
  <c r="G26" i="12"/>
  <c r="G29" i="12"/>
  <c r="G30" i="12"/>
  <c r="G31" i="2"/>
  <c r="G17" i="8"/>
  <c r="G57" i="8"/>
  <c r="G58" i="8"/>
  <c r="G56" i="8"/>
  <c r="G6" i="2"/>
  <c r="G10" i="2"/>
  <c r="E31" i="16"/>
  <c r="D31" i="16"/>
  <c r="C31" i="16"/>
  <c r="G55" i="8"/>
  <c r="G30" i="2"/>
  <c r="G13" i="12"/>
  <c r="G14" i="12"/>
  <c r="G15" i="12"/>
  <c r="G12" i="12"/>
  <c r="G54" i="8"/>
  <c r="G53" i="8"/>
  <c r="G11" i="12"/>
  <c r="G17" i="12" s="1"/>
  <c r="G17" i="4"/>
  <c r="G20" i="12"/>
  <c r="G21" i="12"/>
  <c r="G22" i="12"/>
  <c r="G16" i="10"/>
  <c r="G52" i="8"/>
  <c r="G51" i="8"/>
  <c r="D11" i="14"/>
  <c r="D14" i="14" s="1"/>
  <c r="G8" i="10"/>
  <c r="G7" i="10"/>
  <c r="G6" i="10"/>
  <c r="K6" i="10" s="1"/>
  <c r="G75" i="8"/>
  <c r="G7" i="12"/>
  <c r="G6" i="12"/>
  <c r="G5" i="12"/>
  <c r="K5" i="12" s="1"/>
  <c r="G7" i="3"/>
  <c r="C3" i="13"/>
  <c r="C5" i="13" s="1"/>
  <c r="D13" i="13" s="1"/>
  <c r="C2" i="13"/>
  <c r="M31" i="3"/>
  <c r="G6" i="3"/>
  <c r="G29" i="2"/>
  <c r="G28" i="2"/>
  <c r="G50" i="8"/>
  <c r="G16" i="8"/>
  <c r="G49" i="8"/>
  <c r="G48" i="8"/>
  <c r="G15" i="10"/>
  <c r="G27" i="2"/>
  <c r="G26" i="2"/>
  <c r="G25" i="2"/>
  <c r="G24" i="2"/>
  <c r="G45" i="12"/>
  <c r="G19" i="12"/>
  <c r="G23" i="2"/>
  <c r="G47" i="8"/>
  <c r="G14" i="10"/>
  <c r="G65" i="8"/>
  <c r="G41" i="10"/>
  <c r="G12" i="10"/>
  <c r="G46" i="8"/>
  <c r="G43" i="3"/>
  <c r="G24" i="3"/>
  <c r="G42" i="3"/>
  <c r="G22" i="2"/>
  <c r="G21" i="2"/>
  <c r="G41" i="3"/>
  <c r="G45" i="8"/>
  <c r="G20" i="2"/>
  <c r="G40" i="3"/>
  <c r="G17" i="2"/>
  <c r="G18" i="2"/>
  <c r="G19" i="2"/>
  <c r="G16" i="2"/>
  <c r="G15" i="2"/>
  <c r="G82" i="8"/>
  <c r="G85" i="8" s="1"/>
  <c r="G71" i="8"/>
  <c r="G72" i="8"/>
  <c r="G73" i="8"/>
  <c r="G74" i="8"/>
  <c r="G70" i="8"/>
  <c r="G79" i="8" s="1"/>
  <c r="G64" i="8"/>
  <c r="G63" i="8"/>
  <c r="G62" i="8"/>
  <c r="G44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23" i="8"/>
  <c r="G11" i="8"/>
  <c r="G12" i="8"/>
  <c r="G13" i="8"/>
  <c r="G14" i="8"/>
  <c r="G15" i="8"/>
  <c r="G10" i="8"/>
  <c r="G8" i="8"/>
  <c r="K7" i="10" l="1"/>
  <c r="G38" i="12"/>
  <c r="G21" i="8"/>
  <c r="G17" i="18"/>
  <c r="G47" i="18" s="1"/>
  <c r="G60" i="8"/>
  <c r="G9" i="10"/>
  <c r="G8" i="12"/>
  <c r="G67" i="8"/>
  <c r="G39" i="3"/>
  <c r="G29" i="5"/>
  <c r="G22" i="5"/>
  <c r="G19" i="5"/>
  <c r="G8" i="5"/>
  <c r="G22" i="4"/>
  <c r="G16" i="4"/>
  <c r="G44" i="10" l="1"/>
  <c r="G9" i="12"/>
  <c r="K6" i="12"/>
  <c r="G48" i="12"/>
  <c r="G87" i="8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49" i="3" s="1"/>
  <c r="G56" i="3"/>
  <c r="G46" i="2"/>
  <c r="G5" i="2"/>
  <c r="G8" i="2" s="1"/>
  <c r="G13" i="2"/>
  <c r="G12" i="2"/>
  <c r="G11" i="2"/>
  <c r="G35" i="2" l="1"/>
  <c r="G49" i="2" s="1"/>
  <c r="J5" i="6" s="1"/>
  <c r="G59" i="3"/>
  <c r="J6" i="6" s="1"/>
  <c r="J12" i="6" l="1"/>
</calcChain>
</file>

<file path=xl/sharedStrings.xml><?xml version="1.0" encoding="utf-8"?>
<sst xmlns="http://schemas.openxmlformats.org/spreadsheetml/2006/main" count="559" uniqueCount="252">
  <si>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</si>
  <si>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</si>
  <si>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</si>
  <si>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</si>
  <si>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</si>
  <si>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</si>
  <si>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</si>
  <si>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</si>
  <si>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</si>
  <si>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</si>
  <si>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</si>
  <si>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</si>
  <si>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</si>
  <si>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</si>
  <si>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</si>
  <si>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</si>
  <si>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</si>
  <si>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</si>
  <si>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</si>
  <si>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</si>
  <si>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</si>
  <si>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</si>
  <si>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</si>
  <si>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</si>
  <si>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</si>
  <si>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</si>
  <si>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</si>
  <si>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</si>
  <si>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</si>
  <si>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</si>
  <si>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</si>
  <si>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</si>
  <si>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</si>
  <si>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</si>
  <si>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</si>
  <si>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</si>
  <si>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</si>
  <si>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</si>
  <si>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</si>
  <si>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</si>
  <si>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</si>
  <si>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</si>
  <si>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</si>
  <si>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</si>
  <si>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</si>
  <si>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</si>
  <si>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</si>
  <si>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</si>
  <si>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</si>
  <si>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</si>
  <si>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</si>
  <si>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</si>
  <si>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</si>
  <si>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</si>
  <si>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</si>
  <si>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</si>
  <si>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</si>
  <si>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</si>
  <si>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</si>
  <si>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</si>
  <si>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</si>
  <si>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</si>
  <si>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</si>
  <si>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</si>
  <si>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</si>
  <si>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</si>
  <si>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</si>
  <si>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</si>
  <si>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</si>
  <si>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</si>
  <si>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</si>
  <si>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</si>
  <si>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</si>
  <si>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</si>
  <si>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</si>
  <si>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</si>
  <si>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</si>
  <si>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</si>
  <si>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</si>
  <si>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</si>
  <si>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</si>
  <si>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</si>
  <si>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</si>
  <si>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</si>
  <si>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</si>
  <si>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</si>
  <si>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</si>
  <si>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</si>
  <si>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</si>
  <si>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</si>
  <si>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</si>
  <si>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</si>
  <si>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</si>
  <si>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</si>
  <si>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</si>
  <si>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</si>
  <si>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</si>
  <si>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</si>
  <si>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</si>
  <si>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</si>
  <si>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</si>
  <si>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</si>
  <si>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</si>
  <si>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</si>
  <si>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</si>
  <si>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</si>
  <si>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</si>
  <si>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</si>
  <si>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</si>
  <si>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</si>
  <si>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</si>
  <si>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</si>
  <si>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</si>
  <si>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</si>
  <si>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</si>
  <si>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</si>
  <si>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</si>
  <si>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</si>
  <si>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</si>
  <si>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</si>
  <si>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</si>
  <si>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</si>
  <si>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</si>
  <si>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</si>
  <si>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</si>
  <si>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</si>
  <si>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</si>
  <si>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</si>
  <si>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</si>
  <si>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</si>
  <si>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</si>
  <si>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</si>
  <si>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</si>
  <si>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</si>
  <si>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</si>
  <si>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</si>
  <si>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</si>
  <si>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</si>
  <si>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</si>
  <si>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</si>
  <si>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</si>
  <si>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</si>
  <si>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</si>
  <si>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</si>
  <si>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</si>
  <si>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</si>
  <si>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</si>
  <si>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</si>
  <si>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</si>
  <si>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</si>
  <si>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</si>
  <si>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</si>
  <si>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</si>
  <si>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</si>
  <si>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</si>
  <si>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</si>
  <si>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</si>
  <si>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</si>
  <si>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</si>
  <si>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</si>
  <si>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</si>
  <si>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</si>
  <si>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</si>
  <si>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</si>
  <si>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</si>
  <si>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</si>
  <si>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</si>
  <si>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</si>
  <si>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</si>
  <si>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</si>
  <si>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</si>
  <si>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</si>
  <si>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</si>
  <si>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</si>
  <si>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</si>
  <si>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</si>
  <si>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</si>
  <si>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</si>
  <si>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</si>
  <si>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</si>
  <si>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</si>
  <si>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</si>
  <si>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</si>
  <si>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</si>
  <si>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</si>
  <si>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</si>
  <si>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</si>
  <si>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</si>
  <si>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</si>
  <si>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</si>
  <si>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</si>
  <si>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</si>
  <si>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</si>
  <si>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</si>
  <si>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</si>
  <si>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</si>
  <si>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</si>
  <si>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</si>
  <si>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</si>
  <si>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</si>
  <si>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</si>
  <si>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</si>
  <si>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</si>
  <si>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</si>
  <si>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</si>
  <si>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</si>
  <si>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</si>
  <si>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</si>
  <si>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</si>
  <si>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</si>
  <si>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</si>
  <si>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</si>
  <si>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</si>
  <si>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</si>
  <si>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</si>
  <si>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</si>
  <si>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</si>
  <si>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Nhận tiền dự án từ tk cty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</si>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</sst>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68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3" t="s">
        <v>14</v>
      </c>
      <c r="I2" s="163"/>
      <c r="J2" s="163"/>
      <c r="K2" s="163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-38460700</v>
      </c>
      <c r="K4" s="8"/>
    </row>
    <row r="5" spans="8:11">
      <c r="H5" s="8"/>
      <c r="I5" s="9" t="s">
        <v>118</v>
      </c>
      <c r="J5" s="11">
        <f>Pega</f>
        <v>-22004586</v>
      </c>
      <c r="K5" s="9"/>
    </row>
    <row r="6" spans="8:11">
      <c r="H6" s="8"/>
      <c r="I6" s="9" t="s">
        <v>158</v>
      </c>
      <c r="J6" s="11">
        <f>sport1_p1.5</f>
        <v>-558000.40000000596</v>
      </c>
      <c r="K6" s="9"/>
    </row>
    <row r="7" spans="8:11">
      <c r="H7" s="8"/>
      <c r="I7" s="9" t="s">
        <v>119</v>
      </c>
      <c r="J7" s="11">
        <f>sport1_p2</f>
        <v>-6035000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-74400266.400000006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4"/>
  <sheetViews>
    <sheetView workbookViewId="0">
      <selection activeCell="F15" sqref="F15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I28" sqref="I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/>
      <c r="B3" s="23"/>
      <c r="C3" s="23"/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217</v>
      </c>
      <c r="B22" s="23"/>
      <c r="C22" s="23"/>
      <c r="D22" s="23">
        <v>19600000</v>
      </c>
      <c r="E22" s="23"/>
    </row>
    <row r="23" spans="1:5">
      <c r="A23" s="24" t="s">
        <v>218</v>
      </c>
      <c r="B23" s="23"/>
      <c r="C23" s="23"/>
      <c r="D23" s="23">
        <v>-5000000</v>
      </c>
      <c r="E23" s="23"/>
    </row>
    <row r="24" spans="1:5">
      <c r="A24" s="24" t="s">
        <v>219</v>
      </c>
      <c r="B24" s="23"/>
      <c r="C24" s="23"/>
      <c r="D24" s="23">
        <v>-14000000</v>
      </c>
      <c r="E24" s="23">
        <v>14000000</v>
      </c>
    </row>
    <row r="25" spans="1:5">
      <c r="A25" s="24" t="s">
        <v>226</v>
      </c>
      <c r="B25" s="23"/>
      <c r="C25" s="23"/>
      <c r="E25" s="23">
        <v>-6000000</v>
      </c>
    </row>
    <row r="26" spans="1:5">
      <c r="A26" s="24" t="s">
        <v>227</v>
      </c>
      <c r="B26" s="23"/>
      <c r="C26" s="23"/>
      <c r="D26" s="23"/>
      <c r="E26" s="23">
        <v>2200000</v>
      </c>
    </row>
    <row r="27" spans="1:5" ht="14.25" customHeight="1">
      <c r="A27" s="24" t="s">
        <v>228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SUM(C4:C18)</f>
        <v>-78751052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D13" sqref="D13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6" t="s">
        <v>28</v>
      </c>
      <c r="E10" s="166"/>
      <c r="F10" s="166"/>
      <c r="G10" s="166"/>
      <c r="H10" s="77"/>
      <c r="I10" s="14"/>
      <c r="J10" s="15"/>
    </row>
    <row r="11" spans="3:10" ht="15">
      <c r="C11" s="8"/>
      <c r="D11" s="24" t="s">
        <v>236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237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/>
      <c r="E13" s="32"/>
      <c r="F13" s="23"/>
      <c r="G13" s="23"/>
      <c r="H13" s="24"/>
      <c r="I13" s="11"/>
      <c r="J13" s="9"/>
    </row>
    <row r="14" spans="3:10" ht="15">
      <c r="C14" s="8"/>
      <c r="D14" s="24"/>
      <c r="E14" s="32"/>
      <c r="F14" s="23"/>
      <c r="G14" s="23">
        <f t="shared" si="0"/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1068000</v>
      </c>
      <c r="H17" s="50"/>
      <c r="I17" s="29"/>
      <c r="J17" s="27" t="s">
        <v>7</v>
      </c>
    </row>
    <row r="18" spans="3:10" ht="15">
      <c r="C18" s="8"/>
      <c r="D18" s="166" t="s">
        <v>29</v>
      </c>
      <c r="E18" s="166"/>
      <c r="F18" s="166"/>
      <c r="G18" s="166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6" t="s">
        <v>26</v>
      </c>
      <c r="E38" s="166"/>
      <c r="F38" s="166"/>
      <c r="G38" s="166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-1068000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J17" sqref="J17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4" t="s">
        <v>14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220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5" t="s">
        <v>8</v>
      </c>
      <c r="E9" s="165"/>
      <c r="F9" s="165"/>
      <c r="G9" s="165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220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246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244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248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245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247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3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224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232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233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/>
      <c r="D34" s="9"/>
      <c r="E34" s="93"/>
      <c r="F34" s="92"/>
      <c r="G34" s="79"/>
      <c r="H34" s="89"/>
      <c r="I34" s="80"/>
      <c r="J34" s="9"/>
    </row>
    <row r="35" spans="3:10" ht="15">
      <c r="C35" s="78"/>
      <c r="D35" s="9"/>
      <c r="E35" s="93"/>
      <c r="F35" s="91"/>
      <c r="G35" s="45">
        <f>SUM(G10:G33)</f>
        <v>40404586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6" t="s">
        <v>12</v>
      </c>
      <c r="E37" s="166"/>
      <c r="F37" s="166"/>
      <c r="G37" s="166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6" t="s">
        <v>26</v>
      </c>
      <c r="E40" s="166"/>
      <c r="F40" s="166"/>
      <c r="G40" s="166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-22004586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workbookViewId="0">
      <selection activeCell="G29" sqref="G29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4" t="s">
        <v>27</v>
      </c>
      <c r="D2" s="164"/>
      <c r="E2" s="164"/>
      <c r="F2" s="164"/>
      <c r="G2" s="164"/>
      <c r="H2" s="164"/>
      <c r="I2" s="164"/>
      <c r="J2" s="164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5" t="s">
        <v>6</v>
      </c>
      <c r="E4" s="165"/>
      <c r="F4" s="165"/>
      <c r="G4" s="165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5" t="s">
        <v>28</v>
      </c>
      <c r="E9" s="165"/>
      <c r="F9" s="165"/>
      <c r="G9" s="165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5" t="s">
        <v>29</v>
      </c>
      <c r="E30" s="165"/>
      <c r="F30" s="165"/>
      <c r="G30" s="165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SUM(G33:G37)+G44</f>
        <v>4145000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G31+G32+G39+G40+G41</f>
        <v>1677000</v>
      </c>
    </row>
    <row r="33" spans="3:10">
      <c r="C33" s="99">
        <v>5</v>
      </c>
      <c r="D33" s="108" t="s">
        <v>44</v>
      </c>
      <c r="E33" s="143">
        <v>1</v>
      </c>
      <c r="F33" s="129">
        <v>928000</v>
      </c>
      <c r="G33" s="142">
        <v>928000</v>
      </c>
      <c r="H33" s="140" t="s">
        <v>21</v>
      </c>
      <c r="I33" s="103"/>
      <c r="J33" s="99"/>
    </row>
    <row r="34" spans="3:10">
      <c r="C34" s="99">
        <v>6</v>
      </c>
      <c r="D34" s="108" t="s">
        <v>45</v>
      </c>
      <c r="E34" s="143">
        <v>1</v>
      </c>
      <c r="F34" s="129">
        <v>222000</v>
      </c>
      <c r="G34" s="142">
        <v>222000</v>
      </c>
      <c r="H34" s="140" t="s">
        <v>21</v>
      </c>
      <c r="I34" s="103"/>
      <c r="J34" s="99"/>
    </row>
    <row r="35" spans="3:10">
      <c r="C35" s="99">
        <v>7</v>
      </c>
      <c r="D35" s="108" t="s">
        <v>46</v>
      </c>
      <c r="E35" s="143">
        <v>1</v>
      </c>
      <c r="F35" s="129">
        <v>1750000</v>
      </c>
      <c r="G35" s="142">
        <v>1750000</v>
      </c>
      <c r="H35" s="140" t="s">
        <v>21</v>
      </c>
      <c r="I35" s="103"/>
      <c r="J35" s="99"/>
    </row>
    <row r="36" spans="3:10">
      <c r="C36" s="99">
        <v>8</v>
      </c>
      <c r="D36" s="108" t="s">
        <v>47</v>
      </c>
      <c r="E36" s="143">
        <v>1</v>
      </c>
      <c r="F36" s="129">
        <v>155000</v>
      </c>
      <c r="G36" s="142">
        <v>155000</v>
      </c>
      <c r="H36" s="140" t="s">
        <v>21</v>
      </c>
      <c r="I36" s="103"/>
      <c r="J36" s="99"/>
    </row>
    <row r="37" spans="3:10" s="152" customFormat="1">
      <c r="C37" s="99">
        <v>9</v>
      </c>
      <c r="D37" s="147" t="s">
        <v>48</v>
      </c>
      <c r="E37" s="148">
        <v>1</v>
      </c>
      <c r="F37" s="149">
        <v>830000</v>
      </c>
      <c r="G37" s="149">
        <v>830000</v>
      </c>
      <c r="H37" s="150" t="s">
        <v>21</v>
      </c>
      <c r="I37" s="151"/>
      <c r="J37" s="151"/>
    </row>
    <row r="38" spans="3:10" ht="15">
      <c r="C38" s="99">
        <v>10</v>
      </c>
      <c r="D38" s="106" t="s">
        <v>49</v>
      </c>
      <c r="E38" s="141">
        <v>1</v>
      </c>
      <c r="F38" s="142">
        <v>8606000</v>
      </c>
      <c r="G38" s="142">
        <v>8606000</v>
      </c>
      <c r="H38" s="140" t="s">
        <v>50</v>
      </c>
      <c r="I38" s="140" t="s">
        <v>50</v>
      </c>
      <c r="J38" s="15"/>
    </row>
    <row r="39" spans="3:10">
      <c r="C39" s="99">
        <v>11</v>
      </c>
      <c r="D39" s="140" t="s">
        <v>72</v>
      </c>
      <c r="E39" s="141">
        <v>1</v>
      </c>
      <c r="F39" s="142">
        <v>50000</v>
      </c>
      <c r="G39" s="142">
        <f t="shared" ref="G39:G43" si="2">E39*F39</f>
        <v>50000</v>
      </c>
      <c r="H39" s="140" t="s">
        <v>9</v>
      </c>
      <c r="I39" s="103"/>
      <c r="J39" s="99"/>
    </row>
    <row r="40" spans="3:10">
      <c r="C40" s="99">
        <v>12</v>
      </c>
      <c r="D40" s="140" t="s">
        <v>123</v>
      </c>
      <c r="E40" s="141">
        <v>1</v>
      </c>
      <c r="F40" s="142">
        <v>201000</v>
      </c>
      <c r="G40" s="142">
        <f t="shared" si="2"/>
        <v>201000</v>
      </c>
      <c r="H40" s="140" t="s">
        <v>9</v>
      </c>
      <c r="I40" s="103"/>
      <c r="J40" s="99"/>
    </row>
    <row r="41" spans="3:10">
      <c r="C41" s="99">
        <v>13</v>
      </c>
      <c r="D41" s="140" t="s">
        <v>126</v>
      </c>
      <c r="E41" s="141">
        <v>1</v>
      </c>
      <c r="F41" s="142">
        <v>40000</v>
      </c>
      <c r="G41" s="142">
        <f t="shared" si="2"/>
        <v>40000</v>
      </c>
      <c r="H41" s="140" t="s">
        <v>9</v>
      </c>
      <c r="I41" s="103"/>
      <c r="J41" s="99"/>
    </row>
    <row r="42" spans="3:10">
      <c r="C42" s="99">
        <v>14</v>
      </c>
      <c r="D42" s="140" t="s">
        <v>129</v>
      </c>
      <c r="E42" s="141">
        <v>1</v>
      </c>
      <c r="F42" s="142">
        <v>2014000</v>
      </c>
      <c r="G42" s="142">
        <f t="shared" si="2"/>
        <v>2014000</v>
      </c>
      <c r="H42" s="140" t="s">
        <v>50</v>
      </c>
      <c r="I42" s="103"/>
      <c r="J42" s="99"/>
    </row>
    <row r="43" spans="3:10">
      <c r="C43" s="99">
        <v>16</v>
      </c>
      <c r="D43" s="140" t="s">
        <v>130</v>
      </c>
      <c r="E43" s="141">
        <v>72</v>
      </c>
      <c r="F43" s="142">
        <v>30500</v>
      </c>
      <c r="G43" s="142">
        <f t="shared" si="2"/>
        <v>2196000</v>
      </c>
      <c r="H43" s="140"/>
      <c r="I43" s="103"/>
      <c r="J43" s="99"/>
    </row>
    <row r="44" spans="3:10">
      <c r="C44" s="99">
        <v>17</v>
      </c>
      <c r="D44" s="108" t="s">
        <v>53</v>
      </c>
      <c r="E44" s="143">
        <v>1</v>
      </c>
      <c r="F44" s="129">
        <v>260000</v>
      </c>
      <c r="G44" s="142">
        <v>260000</v>
      </c>
      <c r="H44" s="140" t="s">
        <v>21</v>
      </c>
      <c r="I44" s="103"/>
      <c r="J44" s="99"/>
    </row>
    <row r="45" spans="3:10">
      <c r="C45" s="99"/>
      <c r="D45" s="108"/>
      <c r="E45" s="143"/>
      <c r="F45" s="129"/>
      <c r="G45" s="142"/>
      <c r="H45" s="140"/>
      <c r="I45" s="103"/>
      <c r="J45" s="99"/>
    </row>
    <row r="46" spans="3:10">
      <c r="C46" s="99"/>
      <c r="D46" s="108"/>
      <c r="E46" s="143"/>
      <c r="F46" s="129"/>
      <c r="G46" s="142"/>
      <c r="H46" s="140"/>
      <c r="I46" s="103"/>
      <c r="J46" s="99"/>
    </row>
    <row r="47" spans="3:10">
      <c r="C47" s="99"/>
      <c r="D47" s="140"/>
      <c r="E47" s="141"/>
      <c r="F47" s="142"/>
      <c r="G47" s="142"/>
      <c r="H47" s="140"/>
      <c r="I47" s="103"/>
      <c r="J47" s="135"/>
    </row>
    <row r="48" spans="3:10" ht="15">
      <c r="C48" s="99"/>
      <c r="D48" s="140"/>
      <c r="E48" s="141"/>
      <c r="F48" s="142"/>
      <c r="G48" s="144">
        <f>SUM(G31:G47)</f>
        <v>18638000</v>
      </c>
      <c r="H48" s="145"/>
      <c r="I48" s="124"/>
      <c r="J48" s="27" t="s">
        <v>7</v>
      </c>
    </row>
    <row r="49" spans="3:10" ht="15">
      <c r="C49" s="99"/>
      <c r="D49" s="140"/>
      <c r="E49" s="141"/>
      <c r="F49" s="142"/>
      <c r="G49" s="153">
        <f>G8-G48</f>
        <v>5121999.599999994</v>
      </c>
      <c r="H49" s="154"/>
      <c r="I49" s="155"/>
      <c r="J49" s="136" t="s">
        <v>160</v>
      </c>
    </row>
    <row r="50" spans="3:10" ht="15">
      <c r="C50" s="99"/>
      <c r="D50" s="165" t="s">
        <v>26</v>
      </c>
      <c r="E50" s="165"/>
      <c r="F50" s="165"/>
      <c r="G50" s="165"/>
      <c r="H50" s="127"/>
      <c r="I50" s="103"/>
      <c r="J50" s="99"/>
    </row>
    <row r="51" spans="3:10" ht="15">
      <c r="C51" s="99">
        <v>1</v>
      </c>
      <c r="D51" s="15" t="s">
        <v>11</v>
      </c>
      <c r="E51" s="98"/>
      <c r="F51" s="101"/>
      <c r="G51" s="44"/>
      <c r="H51" s="14"/>
      <c r="I51" s="14"/>
      <c r="J51" s="130"/>
    </row>
    <row r="52" spans="3:10" ht="15">
      <c r="C52" s="99">
        <v>2</v>
      </c>
      <c r="D52" s="15" t="s">
        <v>9</v>
      </c>
      <c r="E52" s="98"/>
      <c r="F52" s="101"/>
      <c r="G52" s="44"/>
      <c r="H52" s="14"/>
      <c r="I52" s="14"/>
      <c r="J52" s="130"/>
    </row>
    <row r="53" spans="3:10" ht="15">
      <c r="C53" s="99">
        <v>3</v>
      </c>
      <c r="D53" s="15" t="s">
        <v>13</v>
      </c>
      <c r="E53" s="98"/>
      <c r="F53" s="101"/>
      <c r="G53" s="44"/>
      <c r="H53" s="14"/>
      <c r="I53" s="103"/>
      <c r="J53" s="130"/>
    </row>
    <row r="54" spans="3:10" ht="15">
      <c r="C54" s="99">
        <v>4</v>
      </c>
      <c r="D54" s="15" t="s">
        <v>10</v>
      </c>
      <c r="E54" s="98"/>
      <c r="F54" s="101"/>
      <c r="G54" s="44"/>
      <c r="H54" s="14"/>
      <c r="I54" s="14"/>
      <c r="J54" s="130"/>
    </row>
    <row r="55" spans="3:10" ht="15">
      <c r="C55" s="99"/>
      <c r="D55" s="15"/>
      <c r="E55" s="98"/>
      <c r="F55" s="101"/>
      <c r="G55" s="44"/>
      <c r="H55" s="14"/>
      <c r="I55" s="14"/>
      <c r="J55" s="130"/>
    </row>
    <row r="56" spans="3:10" ht="15">
      <c r="C56" s="99"/>
      <c r="D56" s="131"/>
      <c r="E56" s="132"/>
      <c r="F56" s="54"/>
      <c r="G56" s="45">
        <f>SUM(G51:G55)</f>
        <v>0</v>
      </c>
      <c r="H56" s="26"/>
      <c r="I56" s="26"/>
      <c r="J56" s="27" t="s">
        <v>7</v>
      </c>
    </row>
    <row r="57" spans="3:10">
      <c r="C57" s="99"/>
      <c r="D57" s="99"/>
      <c r="E57" s="98"/>
      <c r="F57" s="101"/>
      <c r="G57" s="101"/>
      <c r="H57" s="105"/>
      <c r="I57" s="105"/>
      <c r="J57" s="99"/>
    </row>
    <row r="58" spans="3:10" ht="15">
      <c r="C58" s="99"/>
      <c r="D58" s="15"/>
      <c r="E58" s="98"/>
      <c r="F58" s="101"/>
      <c r="G58" s="135"/>
      <c r="H58" s="99"/>
      <c r="I58" s="99"/>
      <c r="J58" s="99"/>
    </row>
    <row r="59" spans="3:10" ht="15">
      <c r="C59" s="99"/>
      <c r="D59" s="15"/>
      <c r="E59" s="98"/>
      <c r="F59" s="101"/>
      <c r="G59" s="43">
        <f>G8-G29-G48</f>
        <v>-558000.40000000596</v>
      </c>
      <c r="H59" s="12"/>
      <c r="I59" s="12"/>
      <c r="J59" s="136" t="s">
        <v>25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K48"/>
  <sheetViews>
    <sheetView tabSelected="1" topLeftCell="A13" workbookViewId="0">
      <selection activeCell="D29" sqref="D29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1" width="11.28515625" style="5" bestFit="1" customWidth="1"/>
    <col min="12" max="16384" width="9.140625" style="5"/>
  </cols>
  <sheetData>
    <row r="2" spans="3:11" ht="20.25">
      <c r="C2" s="163" t="s">
        <v>191</v>
      </c>
      <c r="D2" s="163"/>
      <c r="E2" s="163"/>
      <c r="F2" s="163"/>
      <c r="G2" s="163"/>
      <c r="H2" s="163"/>
      <c r="I2" s="163"/>
      <c r="J2" s="163"/>
    </row>
    <row r="3" spans="3:11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1" ht="15.75" customHeight="1">
      <c r="C4" s="7"/>
      <c r="D4" s="166" t="s">
        <v>6</v>
      </c>
      <c r="E4" s="166"/>
      <c r="F4" s="166"/>
      <c r="G4" s="166"/>
      <c r="H4" s="60"/>
      <c r="I4" s="7"/>
      <c r="J4" s="7"/>
    </row>
    <row r="5" spans="3:11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1">
      <c r="C6" s="8">
        <v>2</v>
      </c>
      <c r="D6" s="9" t="s">
        <v>148</v>
      </c>
      <c r="E6" s="10">
        <v>1</v>
      </c>
      <c r="F6" s="42"/>
      <c r="G6" s="42">
        <f>F6*E6</f>
        <v>0</v>
      </c>
      <c r="H6" s="11"/>
      <c r="I6" s="11"/>
      <c r="J6" s="9"/>
      <c r="K6" s="156">
        <f>K5-G38-G17</f>
        <v>32452337</v>
      </c>
    </row>
    <row r="7" spans="3:11">
      <c r="C7" s="8">
        <v>3</v>
      </c>
      <c r="D7" s="9" t="s">
        <v>159</v>
      </c>
      <c r="E7" s="10">
        <v>1</v>
      </c>
      <c r="F7" s="42"/>
      <c r="G7" s="42">
        <f>F7*E7</f>
        <v>0</v>
      </c>
      <c r="H7" s="11"/>
      <c r="I7" s="11"/>
      <c r="J7" s="9"/>
    </row>
    <row r="8" spans="3:11" ht="15">
      <c r="C8" s="8"/>
      <c r="D8" s="9"/>
      <c r="E8" s="10"/>
      <c r="F8" s="42"/>
      <c r="G8" s="43">
        <f>SUM(G5:G7)</f>
        <v>38328910</v>
      </c>
      <c r="H8" s="12"/>
      <c r="I8" s="12"/>
      <c r="J8" s="13" t="s">
        <v>162</v>
      </c>
    </row>
    <row r="9" spans="3:11" ht="15">
      <c r="C9" s="8"/>
      <c r="D9" s="9"/>
      <c r="E9" s="10"/>
      <c r="F9" s="42"/>
      <c r="G9" s="43">
        <f>G8-G38-G17</f>
        <v>-25041028</v>
      </c>
      <c r="H9" s="12"/>
      <c r="I9" s="12"/>
      <c r="J9" s="13" t="s">
        <v>163</v>
      </c>
    </row>
    <row r="10" spans="3:11" ht="15">
      <c r="C10" s="8"/>
      <c r="D10" s="166" t="s">
        <v>28</v>
      </c>
      <c r="E10" s="166"/>
      <c r="F10" s="166"/>
      <c r="G10" s="166"/>
      <c r="H10" s="59"/>
      <c r="I10" s="14"/>
      <c r="J10" s="15"/>
    </row>
    <row r="11" spans="3:11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1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1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1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1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1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0" ht="15">
      <c r="C18" s="8"/>
      <c r="D18" s="166" t="s">
        <v>29</v>
      </c>
      <c r="E18" s="166"/>
      <c r="F18" s="166"/>
      <c r="G18" s="166"/>
      <c r="H18" s="59"/>
      <c r="I18" s="11"/>
      <c r="J18" s="9"/>
    </row>
    <row r="19" spans="3:10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</row>
    <row r="20" spans="3:10" ht="15">
      <c r="C20" s="8"/>
      <c r="D20" s="24" t="s">
        <v>184</v>
      </c>
      <c r="E20" s="32">
        <v>1</v>
      </c>
      <c r="F20" s="23">
        <v>3000000</v>
      </c>
      <c r="G20" s="23">
        <f t="shared" ref="G20:G30" si="1">F20*E20</f>
        <v>3000000</v>
      </c>
      <c r="H20" s="24" t="s">
        <v>50</v>
      </c>
      <c r="I20" s="11"/>
      <c r="J20" s="9"/>
    </row>
    <row r="21" spans="3:10" ht="15">
      <c r="C21" s="8"/>
      <c r="D21" s="1" t="s">
        <v>225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</row>
    <row r="22" spans="3:10" ht="15">
      <c r="C22" s="8"/>
      <c r="D22" s="1" t="s">
        <v>229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241</v>
      </c>
    </row>
    <row r="23" spans="3:10" ht="15">
      <c r="C23" s="8"/>
      <c r="D23" s="1" t="s">
        <v>230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</row>
    <row r="24" spans="3:10" ht="15">
      <c r="C24" s="8"/>
      <c r="D24" s="2" t="s">
        <v>231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</row>
    <row r="25" spans="3:10" s="40" customFormat="1" ht="15">
      <c r="C25" s="8"/>
      <c r="D25" s="36" t="s">
        <v>235</v>
      </c>
      <c r="E25" s="37">
        <v>1</v>
      </c>
      <c r="F25" s="38">
        <v>1253000</v>
      </c>
      <c r="G25" s="23">
        <f t="shared" si="1"/>
        <v>1253000</v>
      </c>
      <c r="H25" s="39" t="s">
        <v>21</v>
      </c>
      <c r="I25" s="35"/>
      <c r="J25" s="35" t="s">
        <v>241</v>
      </c>
    </row>
    <row r="26" spans="3:10" ht="15">
      <c r="C26" s="8"/>
      <c r="D26" s="22" t="s">
        <v>242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0" ht="30">
      <c r="C27" s="8"/>
      <c r="D27" s="22" t="s">
        <v>250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241</v>
      </c>
    </row>
    <row r="28" spans="3:10" ht="15">
      <c r="C28" s="8"/>
      <c r="D28" s="24"/>
      <c r="E28" s="32"/>
      <c r="F28" s="23"/>
      <c r="G28" s="23">
        <v>5437594</v>
      </c>
      <c r="H28" s="24"/>
      <c r="I28" s="11"/>
      <c r="J28" s="9"/>
    </row>
    <row r="29" spans="3:10" ht="15">
      <c r="C29" s="8"/>
      <c r="D29" s="24"/>
      <c r="E29" s="32"/>
      <c r="F29" s="23"/>
      <c r="G29" s="23">
        <f t="shared" si="1"/>
        <v>0</v>
      </c>
      <c r="H29" s="24"/>
      <c r="I29" s="11"/>
      <c r="J29" s="9"/>
    </row>
    <row r="30" spans="3:10" ht="15">
      <c r="C30" s="8"/>
      <c r="D30" s="24"/>
      <c r="E30" s="32"/>
      <c r="F30" s="23"/>
      <c r="G30" s="23">
        <f t="shared" si="1"/>
        <v>0</v>
      </c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24"/>
      <c r="E33" s="32"/>
      <c r="F33" s="2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1"/>
      <c r="E36" s="3"/>
      <c r="F36" s="33"/>
      <c r="G36" s="23"/>
      <c r="H36" s="24"/>
      <c r="I36" s="11"/>
      <c r="J36" s="9"/>
    </row>
    <row r="37" spans="3:10" ht="15">
      <c r="C37" s="8"/>
      <c r="D37" s="24"/>
      <c r="E37" s="32"/>
      <c r="F37" s="23"/>
      <c r="G37" s="23"/>
      <c r="H37" s="24"/>
      <c r="I37" s="11"/>
      <c r="J37" s="58"/>
    </row>
    <row r="38" spans="3:10" ht="15">
      <c r="C38" s="8"/>
      <c r="D38" s="24"/>
      <c r="E38" s="32"/>
      <c r="F38" s="23"/>
      <c r="G38" s="49">
        <f>SUM(G19:G37)</f>
        <v>62711938</v>
      </c>
      <c r="H38" s="50"/>
      <c r="I38" s="29"/>
      <c r="J38" s="27" t="s">
        <v>7</v>
      </c>
    </row>
    <row r="39" spans="3:10" ht="15">
      <c r="C39" s="8"/>
      <c r="D39" s="166" t="s">
        <v>26</v>
      </c>
      <c r="E39" s="166"/>
      <c r="F39" s="166"/>
      <c r="G39" s="166"/>
      <c r="H39" s="51"/>
      <c r="I39" s="11"/>
      <c r="J39" s="8"/>
    </row>
    <row r="40" spans="3:10" ht="15">
      <c r="C40" s="8">
        <v>1</v>
      </c>
      <c r="D40" s="17" t="s">
        <v>11</v>
      </c>
      <c r="E40" s="10"/>
      <c r="F40" s="42"/>
      <c r="G40" s="44"/>
      <c r="H40" s="14"/>
      <c r="I40" s="14"/>
      <c r="J40" s="28"/>
    </row>
    <row r="41" spans="3:10" ht="15">
      <c r="C41" s="8">
        <v>2</v>
      </c>
      <c r="D41" s="17" t="s">
        <v>9</v>
      </c>
      <c r="E41" s="10"/>
      <c r="F41" s="42"/>
      <c r="G41" s="44"/>
      <c r="H41" s="14"/>
      <c r="I41" s="14"/>
      <c r="J41" s="18"/>
    </row>
    <row r="42" spans="3:10" ht="15">
      <c r="C42" s="8">
        <v>3</v>
      </c>
      <c r="D42" s="17" t="s">
        <v>13</v>
      </c>
      <c r="E42" s="10"/>
      <c r="F42" s="42"/>
      <c r="G42" s="44"/>
      <c r="H42" s="14"/>
      <c r="I42" s="11"/>
      <c r="J42" s="18"/>
    </row>
    <row r="43" spans="3:10" ht="15">
      <c r="C43" s="8">
        <v>4</v>
      </c>
      <c r="D43" s="17" t="s">
        <v>10</v>
      </c>
      <c r="E43" s="10"/>
      <c r="F43" s="42"/>
      <c r="G43" s="44"/>
      <c r="H43" s="14"/>
      <c r="I43" s="14"/>
      <c r="J43" s="18"/>
    </row>
    <row r="44" spans="3:10" ht="15">
      <c r="C44" s="8"/>
      <c r="D44" s="17"/>
      <c r="E44" s="10"/>
      <c r="F44" s="42"/>
      <c r="G44" s="44"/>
      <c r="H44" s="14"/>
      <c r="I44" s="14"/>
      <c r="J44" s="18"/>
    </row>
    <row r="45" spans="3:10" ht="15">
      <c r="C45" s="8"/>
      <c r="D45" s="30"/>
      <c r="E45" s="31"/>
      <c r="F45" s="47"/>
      <c r="G45" s="45">
        <f>SUM(G40:G44)</f>
        <v>0</v>
      </c>
      <c r="H45" s="26"/>
      <c r="I45" s="26"/>
      <c r="J45" s="27" t="s">
        <v>7</v>
      </c>
    </row>
    <row r="46" spans="3:10">
      <c r="C46" s="8"/>
      <c r="D46" s="8"/>
      <c r="E46" s="10"/>
      <c r="F46" s="42"/>
      <c r="G46" s="42"/>
      <c r="H46" s="19"/>
      <c r="I46" s="19"/>
      <c r="J46" s="8"/>
    </row>
    <row r="47" spans="3:10" ht="15">
      <c r="C47" s="8"/>
      <c r="D47" s="17"/>
      <c r="E47" s="10"/>
      <c r="F47" s="42"/>
      <c r="G47" s="52"/>
      <c r="H47" s="8"/>
      <c r="I47" s="8"/>
      <c r="J47" s="8"/>
    </row>
    <row r="48" spans="3:10" ht="15">
      <c r="C48" s="8"/>
      <c r="D48" s="17"/>
      <c r="E48" s="10"/>
      <c r="F48" s="42"/>
      <c r="G48" s="43">
        <f>G8-G17-G38</f>
        <v>-25041028</v>
      </c>
      <c r="H48" s="12"/>
      <c r="I48" s="16"/>
      <c r="J48" s="25" t="s">
        <v>25</v>
      </c>
    </row>
  </sheetData>
  <mergeCells count="5">
    <mergeCell ref="C2:J2"/>
    <mergeCell ref="D4:G4"/>
    <mergeCell ref="D10:G10"/>
    <mergeCell ref="D18:G18"/>
    <mergeCell ref="D39:G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K44"/>
  <sheetViews>
    <sheetView workbookViewId="0">
      <selection activeCell="H18" sqref="H1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1" width="11.28515625" style="5" bestFit="1" customWidth="1"/>
    <col min="12" max="16384" width="9.140625" style="5"/>
  </cols>
  <sheetData>
    <row r="2" spans="3:11" ht="20.25">
      <c r="C2" s="163" t="s">
        <v>27</v>
      </c>
      <c r="D2" s="163"/>
      <c r="E2" s="163"/>
      <c r="F2" s="163"/>
      <c r="G2" s="163"/>
      <c r="H2" s="163"/>
      <c r="I2" s="163"/>
      <c r="J2" s="163"/>
    </row>
    <row r="3" spans="3:11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1" ht="15.75" customHeight="1">
      <c r="C4" s="7"/>
      <c r="D4" s="166" t="s">
        <v>6</v>
      </c>
      <c r="E4" s="166"/>
      <c r="F4" s="166"/>
      <c r="G4" s="166"/>
      <c r="H4" s="57"/>
      <c r="I4" s="7"/>
      <c r="J4" s="7"/>
    </row>
    <row r="5" spans="3:11" ht="20.25">
      <c r="C5" s="7"/>
      <c r="D5" s="166" t="s">
        <v>6</v>
      </c>
      <c r="E5" s="166"/>
      <c r="F5" s="166"/>
      <c r="G5" s="166"/>
      <c r="H5" s="60"/>
      <c r="I5" s="7"/>
      <c r="J5" s="7"/>
    </row>
    <row r="6" spans="3:11">
      <c r="C6" s="8">
        <v>1</v>
      </c>
      <c r="D6" s="9" t="s">
        <v>243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1">
      <c r="C7" s="8">
        <v>2</v>
      </c>
      <c r="D7" s="9" t="s">
        <v>149</v>
      </c>
      <c r="E7" s="10">
        <v>1</v>
      </c>
      <c r="F7" s="42"/>
      <c r="G7" s="42">
        <f>F7*E7</f>
        <v>0</v>
      </c>
      <c r="H7" s="11"/>
      <c r="I7" s="11"/>
      <c r="J7" s="9"/>
      <c r="K7" s="156">
        <f>K6-G34</f>
        <v>16001226</v>
      </c>
    </row>
    <row r="8" spans="3:11">
      <c r="C8" s="8">
        <v>3</v>
      </c>
      <c r="D8" s="9" t="s">
        <v>159</v>
      </c>
      <c r="E8" s="10">
        <v>1</v>
      </c>
      <c r="F8" s="42"/>
      <c r="G8" s="42">
        <f>F8*E8</f>
        <v>0</v>
      </c>
      <c r="H8" s="11"/>
      <c r="I8" s="11"/>
      <c r="J8" s="9"/>
    </row>
    <row r="9" spans="3:11" ht="15">
      <c r="C9" s="8"/>
      <c r="D9" s="9"/>
      <c r="E9" s="10"/>
      <c r="F9" s="42"/>
      <c r="G9" s="43">
        <f>SUM(G6:G8)</f>
        <v>29294650.399999999</v>
      </c>
      <c r="H9" s="12"/>
      <c r="I9" s="12"/>
      <c r="J9" s="13" t="s">
        <v>7</v>
      </c>
    </row>
    <row r="10" spans="3:11" ht="15">
      <c r="C10" s="8"/>
      <c r="E10" s="32"/>
      <c r="F10" s="23"/>
      <c r="G10" s="23"/>
      <c r="H10" s="24"/>
      <c r="I10" s="11"/>
      <c r="J10" s="9"/>
    </row>
    <row r="11" spans="3:11" ht="15">
      <c r="C11" s="8"/>
      <c r="D11" s="24"/>
      <c r="E11" s="32"/>
      <c r="F11" s="23"/>
      <c r="G11" s="23"/>
      <c r="H11" s="24"/>
      <c r="I11" s="11"/>
      <c r="J11" s="9"/>
    </row>
    <row r="12" spans="3:11" ht="15">
      <c r="C12" s="8"/>
      <c r="D12" s="24"/>
      <c r="E12" s="32"/>
      <c r="F12" s="23"/>
      <c r="G12" s="49">
        <f>SUM(G10:G10)</f>
        <v>0</v>
      </c>
      <c r="H12" s="50"/>
      <c r="I12" s="29"/>
      <c r="J12" s="27" t="s">
        <v>7</v>
      </c>
    </row>
    <row r="13" spans="3:11" ht="15">
      <c r="C13" s="8"/>
      <c r="D13" s="166" t="s">
        <v>29</v>
      </c>
      <c r="E13" s="166"/>
      <c r="F13" s="166"/>
      <c r="G13" s="166"/>
      <c r="H13" s="57"/>
      <c r="I13" s="11"/>
      <c r="J13" s="9"/>
    </row>
    <row r="14" spans="3:11" ht="15">
      <c r="C14" s="8"/>
      <c r="D14" s="24" t="s">
        <v>133</v>
      </c>
      <c r="E14" s="32">
        <v>1</v>
      </c>
      <c r="F14" s="23">
        <v>9064000</v>
      </c>
      <c r="G14" s="23">
        <f>F14*E14</f>
        <v>9064000</v>
      </c>
      <c r="H14" s="24" t="s">
        <v>21</v>
      </c>
      <c r="I14" s="11"/>
      <c r="J14" s="9"/>
    </row>
    <row r="15" spans="3:11" ht="15">
      <c r="C15" s="8"/>
      <c r="D15" s="24" t="s">
        <v>141</v>
      </c>
      <c r="E15" s="32">
        <v>1</v>
      </c>
      <c r="F15" s="23">
        <v>200000</v>
      </c>
      <c r="G15" s="23">
        <f>F15*E15</f>
        <v>200000</v>
      </c>
      <c r="H15" s="24" t="s">
        <v>21</v>
      </c>
      <c r="I15" s="11"/>
      <c r="J15" s="9"/>
    </row>
    <row r="16" spans="3:11" ht="15">
      <c r="C16" s="8"/>
      <c r="D16" s="1" t="s">
        <v>179</v>
      </c>
      <c r="E16" s="3">
        <v>1</v>
      </c>
      <c r="F16" s="33">
        <v>21000000</v>
      </c>
      <c r="G16" s="23">
        <f t="shared" ref="G16" si="0">F16*E16</f>
        <v>21000000</v>
      </c>
      <c r="H16" s="24" t="s">
        <v>50</v>
      </c>
      <c r="I16" s="11"/>
      <c r="J16" s="9"/>
    </row>
    <row r="17" spans="3:10" ht="15">
      <c r="C17" s="8"/>
      <c r="D17" s="1" t="s">
        <v>249</v>
      </c>
      <c r="E17" s="3">
        <v>1</v>
      </c>
      <c r="F17" s="33">
        <v>26971400</v>
      </c>
      <c r="G17" s="23">
        <f>E17*F17</f>
        <v>26971400</v>
      </c>
      <c r="H17" s="24" t="s">
        <v>9</v>
      </c>
      <c r="I17" s="11"/>
      <c r="J17" s="9"/>
    </row>
    <row r="18" spans="3:10" ht="15">
      <c r="C18" s="8"/>
      <c r="D18" s="1"/>
      <c r="E18" s="3"/>
      <c r="F18" s="33"/>
      <c r="G18" s="23"/>
      <c r="H18" s="24"/>
      <c r="I18" s="11"/>
      <c r="J18" s="9"/>
    </row>
    <row r="19" spans="3:10" ht="15">
      <c r="C19" s="8"/>
      <c r="D19" s="1"/>
      <c r="E19" s="3"/>
      <c r="F19" s="33"/>
      <c r="G19" s="23"/>
      <c r="H19" s="24"/>
      <c r="I19" s="11"/>
      <c r="J19" s="9"/>
    </row>
    <row r="20" spans="3:10" ht="15">
      <c r="C20" s="8"/>
      <c r="D20" s="1"/>
      <c r="E20" s="3"/>
      <c r="F20" s="33"/>
      <c r="G20" s="23"/>
      <c r="H20" s="24"/>
      <c r="I20" s="11"/>
      <c r="J20" s="9"/>
    </row>
    <row r="21" spans="3:10" ht="15">
      <c r="C21" s="8"/>
      <c r="D21" s="2"/>
      <c r="E21" s="3"/>
      <c r="F21" s="33"/>
      <c r="G21" s="23"/>
      <c r="H21" s="24"/>
      <c r="I21" s="11"/>
      <c r="J21" s="9"/>
    </row>
    <row r="22" spans="3:10" s="40" customFormat="1" ht="15">
      <c r="C22" s="8"/>
      <c r="D22" s="36"/>
      <c r="E22" s="37"/>
      <c r="F22" s="38"/>
      <c r="G22" s="23"/>
      <c r="H22" s="39"/>
      <c r="I22" s="35"/>
      <c r="J22" s="35"/>
    </row>
    <row r="23" spans="3:10" ht="15">
      <c r="C23" s="8"/>
      <c r="D23" s="22"/>
      <c r="E23" s="32"/>
      <c r="F23" s="23"/>
      <c r="G23" s="23"/>
      <c r="H23" s="24"/>
      <c r="I23" s="24"/>
      <c r="J23" s="15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23"/>
      <c r="H25" s="24"/>
      <c r="I25" s="11"/>
      <c r="J25" s="9"/>
    </row>
    <row r="26" spans="3:10" ht="15">
      <c r="C26" s="8"/>
      <c r="D26" s="24"/>
      <c r="E26" s="32"/>
      <c r="F26" s="23"/>
      <c r="G26" s="23"/>
      <c r="H26" s="2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1"/>
      <c r="E30" s="3"/>
      <c r="F30" s="33"/>
      <c r="G30" s="23"/>
      <c r="H30" s="24"/>
      <c r="I30" s="11"/>
      <c r="J30" s="9"/>
    </row>
    <row r="31" spans="3:10" ht="15">
      <c r="C31" s="8"/>
      <c r="D31" s="1"/>
      <c r="E31" s="3"/>
      <c r="F31" s="33"/>
      <c r="G31" s="23"/>
      <c r="H31" s="24"/>
      <c r="I31" s="11"/>
      <c r="J31" s="9"/>
    </row>
    <row r="32" spans="3:10" ht="15">
      <c r="C32" s="8"/>
      <c r="D32" s="1"/>
      <c r="E32" s="3"/>
      <c r="F32" s="33"/>
      <c r="G32" s="23"/>
      <c r="H32" s="24"/>
      <c r="I32" s="11"/>
      <c r="J32" s="9"/>
    </row>
    <row r="33" spans="3:10" ht="15">
      <c r="C33" s="8"/>
      <c r="D33" s="24"/>
      <c r="E33" s="32"/>
      <c r="F33" s="23"/>
      <c r="G33" s="23"/>
      <c r="H33" s="24"/>
      <c r="I33" s="11"/>
      <c r="J33" s="58"/>
    </row>
    <row r="34" spans="3:10" ht="15">
      <c r="C34" s="8"/>
      <c r="D34" s="24"/>
      <c r="E34" s="32"/>
      <c r="F34" s="23"/>
      <c r="G34" s="49">
        <f>SUM(G14:G33)</f>
        <v>57235400</v>
      </c>
      <c r="H34" s="50"/>
      <c r="I34" s="29"/>
      <c r="J34" s="27" t="s">
        <v>7</v>
      </c>
    </row>
    <row r="35" spans="3:10" ht="15">
      <c r="C35" s="8"/>
      <c r="D35" s="166" t="s">
        <v>26</v>
      </c>
      <c r="E35" s="166"/>
      <c r="F35" s="166"/>
      <c r="G35" s="166"/>
      <c r="H35" s="51"/>
      <c r="I35" s="11"/>
      <c r="J35" s="8"/>
    </row>
    <row r="36" spans="3:10" ht="15">
      <c r="C36" s="8">
        <v>1</v>
      </c>
      <c r="D36" s="17" t="s">
        <v>11</v>
      </c>
      <c r="E36" s="10"/>
      <c r="F36" s="42"/>
      <c r="G36" s="44"/>
      <c r="H36" s="14"/>
      <c r="I36" s="14"/>
      <c r="J36" s="28"/>
    </row>
    <row r="37" spans="3:10" ht="15">
      <c r="C37" s="8">
        <v>2</v>
      </c>
      <c r="D37" s="17" t="s">
        <v>9</v>
      </c>
      <c r="E37" s="10"/>
      <c r="F37" s="42"/>
      <c r="G37" s="44"/>
      <c r="H37" s="14"/>
      <c r="I37" s="14"/>
      <c r="J37" s="18"/>
    </row>
    <row r="38" spans="3:10" ht="15">
      <c r="C38" s="8">
        <v>3</v>
      </c>
      <c r="D38" s="17" t="s">
        <v>13</v>
      </c>
      <c r="E38" s="10"/>
      <c r="F38" s="42"/>
      <c r="G38" s="44"/>
      <c r="H38" s="14"/>
      <c r="I38" s="11"/>
      <c r="J38" s="18"/>
    </row>
    <row r="39" spans="3:10" ht="15">
      <c r="C39" s="8">
        <v>4</v>
      </c>
      <c r="D39" s="17" t="s">
        <v>10</v>
      </c>
      <c r="E39" s="10"/>
      <c r="F39" s="42"/>
      <c r="G39" s="44"/>
      <c r="H39" s="14"/>
      <c r="I39" s="14"/>
      <c r="J39" s="18"/>
    </row>
    <row r="40" spans="3:10" ht="15">
      <c r="C40" s="8"/>
      <c r="D40" s="17"/>
      <c r="E40" s="10"/>
      <c r="F40" s="42"/>
      <c r="G40" s="44"/>
      <c r="H40" s="14"/>
      <c r="I40" s="14"/>
      <c r="J40" s="18"/>
    </row>
    <row r="41" spans="3:10" ht="15">
      <c r="C41" s="8"/>
      <c r="D41" s="30"/>
      <c r="E41" s="31"/>
      <c r="F41" s="47"/>
      <c r="G41" s="45">
        <f>SUM(G36:G40)</f>
        <v>0</v>
      </c>
      <c r="H41" s="26"/>
      <c r="I41" s="26"/>
      <c r="J41" s="27" t="s">
        <v>7</v>
      </c>
    </row>
    <row r="42" spans="3:10">
      <c r="C42" s="8"/>
      <c r="D42" s="8"/>
      <c r="E42" s="10"/>
      <c r="F42" s="42"/>
      <c r="G42" s="42"/>
      <c r="H42" s="19"/>
      <c r="I42" s="19"/>
      <c r="J42" s="8"/>
    </row>
    <row r="43" spans="3:10" ht="15">
      <c r="C43" s="8"/>
      <c r="D43" s="17"/>
      <c r="E43" s="10"/>
      <c r="F43" s="42"/>
      <c r="G43" s="52"/>
      <c r="H43" s="8"/>
      <c r="I43" s="8"/>
      <c r="J43" s="8"/>
    </row>
    <row r="44" spans="3:10" ht="15">
      <c r="C44" s="8"/>
      <c r="D44" s="17"/>
      <c r="E44" s="10"/>
      <c r="F44" s="42"/>
      <c r="G44" s="43">
        <f>G8-G12-G34</f>
        <v>-57235400</v>
      </c>
      <c r="H44" s="12"/>
      <c r="I44" s="16"/>
      <c r="J44" s="25" t="s">
        <v>25</v>
      </c>
    </row>
  </sheetData>
  <mergeCells count="5">
    <mergeCell ref="C2:J2"/>
    <mergeCell ref="D4:G4"/>
    <mergeCell ref="D13:G13"/>
    <mergeCell ref="D35:G35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F18" sqref="F1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65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57</v>
      </c>
      <c r="E10" s="24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24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24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24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24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24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>F17*E17</f>
        <v>5000000</v>
      </c>
      <c r="H17" s="24" t="s">
        <v>50</v>
      </c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2435000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>
        <v>5</v>
      </c>
      <c r="D28" s="17" t="s">
        <v>64</v>
      </c>
      <c r="E28" s="10"/>
      <c r="F28" s="42"/>
      <c r="G28" s="44">
        <v>3600000</v>
      </c>
      <c r="H28" s="14" t="s">
        <v>9</v>
      </c>
      <c r="I28" s="14"/>
      <c r="J28" s="18"/>
    </row>
    <row r="29" spans="3:10" ht="15">
      <c r="C29" s="8"/>
      <c r="D29" s="30"/>
      <c r="E29" s="31"/>
      <c r="F29" s="47"/>
      <c r="G29" s="45">
        <f>SUM(G24:G28)</f>
        <v>3600000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-6035000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3" t="s">
        <v>71</v>
      </c>
      <c r="D2" s="163"/>
      <c r="E2" s="163"/>
      <c r="F2" s="163"/>
      <c r="G2" s="163"/>
      <c r="H2" s="163"/>
      <c r="I2" s="163"/>
      <c r="J2" s="163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6" t="s">
        <v>6</v>
      </c>
      <c r="E4" s="166"/>
      <c r="F4" s="166"/>
      <c r="G4" s="166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6" t="s">
        <v>28</v>
      </c>
      <c r="E9" s="166"/>
      <c r="F9" s="166"/>
      <c r="G9" s="166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6" t="s">
        <v>29</v>
      </c>
      <c r="E20" s="166"/>
      <c r="F20" s="166"/>
      <c r="G20" s="166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6" t="s">
        <v>26</v>
      </c>
      <c r="E23" s="166"/>
      <c r="F23" s="166"/>
      <c r="G23" s="166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87"/>
  <sheetViews>
    <sheetView topLeftCell="A37" zoomScale="85" zoomScaleNormal="85" workbookViewId="0">
      <selection activeCell="A65" sqref="A65:XFD65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6384" width="9.140625" style="111"/>
  </cols>
  <sheetData>
    <row r="2" spans="3:10" ht="20.25">
      <c r="C2" s="167" t="s">
        <v>73</v>
      </c>
      <c r="D2" s="167"/>
      <c r="E2" s="167"/>
      <c r="F2" s="167"/>
      <c r="G2" s="167"/>
      <c r="H2" s="167"/>
      <c r="I2" s="167"/>
      <c r="J2" s="167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5" t="s">
        <v>81</v>
      </c>
      <c r="E4" s="165"/>
      <c r="F4" s="165"/>
      <c r="G4" s="165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5" t="s">
        <v>74</v>
      </c>
      <c r="E9" s="165"/>
      <c r="F9" s="165"/>
      <c r="G9" s="165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18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223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234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/>
      <c r="E19" s="117"/>
      <c r="F19" s="118"/>
      <c r="G19" s="118"/>
      <c r="H19" s="116"/>
      <c r="I19" s="103"/>
      <c r="J19" s="99"/>
    </row>
    <row r="20" spans="3:10" ht="15">
      <c r="C20" s="99"/>
      <c r="D20" s="116"/>
      <c r="E20" s="117"/>
      <c r="F20" s="118"/>
      <c r="G20" s="118"/>
      <c r="H20" s="116"/>
      <c r="I20" s="103"/>
      <c r="J20" s="99"/>
    </row>
    <row r="21" spans="3:10" ht="15">
      <c r="C21" s="99"/>
      <c r="D21" s="116"/>
      <c r="E21" s="117"/>
      <c r="F21" s="118"/>
      <c r="G21" s="122">
        <f>SUM(G10:G19)</f>
        <v>8000000</v>
      </c>
      <c r="H21" s="123"/>
      <c r="I21" s="124"/>
      <c r="J21" s="27" t="s">
        <v>7</v>
      </c>
    </row>
    <row r="22" spans="3:10" ht="15">
      <c r="C22" s="99"/>
      <c r="D22" s="165" t="s">
        <v>82</v>
      </c>
      <c r="E22" s="165"/>
      <c r="F22" s="165"/>
      <c r="G22" s="165"/>
      <c r="H22" s="115"/>
      <c r="I22" s="103"/>
      <c r="J22" s="99"/>
    </row>
    <row r="23" spans="3:10" ht="15">
      <c r="C23" s="99">
        <v>1</v>
      </c>
      <c r="D23" s="125" t="s">
        <v>83</v>
      </c>
      <c r="E23" s="119">
        <v>1</v>
      </c>
      <c r="F23" s="118">
        <v>40000</v>
      </c>
      <c r="G23" s="118">
        <f>E23*F23</f>
        <v>40000</v>
      </c>
      <c r="H23" s="116" t="s">
        <v>9</v>
      </c>
      <c r="I23" s="103"/>
      <c r="J23" s="99"/>
    </row>
    <row r="24" spans="3:10" ht="15">
      <c r="C24" s="99">
        <v>2</v>
      </c>
      <c r="D24" s="116" t="s">
        <v>84</v>
      </c>
      <c r="E24" s="119">
        <v>1</v>
      </c>
      <c r="F24" s="118">
        <v>120000</v>
      </c>
      <c r="G24" s="118">
        <f t="shared" ref="G24:G58" si="1">E24*F24</f>
        <v>120000</v>
      </c>
      <c r="H24" s="116" t="s">
        <v>9</v>
      </c>
      <c r="I24" s="103"/>
      <c r="J24" s="99"/>
    </row>
    <row r="25" spans="3:10" ht="15">
      <c r="C25" s="99">
        <v>3</v>
      </c>
      <c r="D25" s="116" t="s">
        <v>85</v>
      </c>
      <c r="E25" s="119">
        <v>1</v>
      </c>
      <c r="F25" s="118">
        <v>120000</v>
      </c>
      <c r="G25" s="118">
        <f t="shared" si="1"/>
        <v>120000</v>
      </c>
      <c r="H25" s="116" t="s">
        <v>9</v>
      </c>
      <c r="I25" s="103"/>
      <c r="J25" s="99"/>
    </row>
    <row r="26" spans="3:10" ht="15">
      <c r="C26" s="99">
        <v>4</v>
      </c>
      <c r="D26" s="116" t="s">
        <v>86</v>
      </c>
      <c r="E26" s="119">
        <v>1</v>
      </c>
      <c r="F26" s="118">
        <v>40000</v>
      </c>
      <c r="G26" s="118">
        <f t="shared" si="1"/>
        <v>40000</v>
      </c>
      <c r="H26" s="116" t="s">
        <v>9</v>
      </c>
      <c r="I26" s="103"/>
      <c r="J26" s="99"/>
    </row>
    <row r="27" spans="3:10" ht="15">
      <c r="C27" s="99">
        <v>5</v>
      </c>
      <c r="D27" s="116" t="s">
        <v>87</v>
      </c>
      <c r="E27" s="119">
        <v>1</v>
      </c>
      <c r="F27" s="118">
        <v>120000</v>
      </c>
      <c r="G27" s="118">
        <f t="shared" si="1"/>
        <v>120000</v>
      </c>
      <c r="H27" s="116" t="s">
        <v>9</v>
      </c>
      <c r="I27" s="103"/>
      <c r="J27" s="99"/>
    </row>
    <row r="28" spans="3:10" ht="15">
      <c r="C28" s="99">
        <v>6</v>
      </c>
      <c r="D28" s="116" t="s">
        <v>87</v>
      </c>
      <c r="E28" s="119">
        <v>1</v>
      </c>
      <c r="F28" s="118">
        <v>120000</v>
      </c>
      <c r="G28" s="118">
        <f t="shared" si="1"/>
        <v>120000</v>
      </c>
      <c r="H28" s="116" t="s">
        <v>9</v>
      </c>
      <c r="I28" s="103"/>
      <c r="J28" s="99"/>
    </row>
    <row r="29" spans="3:10" ht="15">
      <c r="C29" s="99">
        <v>7</v>
      </c>
      <c r="D29" s="116" t="s">
        <v>88</v>
      </c>
      <c r="E29" s="119">
        <v>1</v>
      </c>
      <c r="F29" s="118">
        <v>120000</v>
      </c>
      <c r="G29" s="118">
        <f t="shared" si="1"/>
        <v>120000</v>
      </c>
      <c r="H29" s="116" t="s">
        <v>9</v>
      </c>
      <c r="I29" s="103"/>
      <c r="J29" s="99"/>
    </row>
    <row r="30" spans="3:10" ht="15">
      <c r="C30" s="99">
        <v>8</v>
      </c>
      <c r="D30" s="116" t="s">
        <v>89</v>
      </c>
      <c r="E30" s="119">
        <v>1</v>
      </c>
      <c r="F30" s="118">
        <v>80000</v>
      </c>
      <c r="G30" s="118">
        <f t="shared" si="1"/>
        <v>80000</v>
      </c>
      <c r="H30" s="116" t="s">
        <v>9</v>
      </c>
      <c r="I30" s="103"/>
      <c r="J30" s="99"/>
    </row>
    <row r="31" spans="3:10" ht="15">
      <c r="C31" s="99">
        <v>9</v>
      </c>
      <c r="D31" s="116" t="s">
        <v>90</v>
      </c>
      <c r="E31" s="119">
        <v>1</v>
      </c>
      <c r="F31" s="118">
        <v>120000</v>
      </c>
      <c r="G31" s="118">
        <f t="shared" si="1"/>
        <v>120000</v>
      </c>
      <c r="H31" s="116" t="s">
        <v>9</v>
      </c>
      <c r="I31" s="103"/>
      <c r="J31" s="99"/>
    </row>
    <row r="32" spans="3:10" ht="15">
      <c r="C32" s="99">
        <v>10</v>
      </c>
      <c r="D32" s="116" t="s">
        <v>91</v>
      </c>
      <c r="E32" s="119">
        <v>1</v>
      </c>
      <c r="F32" s="118">
        <v>200000</v>
      </c>
      <c r="G32" s="118">
        <f t="shared" si="1"/>
        <v>200000</v>
      </c>
      <c r="H32" s="116" t="s">
        <v>9</v>
      </c>
      <c r="I32" s="103"/>
      <c r="J32" s="99"/>
    </row>
    <row r="33" spans="3:10" ht="15">
      <c r="C33" s="99">
        <v>11</v>
      </c>
      <c r="D33" s="116" t="s">
        <v>92</v>
      </c>
      <c r="E33" s="119">
        <v>1</v>
      </c>
      <c r="F33" s="118">
        <v>80000</v>
      </c>
      <c r="G33" s="118">
        <f t="shared" si="1"/>
        <v>80000</v>
      </c>
      <c r="H33" s="116" t="s">
        <v>9</v>
      </c>
      <c r="I33" s="103"/>
      <c r="J33" s="99"/>
    </row>
    <row r="34" spans="3:10" ht="15">
      <c r="C34" s="99">
        <v>12</v>
      </c>
      <c r="D34" s="116" t="s">
        <v>93</v>
      </c>
      <c r="E34" s="119">
        <v>1</v>
      </c>
      <c r="F34" s="118">
        <v>120000</v>
      </c>
      <c r="G34" s="118">
        <f t="shared" si="1"/>
        <v>120000</v>
      </c>
      <c r="H34" s="116" t="s">
        <v>9</v>
      </c>
      <c r="I34" s="103"/>
      <c r="J34" s="99"/>
    </row>
    <row r="35" spans="3:10" ht="15">
      <c r="C35" s="99">
        <v>13</v>
      </c>
      <c r="D35" s="116" t="s">
        <v>94</v>
      </c>
      <c r="E35" s="119">
        <v>1</v>
      </c>
      <c r="F35" s="118">
        <v>120000</v>
      </c>
      <c r="G35" s="118">
        <f t="shared" si="1"/>
        <v>120000</v>
      </c>
      <c r="H35" s="116" t="s">
        <v>9</v>
      </c>
      <c r="I35" s="103"/>
      <c r="J35" s="99"/>
    </row>
    <row r="36" spans="3:10" ht="15">
      <c r="C36" s="99">
        <v>14</v>
      </c>
      <c r="D36" s="116" t="s">
        <v>95</v>
      </c>
      <c r="E36" s="119">
        <v>1</v>
      </c>
      <c r="F36" s="118">
        <v>120000</v>
      </c>
      <c r="G36" s="118">
        <f t="shared" si="1"/>
        <v>120000</v>
      </c>
      <c r="H36" s="116" t="s">
        <v>9</v>
      </c>
      <c r="I36" s="103"/>
      <c r="J36" s="99"/>
    </row>
    <row r="37" spans="3:10" ht="15">
      <c r="C37" s="99">
        <v>15</v>
      </c>
      <c r="D37" s="116" t="s">
        <v>96</v>
      </c>
      <c r="E37" s="119">
        <v>1</v>
      </c>
      <c r="F37" s="118">
        <v>120000</v>
      </c>
      <c r="G37" s="118">
        <f t="shared" si="1"/>
        <v>120000</v>
      </c>
      <c r="H37" s="116" t="s">
        <v>9</v>
      </c>
      <c r="I37" s="103"/>
      <c r="J37" s="99"/>
    </row>
    <row r="38" spans="3:10" ht="15">
      <c r="C38" s="99">
        <v>16</v>
      </c>
      <c r="D38" s="116" t="s">
        <v>97</v>
      </c>
      <c r="E38" s="119">
        <v>1</v>
      </c>
      <c r="F38" s="118">
        <v>200000</v>
      </c>
      <c r="G38" s="118">
        <f t="shared" si="1"/>
        <v>200000</v>
      </c>
      <c r="H38" s="116" t="s">
        <v>9</v>
      </c>
      <c r="I38" s="103"/>
      <c r="J38" s="99"/>
    </row>
    <row r="39" spans="3:10" ht="15">
      <c r="C39" s="99">
        <v>17</v>
      </c>
      <c r="D39" s="116" t="s">
        <v>98</v>
      </c>
      <c r="E39" s="119">
        <v>1</v>
      </c>
      <c r="F39" s="120">
        <v>360000</v>
      </c>
      <c r="G39" s="118">
        <f t="shared" si="1"/>
        <v>360000</v>
      </c>
      <c r="H39" s="126" t="s">
        <v>21</v>
      </c>
      <c r="I39" s="103"/>
      <c r="J39" s="99"/>
    </row>
    <row r="40" spans="3:10" ht="15">
      <c r="C40" s="99">
        <v>18</v>
      </c>
      <c r="D40" s="116" t="s">
        <v>99</v>
      </c>
      <c r="E40" s="119">
        <v>1</v>
      </c>
      <c r="F40" s="120">
        <v>170000</v>
      </c>
      <c r="G40" s="118">
        <f t="shared" si="1"/>
        <v>170000</v>
      </c>
      <c r="H40" s="126" t="s">
        <v>21</v>
      </c>
      <c r="I40" s="103"/>
      <c r="J40" s="99"/>
    </row>
    <row r="41" spans="3:10" ht="15">
      <c r="C41" s="99">
        <v>19</v>
      </c>
      <c r="D41" s="116" t="s">
        <v>100</v>
      </c>
      <c r="E41" s="119">
        <v>1</v>
      </c>
      <c r="F41" s="118">
        <v>204000</v>
      </c>
      <c r="G41" s="118">
        <f t="shared" si="1"/>
        <v>204000</v>
      </c>
      <c r="H41" s="116" t="s">
        <v>21</v>
      </c>
      <c r="I41" s="103"/>
      <c r="J41" s="99"/>
    </row>
    <row r="42" spans="3:10" ht="15">
      <c r="C42" s="99">
        <v>20</v>
      </c>
      <c r="D42" s="116" t="s">
        <v>101</v>
      </c>
      <c r="E42" s="119">
        <v>1</v>
      </c>
      <c r="F42" s="118">
        <v>227000</v>
      </c>
      <c r="G42" s="118">
        <f t="shared" si="1"/>
        <v>227000</v>
      </c>
      <c r="H42" s="116" t="s">
        <v>21</v>
      </c>
      <c r="I42" s="103"/>
      <c r="J42" s="99"/>
    </row>
    <row r="43" spans="3:10" ht="15">
      <c r="C43" s="99">
        <v>21</v>
      </c>
      <c r="D43" s="116" t="s">
        <v>102</v>
      </c>
      <c r="E43" s="119">
        <v>1</v>
      </c>
      <c r="F43" s="118">
        <v>287000</v>
      </c>
      <c r="G43" s="118">
        <f t="shared" si="1"/>
        <v>287000</v>
      </c>
      <c r="H43" s="116" t="s">
        <v>9</v>
      </c>
      <c r="I43" s="99"/>
      <c r="J43" s="99"/>
    </row>
    <row r="44" spans="3:10" ht="15">
      <c r="C44" s="99">
        <v>22</v>
      </c>
      <c r="D44" s="116" t="s">
        <v>103</v>
      </c>
      <c r="E44" s="119">
        <v>1</v>
      </c>
      <c r="F44" s="118">
        <v>81000</v>
      </c>
      <c r="G44" s="118">
        <f t="shared" si="1"/>
        <v>81000</v>
      </c>
      <c r="H44" s="99" t="s">
        <v>9</v>
      </c>
      <c r="I44" s="99"/>
      <c r="J44" s="99"/>
    </row>
    <row r="45" spans="3:10" ht="15">
      <c r="C45" s="99"/>
      <c r="D45" s="116" t="s">
        <v>125</v>
      </c>
      <c r="E45" s="119">
        <v>1</v>
      </c>
      <c r="F45" s="118">
        <v>300000</v>
      </c>
      <c r="G45" s="118">
        <f t="shared" si="1"/>
        <v>300000</v>
      </c>
      <c r="H45" s="99" t="s">
        <v>9</v>
      </c>
      <c r="I45" s="99"/>
      <c r="J45" s="99"/>
    </row>
    <row r="46" spans="3:10" ht="15">
      <c r="C46" s="99"/>
      <c r="D46" s="116" t="s">
        <v>131</v>
      </c>
      <c r="E46" s="119">
        <v>1</v>
      </c>
      <c r="F46" s="118">
        <v>147000</v>
      </c>
      <c r="G46" s="118">
        <f t="shared" si="1"/>
        <v>147000</v>
      </c>
      <c r="H46" s="99" t="s">
        <v>9</v>
      </c>
      <c r="I46" s="99"/>
      <c r="J46" s="99"/>
    </row>
    <row r="47" spans="3:10" ht="15">
      <c r="C47" s="99"/>
      <c r="D47" s="116" t="s">
        <v>134</v>
      </c>
      <c r="E47" s="119">
        <v>1</v>
      </c>
      <c r="F47" s="118">
        <v>160000</v>
      </c>
      <c r="G47" s="118">
        <f t="shared" si="1"/>
        <v>160000</v>
      </c>
      <c r="H47" s="99" t="s">
        <v>9</v>
      </c>
      <c r="I47" s="99"/>
      <c r="J47" s="99"/>
    </row>
    <row r="48" spans="3:10" ht="15">
      <c r="C48" s="99"/>
      <c r="D48" s="116" t="s">
        <v>142</v>
      </c>
      <c r="E48" s="119">
        <v>1</v>
      </c>
      <c r="F48" s="118">
        <v>76000</v>
      </c>
      <c r="G48" s="118">
        <f t="shared" si="1"/>
        <v>76000</v>
      </c>
      <c r="H48" s="99" t="s">
        <v>9</v>
      </c>
      <c r="I48" s="99"/>
      <c r="J48" s="99"/>
    </row>
    <row r="49" spans="3:10" ht="15">
      <c r="C49" s="99"/>
      <c r="D49" s="116" t="s">
        <v>143</v>
      </c>
      <c r="E49" s="119">
        <v>1</v>
      </c>
      <c r="F49" s="118">
        <v>150000</v>
      </c>
      <c r="G49" s="118">
        <f t="shared" si="1"/>
        <v>150000</v>
      </c>
      <c r="H49" s="99" t="s">
        <v>9</v>
      </c>
      <c r="I49" s="99"/>
      <c r="J49" s="99"/>
    </row>
    <row r="50" spans="3:10" ht="15">
      <c r="C50" s="99"/>
      <c r="D50" s="116" t="s">
        <v>145</v>
      </c>
      <c r="E50" s="119">
        <v>1</v>
      </c>
      <c r="F50" s="118">
        <v>96000</v>
      </c>
      <c r="G50" s="118">
        <f t="shared" si="1"/>
        <v>96000</v>
      </c>
      <c r="H50" s="99" t="s">
        <v>9</v>
      </c>
      <c r="I50" s="99"/>
      <c r="J50" s="99"/>
    </row>
    <row r="51" spans="3:10" ht="15">
      <c r="C51" s="99"/>
      <c r="D51" s="116" t="s">
        <v>177</v>
      </c>
      <c r="E51" s="119">
        <v>1</v>
      </c>
      <c r="F51" s="118">
        <v>250000</v>
      </c>
      <c r="G51" s="118">
        <f t="shared" si="1"/>
        <v>250000</v>
      </c>
      <c r="H51" s="99" t="s">
        <v>9</v>
      </c>
      <c r="I51" s="99"/>
      <c r="J51" s="99"/>
    </row>
    <row r="52" spans="3:10" ht="15">
      <c r="C52" s="99"/>
      <c r="D52" s="116" t="s">
        <v>178</v>
      </c>
      <c r="E52" s="119">
        <v>1</v>
      </c>
      <c r="F52" s="118">
        <v>80000</v>
      </c>
      <c r="G52" s="118">
        <f t="shared" si="1"/>
        <v>80000</v>
      </c>
      <c r="H52" s="99" t="s">
        <v>9</v>
      </c>
      <c r="I52" s="99"/>
      <c r="J52" s="99"/>
    </row>
    <row r="53" spans="3:10" ht="15">
      <c r="C53" s="99"/>
      <c r="D53" s="116" t="s">
        <v>185</v>
      </c>
      <c r="E53" s="119">
        <v>1</v>
      </c>
      <c r="F53" s="118">
        <v>80000</v>
      </c>
      <c r="G53" s="118">
        <f t="shared" si="1"/>
        <v>80000</v>
      </c>
      <c r="H53" s="99" t="s">
        <v>9</v>
      </c>
      <c r="I53" s="99"/>
      <c r="J53" s="99"/>
    </row>
    <row r="54" spans="3:10" ht="15">
      <c r="C54" s="99"/>
      <c r="D54" s="116" t="s">
        <v>186</v>
      </c>
      <c r="E54" s="119">
        <v>1</v>
      </c>
      <c r="F54" s="118">
        <v>100000</v>
      </c>
      <c r="G54" s="118">
        <f t="shared" si="1"/>
        <v>100000</v>
      </c>
      <c r="H54" s="99" t="s">
        <v>9</v>
      </c>
      <c r="I54" s="99"/>
      <c r="J54" s="99"/>
    </row>
    <row r="55" spans="3:10" ht="15">
      <c r="C55" s="99"/>
      <c r="D55" s="116" t="s">
        <v>194</v>
      </c>
      <c r="E55" s="119">
        <v>1</v>
      </c>
      <c r="F55" s="118">
        <v>60000</v>
      </c>
      <c r="G55" s="118">
        <f t="shared" si="1"/>
        <v>60000</v>
      </c>
      <c r="H55" s="99" t="s">
        <v>9</v>
      </c>
      <c r="I55" s="99"/>
      <c r="J55" s="99"/>
    </row>
    <row r="56" spans="3:10" ht="15">
      <c r="C56" s="99"/>
      <c r="D56" s="116" t="s">
        <v>221</v>
      </c>
      <c r="E56" s="119">
        <v>1</v>
      </c>
      <c r="F56" s="118">
        <v>150000</v>
      </c>
      <c r="G56" s="118">
        <f t="shared" si="1"/>
        <v>150000</v>
      </c>
      <c r="H56" s="99" t="s">
        <v>9</v>
      </c>
      <c r="I56" s="99"/>
      <c r="J56" s="99"/>
    </row>
    <row r="57" spans="3:10" ht="15">
      <c r="C57" s="99"/>
      <c r="D57" s="116" t="s">
        <v>222</v>
      </c>
      <c r="E57" s="119">
        <v>1</v>
      </c>
      <c r="F57" s="118">
        <v>120000</v>
      </c>
      <c r="G57" s="118">
        <f t="shared" si="1"/>
        <v>120000</v>
      </c>
      <c r="H57" s="99" t="s">
        <v>9</v>
      </c>
      <c r="I57" s="99"/>
      <c r="J57" s="99"/>
    </row>
    <row r="58" spans="3:10" ht="15">
      <c r="C58" s="99"/>
      <c r="D58" s="116" t="s">
        <v>251</v>
      </c>
      <c r="E58" s="119">
        <v>1</v>
      </c>
      <c r="F58" s="118">
        <v>100000</v>
      </c>
      <c r="G58" s="118">
        <f t="shared" si="1"/>
        <v>100000</v>
      </c>
      <c r="H58" s="99" t="s">
        <v>9</v>
      </c>
      <c r="I58" s="99"/>
      <c r="J58" s="99"/>
    </row>
    <row r="59" spans="3:10" ht="15">
      <c r="C59" s="99"/>
      <c r="D59" s="116"/>
      <c r="E59" s="119"/>
      <c r="F59" s="118"/>
      <c r="G59" s="118"/>
      <c r="H59" s="99"/>
      <c r="I59" s="99"/>
      <c r="J59" s="99"/>
    </row>
    <row r="60" spans="3:10" ht="15">
      <c r="C60" s="99"/>
      <c r="D60" s="116"/>
      <c r="E60" s="117"/>
      <c r="F60" s="118"/>
      <c r="G60" s="122">
        <f>SUM(G23:G56)</f>
        <v>4818000</v>
      </c>
      <c r="H60" s="123"/>
      <c r="I60" s="124"/>
      <c r="J60" s="27" t="s">
        <v>7</v>
      </c>
    </row>
    <row r="61" spans="3:10" ht="15">
      <c r="C61" s="99"/>
      <c r="D61" s="165" t="s">
        <v>104</v>
      </c>
      <c r="E61" s="165"/>
      <c r="F61" s="165"/>
      <c r="G61" s="165"/>
      <c r="H61" s="127"/>
      <c r="I61" s="103"/>
      <c r="J61" s="99"/>
    </row>
    <row r="62" spans="3:10" ht="15">
      <c r="C62" s="99">
        <v>1</v>
      </c>
      <c r="D62" s="128" t="s">
        <v>105</v>
      </c>
      <c r="E62" s="119">
        <v>1</v>
      </c>
      <c r="F62" s="120">
        <v>1800000</v>
      </c>
      <c r="G62" s="129">
        <f>F62*E62</f>
        <v>1800000</v>
      </c>
      <c r="H62" s="116" t="s">
        <v>21</v>
      </c>
      <c r="I62" s="14"/>
      <c r="J62" s="130"/>
    </row>
    <row r="63" spans="3:10" ht="15">
      <c r="C63" s="99">
        <v>2</v>
      </c>
      <c r="D63" s="128" t="s">
        <v>106</v>
      </c>
      <c r="E63" s="119">
        <v>1</v>
      </c>
      <c r="F63" s="120">
        <v>5000000</v>
      </c>
      <c r="G63" s="129">
        <f>F63*E63</f>
        <v>5000000</v>
      </c>
      <c r="H63" s="116" t="s">
        <v>21</v>
      </c>
      <c r="I63" s="14"/>
      <c r="J63" s="130"/>
    </row>
    <row r="64" spans="3:10" ht="15">
      <c r="C64" s="99">
        <v>3</v>
      </c>
      <c r="D64" s="116" t="s">
        <v>107</v>
      </c>
      <c r="E64" s="116">
        <v>1</v>
      </c>
      <c r="F64" s="118">
        <v>2590000</v>
      </c>
      <c r="G64" s="129">
        <f>F64*E64</f>
        <v>2590000</v>
      </c>
      <c r="H64" s="116" t="s">
        <v>9</v>
      </c>
      <c r="I64" s="103"/>
      <c r="J64" s="130"/>
    </row>
    <row r="65" spans="3:10" ht="15">
      <c r="C65" s="99"/>
      <c r="D65" s="15" t="s">
        <v>132</v>
      </c>
      <c r="E65" s="98">
        <v>1</v>
      </c>
      <c r="F65" s="101">
        <v>410000</v>
      </c>
      <c r="G65" s="129">
        <f>F65*E65</f>
        <v>410000</v>
      </c>
      <c r="H65" s="14" t="s">
        <v>21</v>
      </c>
      <c r="I65" s="14"/>
      <c r="J65" s="130"/>
    </row>
    <row r="66" spans="3:10" ht="15">
      <c r="C66" s="99"/>
      <c r="D66" s="15"/>
      <c r="E66" s="98"/>
      <c r="F66" s="101"/>
      <c r="G66" s="44"/>
      <c r="H66" s="14"/>
      <c r="I66" s="14"/>
      <c r="J66" s="130"/>
    </row>
    <row r="67" spans="3:10" ht="15">
      <c r="C67" s="99"/>
      <c r="D67" s="131"/>
      <c r="E67" s="132"/>
      <c r="F67" s="54"/>
      <c r="G67" s="45">
        <f>SUM(G62:G65)</f>
        <v>9800000</v>
      </c>
      <c r="H67" s="26"/>
      <c r="I67" s="26"/>
      <c r="J67" s="27" t="s">
        <v>7</v>
      </c>
    </row>
    <row r="68" spans="3:10">
      <c r="C68" s="99"/>
      <c r="D68" s="99"/>
      <c r="E68" s="98"/>
      <c r="F68" s="101"/>
      <c r="G68" s="101"/>
      <c r="H68" s="105"/>
      <c r="I68" s="105"/>
      <c r="J68" s="99"/>
    </row>
    <row r="69" spans="3:10" ht="15">
      <c r="C69" s="99"/>
      <c r="D69" s="165" t="s">
        <v>108</v>
      </c>
      <c r="E69" s="165"/>
      <c r="F69" s="165"/>
      <c r="G69" s="165"/>
      <c r="H69" s="127"/>
      <c r="I69" s="103"/>
      <c r="J69" s="99"/>
    </row>
    <row r="70" spans="3:10" ht="15">
      <c r="C70" s="99">
        <v>1</v>
      </c>
      <c r="D70" s="116" t="s">
        <v>109</v>
      </c>
      <c r="E70" s="119">
        <v>1</v>
      </c>
      <c r="F70" s="118">
        <v>2000000</v>
      </c>
      <c r="G70" s="129">
        <f>F70*E70</f>
        <v>2000000</v>
      </c>
      <c r="H70" s="133" t="s">
        <v>9</v>
      </c>
      <c r="I70" s="14"/>
      <c r="J70" s="130"/>
    </row>
    <row r="71" spans="3:10" ht="15">
      <c r="C71" s="99">
        <v>2</v>
      </c>
      <c r="D71" s="108" t="s">
        <v>110</v>
      </c>
      <c r="E71" s="119">
        <v>1</v>
      </c>
      <c r="F71" s="120">
        <v>250000</v>
      </c>
      <c r="G71" s="129">
        <f t="shared" ref="G71:G77" si="2">F71*E71</f>
        <v>250000</v>
      </c>
      <c r="H71" s="134" t="s">
        <v>114</v>
      </c>
      <c r="I71" s="14"/>
      <c r="J71" s="130"/>
    </row>
    <row r="72" spans="3:10" ht="15">
      <c r="C72" s="99">
        <v>3</v>
      </c>
      <c r="D72" s="128" t="s">
        <v>111</v>
      </c>
      <c r="E72" s="116">
        <v>1</v>
      </c>
      <c r="F72" s="120">
        <v>1000000</v>
      </c>
      <c r="G72" s="129">
        <f t="shared" si="2"/>
        <v>1000000</v>
      </c>
      <c r="H72" s="134" t="s">
        <v>114</v>
      </c>
      <c r="I72" s="103"/>
      <c r="J72" s="130"/>
    </row>
    <row r="73" spans="3:10" ht="15">
      <c r="C73" s="99"/>
      <c r="D73" s="128" t="s">
        <v>112</v>
      </c>
      <c r="E73" s="116">
        <v>1</v>
      </c>
      <c r="F73" s="120">
        <v>1880000</v>
      </c>
      <c r="G73" s="129">
        <f t="shared" si="2"/>
        <v>1880000</v>
      </c>
      <c r="H73" s="134" t="s">
        <v>114</v>
      </c>
      <c r="I73" s="14"/>
      <c r="J73" s="130"/>
    </row>
    <row r="74" spans="3:10" ht="15">
      <c r="C74" s="99"/>
      <c r="D74" s="128" t="s">
        <v>113</v>
      </c>
      <c r="E74" s="116">
        <v>1</v>
      </c>
      <c r="F74" s="120">
        <v>1200000</v>
      </c>
      <c r="G74" s="129">
        <f t="shared" si="2"/>
        <v>1200000</v>
      </c>
      <c r="H74" s="134" t="s">
        <v>114</v>
      </c>
      <c r="I74" s="14"/>
      <c r="J74" s="130"/>
    </row>
    <row r="75" spans="3:10" ht="15">
      <c r="C75" s="99"/>
      <c r="D75" s="128" t="s">
        <v>165</v>
      </c>
      <c r="E75" s="116">
        <v>1</v>
      </c>
      <c r="F75" s="120">
        <v>326700</v>
      </c>
      <c r="G75" s="129">
        <f t="shared" si="2"/>
        <v>326700</v>
      </c>
      <c r="H75" s="14" t="s">
        <v>114</v>
      </c>
      <c r="I75" s="14"/>
      <c r="J75" s="130" t="s">
        <v>240</v>
      </c>
    </row>
    <row r="76" spans="3:10" ht="15">
      <c r="C76" s="99"/>
      <c r="D76" s="128" t="s">
        <v>238</v>
      </c>
      <c r="E76" s="116">
        <v>1</v>
      </c>
      <c r="F76" s="120">
        <v>1452000</v>
      </c>
      <c r="G76" s="129">
        <f t="shared" si="2"/>
        <v>1452000</v>
      </c>
      <c r="H76" s="14" t="s">
        <v>114</v>
      </c>
      <c r="I76" s="14"/>
      <c r="J76" s="130" t="s">
        <v>240</v>
      </c>
    </row>
    <row r="77" spans="3:10" ht="15">
      <c r="C77" s="99"/>
      <c r="D77" s="128" t="s">
        <v>239</v>
      </c>
      <c r="E77" s="116">
        <v>1</v>
      </c>
      <c r="F77" s="120">
        <v>560000</v>
      </c>
      <c r="G77" s="129">
        <f t="shared" si="2"/>
        <v>560000</v>
      </c>
      <c r="H77" s="14" t="s">
        <v>114</v>
      </c>
      <c r="I77" s="14"/>
      <c r="J77" s="130" t="s">
        <v>240</v>
      </c>
    </row>
    <row r="78" spans="3:10" ht="15">
      <c r="C78" s="99"/>
      <c r="D78" s="128"/>
      <c r="E78" s="116"/>
      <c r="F78" s="120"/>
      <c r="G78" s="129"/>
      <c r="H78" s="14"/>
      <c r="I78" s="14"/>
      <c r="J78" s="130"/>
    </row>
    <row r="79" spans="3:10" ht="15">
      <c r="C79" s="99"/>
      <c r="D79" s="131"/>
      <c r="E79" s="132"/>
      <c r="F79" s="54"/>
      <c r="G79" s="45">
        <f>SUM(G70:G77)</f>
        <v>8668700</v>
      </c>
      <c r="H79" s="26"/>
      <c r="I79" s="26"/>
      <c r="J79" s="27" t="s">
        <v>7</v>
      </c>
    </row>
    <row r="80" spans="3:10" ht="15">
      <c r="C80" s="99"/>
      <c r="D80" s="131"/>
      <c r="E80" s="132"/>
      <c r="F80" s="54"/>
      <c r="G80" s="54"/>
      <c r="H80" s="55"/>
      <c r="I80" s="55"/>
      <c r="J80" s="56"/>
    </row>
    <row r="81" spans="3:10" ht="15">
      <c r="C81" s="99"/>
      <c r="D81" s="165" t="s">
        <v>115</v>
      </c>
      <c r="E81" s="165"/>
      <c r="F81" s="165"/>
      <c r="G81" s="165"/>
      <c r="H81" s="127"/>
      <c r="I81" s="103"/>
      <c r="J81" s="99"/>
    </row>
    <row r="82" spans="3:10" ht="15">
      <c r="C82" s="99"/>
      <c r="D82" s="116" t="s">
        <v>116</v>
      </c>
      <c r="E82" s="119">
        <v>1</v>
      </c>
      <c r="F82" s="118">
        <v>7174000</v>
      </c>
      <c r="G82" s="129">
        <f>F82*E82</f>
        <v>7174000</v>
      </c>
      <c r="H82" s="133" t="s">
        <v>21</v>
      </c>
      <c r="I82" s="14"/>
      <c r="J82" s="130"/>
    </row>
    <row r="83" spans="3:10" ht="15">
      <c r="C83" s="99"/>
      <c r="D83" s="108"/>
      <c r="E83" s="119"/>
      <c r="F83" s="120"/>
      <c r="G83" s="129"/>
      <c r="H83" s="134"/>
      <c r="I83" s="14"/>
      <c r="J83" s="130"/>
    </row>
    <row r="84" spans="3:10" ht="15">
      <c r="C84" s="99"/>
      <c r="D84" s="128"/>
      <c r="E84" s="116"/>
      <c r="F84" s="120"/>
      <c r="G84" s="129"/>
      <c r="H84" s="14"/>
      <c r="I84" s="14"/>
      <c r="J84" s="130"/>
    </row>
    <row r="85" spans="3:10" ht="15">
      <c r="C85" s="99"/>
      <c r="D85" s="131"/>
      <c r="E85" s="132"/>
      <c r="F85" s="54"/>
      <c r="G85" s="45">
        <f>SUM(G82:G83)</f>
        <v>7174000</v>
      </c>
      <c r="H85" s="26"/>
      <c r="I85" s="26"/>
      <c r="J85" s="27" t="s">
        <v>7</v>
      </c>
    </row>
    <row r="86" spans="3:10" ht="15">
      <c r="C86" s="99"/>
      <c r="D86" s="15"/>
      <c r="E86" s="98"/>
      <c r="F86" s="101"/>
      <c r="G86" s="135"/>
      <c r="H86" s="99"/>
      <c r="I86" s="99"/>
      <c r="J86" s="99"/>
    </row>
    <row r="87" spans="3:10" ht="15">
      <c r="C87" s="99"/>
      <c r="D87" s="15"/>
      <c r="E87" s="98"/>
      <c r="F87" s="101"/>
      <c r="G87" s="43">
        <f>G8-G21-G60-G67-G79-G85</f>
        <v>-38460700</v>
      </c>
      <c r="H87" s="12"/>
      <c r="I87" s="12"/>
      <c r="J87" s="136" t="s">
        <v>25</v>
      </c>
    </row>
  </sheetData>
  <mergeCells count="7">
    <mergeCell ref="D69:G69"/>
    <mergeCell ref="D81:G81"/>
    <mergeCell ref="C2:J2"/>
    <mergeCell ref="D4:G4"/>
    <mergeCell ref="D9:G9"/>
    <mergeCell ref="D22:G22"/>
    <mergeCell ref="D61:G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2021-10-17T11:41:05Z</dcterms:modified>
</cp:coreProperties>
</file>