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04905BD8-AF14-4E1F-AAA9-BC203884412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</sheets>
  <externalReferences>
    <externalReference r:id="rId12"/>
  </externalReferences>
  <definedNames>
    <definedName name="chi_phi_cong_ty">'Chi Phí Công ty'!$G$85</definedName>
    <definedName name="Pega" localSheetId="10">PEGA!$G$48</definedName>
    <definedName name="Pega">PEGA!$G$50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ty'!$G$85</definedName>
    <definedName name="smarthome">SMARTHOME!$G$32</definedName>
    <definedName name="sport1_p1.5" localSheetId="4">'160_Zeus'!$G$47</definedName>
    <definedName name="sport1_p1.5" localSheetId="5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G19" i="8"/>
  <c r="G21" i="8"/>
  <c r="G18" i="8"/>
  <c r="G34" i="2"/>
  <c r="G36" i="2"/>
  <c r="G33" i="2"/>
  <c r="G23" i="12"/>
  <c r="G24" i="12"/>
  <c r="G25" i="12"/>
  <c r="G26" i="12"/>
  <c r="G27" i="12"/>
  <c r="G28" i="12"/>
  <c r="G29" i="12"/>
  <c r="G32" i="2"/>
  <c r="G17" i="8"/>
  <c r="G57" i="8"/>
  <c r="G58" i="8"/>
  <c r="G56" i="8"/>
  <c r="G6" i="2"/>
  <c r="G10" i="2"/>
  <c r="E31" i="16"/>
  <c r="D31" i="16"/>
  <c r="C31" i="16"/>
  <c r="G55" i="8"/>
  <c r="G17" i="12"/>
  <c r="G31" i="2"/>
  <c r="G42" i="10"/>
  <c r="G13" i="12"/>
  <c r="G14" i="12"/>
  <c r="G15" i="12"/>
  <c r="G12" i="12"/>
  <c r="G54" i="8"/>
  <c r="G53" i="8"/>
  <c r="G11" i="12"/>
  <c r="G17" i="4"/>
  <c r="G20" i="12"/>
  <c r="G21" i="12"/>
  <c r="G22" i="12"/>
  <c r="G16" i="10"/>
  <c r="G52" i="8"/>
  <c r="G51" i="8"/>
  <c r="D11" i="14"/>
  <c r="D14" i="14" s="1"/>
  <c r="C5" i="13"/>
  <c r="D13" i="13" s="1"/>
  <c r="G8" i="10"/>
  <c r="G7" i="10"/>
  <c r="G6" i="10"/>
  <c r="G75" i="8"/>
  <c r="G7" i="12"/>
  <c r="G6" i="12"/>
  <c r="G5" i="12"/>
  <c r="G7" i="3"/>
  <c r="C3" i="13"/>
  <c r="C2" i="13"/>
  <c r="M31" i="3"/>
  <c r="G6" i="3"/>
  <c r="G30" i="2"/>
  <c r="G29" i="2"/>
  <c r="G50" i="8"/>
  <c r="G16" i="8"/>
  <c r="G49" i="8"/>
  <c r="G48" i="8"/>
  <c r="G15" i="10"/>
  <c r="G28" i="2"/>
  <c r="G27" i="2"/>
  <c r="G26" i="2"/>
  <c r="G25" i="2"/>
  <c r="G44" i="12"/>
  <c r="G19" i="12"/>
  <c r="G24" i="2"/>
  <c r="G23" i="2"/>
  <c r="G47" i="8"/>
  <c r="G14" i="10"/>
  <c r="G65" i="8"/>
  <c r="G39" i="10"/>
  <c r="G12" i="10"/>
  <c r="G46" i="8"/>
  <c r="G43" i="3"/>
  <c r="G24" i="3"/>
  <c r="G42" i="3"/>
  <c r="G22" i="2"/>
  <c r="G21" i="2"/>
  <c r="G41" i="3"/>
  <c r="G45" i="8"/>
  <c r="G20" i="2"/>
  <c r="G40" i="3"/>
  <c r="G17" i="2"/>
  <c r="G18" i="2"/>
  <c r="G19" i="2"/>
  <c r="G16" i="2"/>
  <c r="G15" i="2"/>
  <c r="G80" i="8"/>
  <c r="G83" i="8" s="1"/>
  <c r="G71" i="8"/>
  <c r="G72" i="8"/>
  <c r="G73" i="8"/>
  <c r="G74" i="8"/>
  <c r="G70" i="8"/>
  <c r="G64" i="8"/>
  <c r="G63" i="8"/>
  <c r="G62" i="8"/>
  <c r="G44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23" i="8"/>
  <c r="G11" i="8"/>
  <c r="G12" i="8"/>
  <c r="G13" i="8"/>
  <c r="G14" i="8"/>
  <c r="G15" i="8"/>
  <c r="G10" i="8"/>
  <c r="G8" i="8"/>
  <c r="G60" i="8" l="1"/>
  <c r="G37" i="12"/>
  <c r="G77" i="8"/>
  <c r="G9" i="10"/>
  <c r="G8" i="12"/>
  <c r="G32" i="10"/>
  <c r="G67" i="8"/>
  <c r="G14" i="2"/>
  <c r="G39" i="3"/>
  <c r="G29" i="5"/>
  <c r="G22" i="5"/>
  <c r="G19" i="5"/>
  <c r="G8" i="5"/>
  <c r="G22" i="4"/>
  <c r="G16" i="4"/>
  <c r="G9" i="12" l="1"/>
  <c r="G47" i="12"/>
  <c r="G85" i="8"/>
  <c r="J4" i="6" s="1"/>
  <c r="G32" i="5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7" i="2"/>
  <c r="G5" i="2"/>
  <c r="G8" i="2" s="1"/>
  <c r="G13" i="2"/>
  <c r="G12" i="2"/>
  <c r="G11" i="2"/>
  <c r="G50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<sst xmlns="http://schemas.openxmlformats.org/spreadsheetml/2006/main" count="517" uniqueCount="242">
  <si>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</si>
  <si>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</si>
  <si>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</si>
  <si>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</si>
  <si>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</si>
  <si>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</si>
  <si>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</si>
  <si>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</si>
  <si>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</si>
  <si>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</si>
  <si>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</si>
  <si>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</si>
  <si>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</si>
  <si>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</si>
  <si>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</si>
  <si>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</si>
  <si>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</si>
  <si>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</si>
  <si>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</si>
  <si>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</si>
  <si>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</si>
  <si>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</si>
  <si>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</si>
  <si>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</si>
  <si>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</si>
  <si>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</si>
  <si>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</si>
  <si>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</si>
  <si>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</si>
  <si>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</si>
  <si>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</si>
  <si>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</si>
  <si>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</si>
  <si>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</si>
  <si>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</si>
  <si>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</si>
  <si>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</si>
  <si>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</si>
  <si>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</si>
  <si>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</si>
  <si>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</si>
  <si>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</si>
  <si>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</si>
  <si>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</si>
  <si>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</si>
  <si>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</si>
  <si>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</si>
  <si>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</si>
  <si>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</si>
  <si>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</si>
  <si>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</si>
  <si>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</si>
  <si>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</si>
  <si>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</si>
  <si>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</si>
  <si>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</si>
  <si>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</si>
  <si>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</si>
  <si>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</si>
  <si>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</si>
  <si>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</si>
  <si>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</si>
  <si>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</si>
  <si>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</si>
  <si>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</si>
  <si>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</si>
  <si>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</si>
  <si>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</si>
  <si>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</si>
  <si>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</si>
  <si>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</si>
  <si>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</si>
  <si>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</si>
  <si>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</si>
  <si>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</si>
  <si>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</si>
  <si>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</si>
  <si>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</si>
  <si>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</si>
  <si>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</si>
  <si>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</si>
  <si>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</si>
  <si>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</si>
  <si>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</si>
  <si>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</si>
  <si>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</si>
  <si>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</si>
  <si>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</si>
  <si>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</si>
  <si>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</si>
  <si>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</si>
  <si>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</si>
  <si>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</si>
  <si>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</si>
  <si>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</si>
  <si>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</si>
  <si>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</si>
  <si>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</si>
  <si>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</si>
  <si>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</si>
  <si>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</si>
  <si>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</si>
  <si>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</si>
  <si>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</si>
  <si>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</si>
  <si>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</si>
  <si>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</si>
  <si>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</si>
  <si>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</si>
  <si>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</si>
  <si>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</si>
  <si>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</si>
  <si>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</si>
  <si>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</si>
  <si>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</si>
  <si>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</si>
  <si>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</si>
  <si>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</si>
  <si>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</si>
  <si>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</si>
  <si>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</si>
  <si>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</si>
  <si>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</si>
  <si>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</si>
  <si>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</si>
  <si>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</si>
  <si>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</si>
  <si>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</si>
  <si>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</si>
  <si>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</si>
  <si>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</si>
  <si>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</si>
  <si>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</si>
  <si>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</si>
  <si>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</si>
  <si>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</si>
  <si>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</si>
  <si>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</si>
  <si>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</si>
  <si>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</si>
  <si>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</si>
  <si>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</si>
  <si>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</si>
  <si>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</si>
  <si>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</si>
  <si>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</si>
  <si>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</si>
  <si>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</si>
  <si>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</si>
  <si>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</si>
  <si>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</si>
  <si>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</si>
  <si>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</si>
  <si>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</si>
  <si>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</si>
  <si>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</si>
  <si>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</si>
  <si>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</si>
  <si>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</si>
  <si>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</si>
  <si>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</si>
  <si>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</si>
  <si>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</si>
  <si>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</si>
  <si>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</si>
  <si>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</si>
  <si>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</si>
  <si>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</si>
  <si>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</si>
  <si>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</si>
  <si>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</si>
  <si>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</si>
  <si>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</si>
  <si>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</si>
  <si>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</si>
  <si>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</si>
  <si>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</si>
  <si>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</si>
  <si>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</si>
  <si>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</si>
  <si>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</si>
  <si>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</si>
  <si>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</si>
  <si>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</si>
  <si>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</si>
  <si>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</si>
  <si>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</si>
  <si>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</si>
  <si>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</si>
  <si>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</si>
  <si>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</si>
  <si>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</si>
  <si>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</si>
  <si>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</si>
  <si>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</si>
  <si>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</si>
  <si>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</si>
  <si>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</si>
  <si>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</si>
  <si>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</si>
  <si>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</si>
  <si>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</si>
  <si>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</si>
  <si>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</si>
  <si>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</si>
  <si>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</si>
  <si>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</si>
  <si>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</si>
  <si>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</si>
  <si>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</si>
  <si>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</si>
  <si>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</si>
  <si>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</si>
  <si>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</si>
  <si>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</si>
  <si>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</si>
  <si>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</si>
  <si>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</si>
  <si>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</si>
  <si>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</si>
  <si>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</si>
  <si>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</si>
  <si>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</si>
  <si>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Nhận tiền dự án từ tk cty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</si>
  <si>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</si>
  <si>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</si>
  <si>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</si>
  <si>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</si>
  <si>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</si>
  <si>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</si>
  <si>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</si>
  <si>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</si>
  <si>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</si>
  <si>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</si>
  <si>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</si>
  <si>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</si>
  <si>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</si>
  <si>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</si>
  <si>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</si>
  <si>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</si>
  <si>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</si>
  <si>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Chi phí văn phòng, điện mạng tháng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</si>
</sst>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0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3" fillId="2" borderId="1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77" t="s">
        <v>14</v>
      </c>
      <c r="I2" s="77"/>
      <c r="J2" s="77"/>
      <c r="K2" s="77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-39448700</v>
      </c>
      <c r="K4" s="8"/>
    </row>
    <row r="5" spans="8:11">
      <c r="H5" s="8"/>
      <c r="I5" s="9" t="s">
        <v>120</v>
      </c>
      <c r="J5" s="11">
        <f>Pega</f>
        <v>-22214586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-75598266.400000006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15" sqref="F15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172</v>
      </c>
      <c r="B1" s="66" t="s">
        <v>173</v>
      </c>
      <c r="C1" s="66" t="s">
        <v>174</v>
      </c>
      <c r="D1" s="68" t="s">
        <v>175</v>
      </c>
      <c r="E1" s="66" t="s">
        <v>26</v>
      </c>
    </row>
    <row r="2" spans="1:8" ht="60">
      <c r="C2" s="67" t="s">
        <v>176</v>
      </c>
      <c r="D2" s="61">
        <v>14064000</v>
      </c>
    </row>
    <row r="3" spans="1:8">
      <c r="C3" t="s">
        <v>177</v>
      </c>
      <c r="D3" s="61">
        <v>8295653.599999994</v>
      </c>
    </row>
    <row r="4" spans="1:8">
      <c r="C4" t="s">
        <v>178</v>
      </c>
      <c r="D4" s="61">
        <v>22200000</v>
      </c>
    </row>
    <row r="5" spans="1:8">
      <c r="C5" t="s">
        <v>182</v>
      </c>
      <c r="D5" s="61">
        <v>40346</v>
      </c>
    </row>
    <row r="7" spans="1:8">
      <c r="C7" t="s">
        <v>188</v>
      </c>
      <c r="D7" s="61">
        <v>25000000</v>
      </c>
    </row>
    <row r="11" spans="1:8">
      <c r="D11" s="61">
        <f>SUM(D2:D9)</f>
        <v>69599999.599999994</v>
      </c>
      <c r="E11" t="s">
        <v>179</v>
      </c>
    </row>
    <row r="12" spans="1:8">
      <c r="D12" s="61">
        <v>25000000</v>
      </c>
      <c r="E12" t="s">
        <v>180</v>
      </c>
      <c r="F12" t="s">
        <v>189</v>
      </c>
    </row>
    <row r="13" spans="1:8">
      <c r="D13" s="61">
        <v>25000000</v>
      </c>
      <c r="E13" t="s">
        <v>180</v>
      </c>
    </row>
    <row r="14" spans="1:8">
      <c r="D14" s="61">
        <f>D11-D13</f>
        <v>44599999.599999994</v>
      </c>
      <c r="E14" t="s">
        <v>181</v>
      </c>
      <c r="F14" t="s">
        <v>187</v>
      </c>
      <c r="H14" s="61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I28" sqref="I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201</v>
      </c>
      <c r="C1" s="70" t="s">
        <v>202</v>
      </c>
      <c r="D1" s="70" t="s">
        <v>203</v>
      </c>
      <c r="E1" s="70" t="s">
        <v>204</v>
      </c>
    </row>
    <row r="2" spans="1:5">
      <c r="A2" s="24" t="s">
        <v>205</v>
      </c>
      <c r="B2" s="44">
        <v>79000000</v>
      </c>
      <c r="C2" s="23"/>
      <c r="D2" s="23"/>
      <c r="E2" s="23"/>
    </row>
    <row r="3" spans="1:5">
      <c r="A3" s="24"/>
      <c r="B3" s="23"/>
      <c r="C3" s="23"/>
      <c r="D3" s="23"/>
      <c r="E3" s="23"/>
    </row>
    <row r="4" spans="1:5">
      <c r="A4" s="24" t="s">
        <v>206</v>
      </c>
      <c r="B4" s="23"/>
      <c r="C4" s="26">
        <v>-25000000</v>
      </c>
      <c r="D4" s="23"/>
      <c r="E4" s="23"/>
    </row>
    <row r="5" spans="1:5">
      <c r="A5" s="17" t="s">
        <v>207</v>
      </c>
      <c r="B5" s="10"/>
      <c r="C5" s="14">
        <v>-5000000</v>
      </c>
      <c r="E5" s="14"/>
    </row>
    <row r="6" spans="1:5">
      <c r="A6" s="17" t="s">
        <v>208</v>
      </c>
      <c r="B6" s="10"/>
      <c r="C6" s="14">
        <v>-25000000</v>
      </c>
      <c r="E6" s="14"/>
    </row>
    <row r="7" spans="1:5">
      <c r="A7" s="24" t="s">
        <v>209</v>
      </c>
      <c r="B7" s="23"/>
      <c r="C7" s="23">
        <v>-10000000</v>
      </c>
      <c r="D7" s="23"/>
      <c r="E7" s="23"/>
    </row>
    <row r="8" spans="1:5">
      <c r="A8" s="24" t="s">
        <v>210</v>
      </c>
      <c r="B8" s="23"/>
      <c r="C8" s="71">
        <v>-8606000</v>
      </c>
      <c r="D8" s="23"/>
      <c r="E8" s="23"/>
    </row>
    <row r="9" spans="1:5">
      <c r="A9" s="24" t="s">
        <v>211</v>
      </c>
      <c r="B9" s="23"/>
      <c r="C9" s="23">
        <v>14000000</v>
      </c>
      <c r="D9" s="23"/>
      <c r="E9" s="23"/>
    </row>
    <row r="10" spans="1:5" ht="15.75">
      <c r="A10" s="24" t="s">
        <v>212</v>
      </c>
      <c r="B10" s="23"/>
      <c r="C10" s="72">
        <v>-2500000</v>
      </c>
      <c r="D10" s="23"/>
      <c r="E10" s="23"/>
    </row>
    <row r="11" spans="1:5">
      <c r="A11" s="24" t="s">
        <v>213</v>
      </c>
      <c r="B11" s="23"/>
      <c r="C11" s="23">
        <v>-5894900</v>
      </c>
      <c r="D11" s="23"/>
      <c r="E11" s="23"/>
    </row>
    <row r="12" spans="1:5">
      <c r="A12" s="24" t="s">
        <v>214</v>
      </c>
      <c r="B12" s="23"/>
      <c r="C12" s="23">
        <v>-2950000</v>
      </c>
      <c r="D12" s="23"/>
      <c r="E12" s="23"/>
    </row>
    <row r="13" spans="1:5">
      <c r="A13" s="24" t="s">
        <v>215</v>
      </c>
      <c r="B13" s="23"/>
      <c r="C13" s="23">
        <v>-733000</v>
      </c>
      <c r="D13" s="23"/>
      <c r="E13" s="23"/>
    </row>
    <row r="14" spans="1:5">
      <c r="A14" s="24" t="s">
        <v>216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217</v>
      </c>
      <c r="B16" s="23"/>
      <c r="C16" s="23">
        <v>-24000</v>
      </c>
      <c r="D16" s="23"/>
      <c r="E16" s="23"/>
    </row>
    <row r="17" spans="1:5">
      <c r="A17" s="24" t="s">
        <v>218</v>
      </c>
      <c r="B17" s="23"/>
      <c r="C17" s="23">
        <v>-2014000</v>
      </c>
      <c r="D17" s="23"/>
      <c r="E17" s="23"/>
    </row>
    <row r="18" spans="1:5">
      <c r="A18" s="24" t="s">
        <v>219</v>
      </c>
      <c r="B18" s="23"/>
      <c r="C18" s="23">
        <v>-210000</v>
      </c>
      <c r="D18" s="23"/>
      <c r="E18" s="23"/>
    </row>
    <row r="19" spans="1:5">
      <c r="A19" t="s">
        <v>220</v>
      </c>
      <c r="B19"/>
      <c r="C19" s="23"/>
      <c r="D19" s="23"/>
      <c r="E19" s="23">
        <v>25000000</v>
      </c>
    </row>
    <row r="20" spans="1:5">
      <c r="A20" s="24" t="s">
        <v>221</v>
      </c>
      <c r="B20" s="23"/>
      <c r="C20" s="23"/>
      <c r="D20" s="23"/>
      <c r="E20" s="23">
        <v>-3000000</v>
      </c>
    </row>
    <row r="21" spans="1:5">
      <c r="A21" s="24" t="s">
        <v>222</v>
      </c>
      <c r="B21" s="23"/>
      <c r="C21" s="23"/>
      <c r="D21" s="23"/>
      <c r="E21" s="23">
        <v>-21000000</v>
      </c>
    </row>
    <row r="22" spans="1:5">
      <c r="A22" s="24" t="s">
        <v>223</v>
      </c>
      <c r="B22" s="23"/>
      <c r="C22" s="23"/>
      <c r="D22" s="23">
        <v>19600000</v>
      </c>
      <c r="E22" s="23"/>
    </row>
    <row r="23" spans="1:5">
      <c r="A23" s="24" t="s">
        <v>224</v>
      </c>
      <c r="B23" s="23"/>
      <c r="C23" s="23"/>
      <c r="D23" s="23">
        <v>-5000000</v>
      </c>
      <c r="E23" s="23"/>
    </row>
    <row r="24" spans="1:5">
      <c r="A24" s="24" t="s">
        <v>225</v>
      </c>
      <c r="B24" s="23"/>
      <c r="C24" s="23"/>
      <c r="D24" s="23">
        <v>-14000000</v>
      </c>
      <c r="E24" s="23">
        <v>14000000</v>
      </c>
    </row>
    <row r="25" spans="1:5">
      <c r="A25" s="24" t="s">
        <v>232</v>
      </c>
      <c r="B25" s="23"/>
      <c r="C25" s="23"/>
      <c r="E25" s="23">
        <v>-6000000</v>
      </c>
    </row>
    <row r="26" spans="1:5">
      <c r="A26" s="24" t="s">
        <v>233</v>
      </c>
      <c r="B26" s="23"/>
      <c r="C26" s="23"/>
      <c r="D26" s="23"/>
      <c r="E26" s="23">
        <v>2200000</v>
      </c>
    </row>
    <row r="27" spans="1:5" ht="14.25" customHeight="1">
      <c r="A27" s="24" t="s">
        <v>234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SUM(C4:C18)</f>
        <v>-78751052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50"/>
  <sheetViews>
    <sheetView workbookViewId="0">
      <selection activeCell="D36" sqref="D36"/>
    </sheetView>
  </sheetViews>
  <sheetFormatPr defaultRowHeight="14.25"/>
  <cols>
    <col min="1" max="2" width="9.140625" style="62"/>
    <col min="3" max="3" width="8.42578125" style="83" customWidth="1"/>
    <col min="4" max="4" width="37.85546875" style="62" customWidth="1"/>
    <col min="5" max="5" width="11.5703125" style="83" customWidth="1"/>
    <col min="6" max="6" width="14.140625" style="87" bestFit="1" customWidth="1"/>
    <col min="7" max="7" width="32.42578125" style="87" customWidth="1"/>
    <col min="8" max="8" width="12.85546875" style="82" customWidth="1"/>
    <col min="9" max="9" width="16.28515625" style="88" customWidth="1"/>
    <col min="10" max="10" width="33.5703125" style="62" customWidth="1"/>
    <col min="11" max="16384" width="9.140625" style="62"/>
  </cols>
  <sheetData>
    <row r="2" spans="3:10" ht="15">
      <c r="C2" s="95" t="s">
        <v>14</v>
      </c>
      <c r="D2" s="95"/>
      <c r="E2" s="95"/>
      <c r="F2" s="95"/>
      <c r="G2" s="95"/>
      <c r="H2" s="95"/>
      <c r="I2" s="95"/>
      <c r="J2" s="95"/>
    </row>
    <row r="3" spans="3:10" ht="15">
      <c r="C3" s="96" t="s">
        <v>0</v>
      </c>
      <c r="D3" s="96" t="s">
        <v>16</v>
      </c>
      <c r="E3" s="96" t="s">
        <v>1</v>
      </c>
      <c r="F3" s="97" t="s">
        <v>2</v>
      </c>
      <c r="G3" s="97" t="s">
        <v>3</v>
      </c>
      <c r="H3" s="98" t="s">
        <v>17</v>
      </c>
      <c r="I3" s="96" t="s">
        <v>4</v>
      </c>
      <c r="J3" s="96" t="s">
        <v>5</v>
      </c>
    </row>
    <row r="4" spans="3:10" ht="15.75" customHeight="1">
      <c r="C4" s="96"/>
      <c r="D4" s="99" t="s">
        <v>6</v>
      </c>
      <c r="E4" s="99"/>
      <c r="F4" s="99"/>
      <c r="G4" s="99"/>
      <c r="H4" s="100"/>
      <c r="I4" s="96"/>
      <c r="J4" s="96"/>
    </row>
    <row r="5" spans="3:10">
      <c r="C5" s="101">
        <v>1</v>
      </c>
      <c r="D5" s="102" t="s">
        <v>15</v>
      </c>
      <c r="E5" s="101">
        <v>1</v>
      </c>
      <c r="F5" s="103">
        <v>79000000</v>
      </c>
      <c r="G5" s="104">
        <f>SUM(F5:F7)</f>
        <v>81200000</v>
      </c>
      <c r="H5" s="105"/>
      <c r="I5" s="106"/>
      <c r="J5" s="102"/>
    </row>
    <row r="6" spans="3:10">
      <c r="C6" s="101">
        <v>1</v>
      </c>
      <c r="D6" s="102" t="s">
        <v>18</v>
      </c>
      <c r="E6" s="101">
        <v>1</v>
      </c>
      <c r="F6" s="107">
        <v>2200000</v>
      </c>
      <c r="G6" s="104">
        <f>E6*F6</f>
        <v>2200000</v>
      </c>
      <c r="H6" s="105" t="s">
        <v>9</v>
      </c>
      <c r="I6" s="106"/>
      <c r="J6" s="102" t="s">
        <v>226</v>
      </c>
    </row>
    <row r="7" spans="3:10">
      <c r="C7" s="101">
        <v>3</v>
      </c>
      <c r="D7" s="102"/>
      <c r="E7" s="101"/>
      <c r="F7" s="103"/>
      <c r="G7" s="104"/>
      <c r="H7" s="105"/>
      <c r="I7" s="106"/>
      <c r="J7" s="102"/>
    </row>
    <row r="8" spans="3:10" ht="15">
      <c r="C8" s="101"/>
      <c r="D8" s="102"/>
      <c r="E8" s="101"/>
      <c r="F8" s="103"/>
      <c r="G8" s="43">
        <f>SUM(G5:G7)</f>
        <v>83400000</v>
      </c>
      <c r="H8" s="73"/>
      <c r="I8" s="12"/>
      <c r="J8" s="13" t="s">
        <v>7</v>
      </c>
    </row>
    <row r="9" spans="3:10" ht="15">
      <c r="C9" s="101"/>
      <c r="D9" s="99" t="s">
        <v>8</v>
      </c>
      <c r="E9" s="99"/>
      <c r="F9" s="99"/>
      <c r="G9" s="99"/>
      <c r="H9" s="100"/>
      <c r="I9" s="14"/>
      <c r="J9" s="15"/>
    </row>
    <row r="10" spans="3:10">
      <c r="C10" s="101">
        <v>1</v>
      </c>
      <c r="D10" s="102" t="s">
        <v>18</v>
      </c>
      <c r="E10" s="108">
        <v>1</v>
      </c>
      <c r="F10" s="107">
        <v>2372000</v>
      </c>
      <c r="G10" s="104">
        <f>E10*F10</f>
        <v>2372000</v>
      </c>
      <c r="H10" s="105" t="s">
        <v>9</v>
      </c>
      <c r="I10" s="106"/>
      <c r="J10" s="102" t="s">
        <v>226</v>
      </c>
    </row>
    <row r="11" spans="3:10">
      <c r="C11" s="101">
        <v>2</v>
      </c>
      <c r="D11" s="109" t="s">
        <v>19</v>
      </c>
      <c r="E11" s="108">
        <v>1</v>
      </c>
      <c r="F11" s="110">
        <v>6536500</v>
      </c>
      <c r="G11" s="104">
        <f t="shared" ref="G11:G13" si="0">E11*F11</f>
        <v>6536500</v>
      </c>
      <c r="H11" s="105" t="s">
        <v>9</v>
      </c>
      <c r="I11" s="106"/>
      <c r="J11" s="102"/>
    </row>
    <row r="12" spans="3:10">
      <c r="C12" s="101">
        <v>3</v>
      </c>
      <c r="D12" s="111" t="s">
        <v>20</v>
      </c>
      <c r="E12" s="108">
        <v>1</v>
      </c>
      <c r="F12" s="110">
        <v>890000</v>
      </c>
      <c r="G12" s="104">
        <f t="shared" si="0"/>
        <v>890000</v>
      </c>
      <c r="H12" s="105" t="s">
        <v>22</v>
      </c>
      <c r="I12" s="106"/>
      <c r="J12" s="102"/>
    </row>
    <row r="13" spans="3:10">
      <c r="C13" s="101">
        <v>4</v>
      </c>
      <c r="D13" s="109" t="s">
        <v>21</v>
      </c>
      <c r="E13" s="108">
        <v>1</v>
      </c>
      <c r="F13" s="110">
        <v>575000</v>
      </c>
      <c r="G13" s="104">
        <f t="shared" si="0"/>
        <v>575000</v>
      </c>
      <c r="H13" s="105" t="s">
        <v>23</v>
      </c>
      <c r="I13" s="106"/>
      <c r="J13" s="102"/>
    </row>
    <row r="14" spans="3:10">
      <c r="C14" s="101">
        <v>5</v>
      </c>
      <c r="D14" s="109" t="s">
        <v>74</v>
      </c>
      <c r="E14" s="108">
        <v>1</v>
      </c>
      <c r="F14" s="110">
        <v>2500000</v>
      </c>
      <c r="G14" s="104">
        <f>E14*F14</f>
        <v>2500000</v>
      </c>
      <c r="H14" s="105" t="s">
        <v>9</v>
      </c>
      <c r="I14" s="106"/>
      <c r="J14" s="102"/>
    </row>
    <row r="15" spans="3:10">
      <c r="C15" s="101">
        <v>6</v>
      </c>
      <c r="D15" s="109" t="s">
        <v>123</v>
      </c>
      <c r="E15" s="108">
        <v>1</v>
      </c>
      <c r="F15" s="110">
        <v>2811534</v>
      </c>
      <c r="G15" s="104">
        <f>E15*F15</f>
        <v>2811534</v>
      </c>
      <c r="H15" s="105" t="s">
        <v>9</v>
      </c>
      <c r="I15" s="106"/>
      <c r="J15" s="102"/>
    </row>
    <row r="16" spans="3:10">
      <c r="C16" s="101">
        <v>7</v>
      </c>
      <c r="D16" s="109" t="s">
        <v>124</v>
      </c>
      <c r="E16" s="108">
        <v>1</v>
      </c>
      <c r="F16" s="110">
        <v>2950000</v>
      </c>
      <c r="G16" s="104">
        <f>E16*F16</f>
        <v>2950000</v>
      </c>
      <c r="H16" s="105" t="s">
        <v>51</v>
      </c>
      <c r="I16" s="106"/>
      <c r="J16" s="102"/>
    </row>
    <row r="17" spans="3:10">
      <c r="C17" s="101">
        <v>8</v>
      </c>
      <c r="D17" s="109" t="s">
        <v>125</v>
      </c>
      <c r="E17" s="108">
        <v>1</v>
      </c>
      <c r="F17" s="110">
        <v>5894900</v>
      </c>
      <c r="G17" s="104">
        <f t="shared" ref="G17:G19" si="1">E17*F17</f>
        <v>5894900</v>
      </c>
      <c r="H17" s="105" t="s">
        <v>51</v>
      </c>
      <c r="I17" s="106"/>
      <c r="J17" s="102"/>
    </row>
    <row r="18" spans="3:10">
      <c r="C18" s="101">
        <v>9</v>
      </c>
      <c r="D18" s="109" t="s">
        <v>126</v>
      </c>
      <c r="E18" s="108">
        <v>1</v>
      </c>
      <c r="F18" s="110">
        <v>2500000</v>
      </c>
      <c r="G18" s="104">
        <f t="shared" si="1"/>
        <v>2500000</v>
      </c>
      <c r="H18" s="105" t="s">
        <v>51</v>
      </c>
      <c r="I18" s="106"/>
      <c r="J18" s="102"/>
    </row>
    <row r="19" spans="3:10">
      <c r="C19" s="101">
        <v>10</v>
      </c>
      <c r="D19" s="109" t="s">
        <v>127</v>
      </c>
      <c r="E19" s="108">
        <v>1</v>
      </c>
      <c r="F19" s="110">
        <v>733000</v>
      </c>
      <c r="G19" s="104">
        <f t="shared" si="1"/>
        <v>733000</v>
      </c>
      <c r="H19" s="105" t="s">
        <v>51</v>
      </c>
      <c r="I19" s="106"/>
      <c r="J19" s="102"/>
    </row>
    <row r="20" spans="3:10" ht="28.5">
      <c r="C20" s="101">
        <v>11</v>
      </c>
      <c r="D20" s="109" t="s">
        <v>129</v>
      </c>
      <c r="E20" s="108">
        <v>1</v>
      </c>
      <c r="F20" s="110">
        <v>2547152</v>
      </c>
      <c r="G20" s="104">
        <f t="shared" ref="G20:G24" si="2">E20*F20</f>
        <v>2547152</v>
      </c>
      <c r="H20" s="105" t="s">
        <v>51</v>
      </c>
      <c r="I20" s="106"/>
      <c r="J20" s="102"/>
    </row>
    <row r="21" spans="3:10">
      <c r="C21" s="101">
        <v>12</v>
      </c>
      <c r="D21" s="109" t="s">
        <v>132</v>
      </c>
      <c r="E21" s="108">
        <v>1</v>
      </c>
      <c r="F21" s="110">
        <v>100000</v>
      </c>
      <c r="G21" s="104">
        <f t="shared" si="2"/>
        <v>100000</v>
      </c>
      <c r="H21" s="105" t="s">
        <v>9</v>
      </c>
      <c r="I21" s="106"/>
      <c r="J21" s="102"/>
    </row>
    <row r="22" spans="3:10">
      <c r="C22" s="101">
        <v>13</v>
      </c>
      <c r="D22" s="109" t="s">
        <v>133</v>
      </c>
      <c r="E22" s="108">
        <v>1</v>
      </c>
      <c r="F22" s="110">
        <v>110000</v>
      </c>
      <c r="G22" s="104">
        <f t="shared" si="2"/>
        <v>110000</v>
      </c>
      <c r="H22" s="105" t="s">
        <v>9</v>
      </c>
      <c r="I22" s="106"/>
      <c r="J22" s="102"/>
    </row>
    <row r="23" spans="3:10">
      <c r="C23" s="101">
        <v>14</v>
      </c>
      <c r="D23" s="109" t="s">
        <v>140</v>
      </c>
      <c r="E23" s="108">
        <v>1</v>
      </c>
      <c r="F23" s="110">
        <v>160000</v>
      </c>
      <c r="G23" s="104">
        <f t="shared" si="2"/>
        <v>160000</v>
      </c>
      <c r="H23" s="105" t="s">
        <v>9</v>
      </c>
      <c r="I23" s="106"/>
      <c r="J23" s="102"/>
    </row>
    <row r="24" spans="3:10">
      <c r="C24" s="101">
        <v>15</v>
      </c>
      <c r="D24" s="109" t="s">
        <v>141</v>
      </c>
      <c r="E24" s="108">
        <v>1</v>
      </c>
      <c r="F24" s="110">
        <v>210000</v>
      </c>
      <c r="G24" s="104">
        <f t="shared" si="2"/>
        <v>210000</v>
      </c>
      <c r="H24" s="105" t="s">
        <v>51</v>
      </c>
      <c r="I24" s="106"/>
      <c r="J24" s="102"/>
    </row>
    <row r="25" spans="3:10">
      <c r="C25" s="101">
        <v>16</v>
      </c>
      <c r="D25" s="109" t="s">
        <v>143</v>
      </c>
      <c r="E25" s="108">
        <v>1</v>
      </c>
      <c r="F25" s="110">
        <v>2685000</v>
      </c>
      <c r="G25" s="104">
        <f t="shared" ref="G25:G34" si="3">E25*F25</f>
        <v>2685000</v>
      </c>
      <c r="H25" s="105" t="s">
        <v>9</v>
      </c>
      <c r="I25" s="106"/>
      <c r="J25" s="102"/>
    </row>
    <row r="26" spans="3:10">
      <c r="C26" s="101">
        <v>17</v>
      </c>
      <c r="D26" s="109" t="s">
        <v>144</v>
      </c>
      <c r="E26" s="108">
        <v>1</v>
      </c>
      <c r="F26" s="110">
        <v>4298000</v>
      </c>
      <c r="G26" s="104">
        <f t="shared" si="3"/>
        <v>4298000</v>
      </c>
      <c r="H26" s="105" t="s">
        <v>22</v>
      </c>
      <c r="I26" s="106"/>
      <c r="J26" s="102"/>
    </row>
    <row r="27" spans="3:10">
      <c r="C27" s="101">
        <v>18</v>
      </c>
      <c r="D27" s="109" t="s">
        <v>140</v>
      </c>
      <c r="E27" s="108">
        <v>1</v>
      </c>
      <c r="F27" s="110">
        <v>220000</v>
      </c>
      <c r="G27" s="104">
        <f t="shared" si="3"/>
        <v>220000</v>
      </c>
      <c r="H27" s="105" t="s">
        <v>145</v>
      </c>
      <c r="I27" s="106"/>
      <c r="J27" s="102"/>
    </row>
    <row r="28" spans="3:10">
      <c r="C28" s="101">
        <v>19</v>
      </c>
      <c r="D28" s="109" t="s">
        <v>146</v>
      </c>
      <c r="E28" s="108">
        <v>1</v>
      </c>
      <c r="F28" s="110">
        <v>52000</v>
      </c>
      <c r="G28" s="104">
        <f t="shared" si="3"/>
        <v>52000</v>
      </c>
      <c r="H28" s="105" t="s">
        <v>22</v>
      </c>
      <c r="I28" s="106"/>
      <c r="J28" s="102"/>
    </row>
    <row r="29" spans="3:10">
      <c r="C29" s="101">
        <v>20</v>
      </c>
      <c r="D29" s="109" t="s">
        <v>152</v>
      </c>
      <c r="E29" s="108">
        <v>1</v>
      </c>
      <c r="F29" s="110">
        <v>1200000</v>
      </c>
      <c r="G29" s="104">
        <f t="shared" si="3"/>
        <v>1200000</v>
      </c>
      <c r="H29" s="105" t="s">
        <v>22</v>
      </c>
      <c r="I29" s="106"/>
      <c r="J29" s="102"/>
    </row>
    <row r="30" spans="3:10">
      <c r="C30" s="101">
        <v>21</v>
      </c>
      <c r="D30" s="109" t="s">
        <v>153</v>
      </c>
      <c r="E30" s="108">
        <v>1</v>
      </c>
      <c r="F30" s="110">
        <v>160000</v>
      </c>
      <c r="G30" s="104">
        <f t="shared" si="3"/>
        <v>160000</v>
      </c>
      <c r="H30" s="105" t="s">
        <v>9</v>
      </c>
      <c r="I30" s="106"/>
      <c r="J30" s="102"/>
    </row>
    <row r="31" spans="3:10">
      <c r="C31" s="101">
        <v>22</v>
      </c>
      <c r="D31" s="102" t="s">
        <v>198</v>
      </c>
      <c r="E31" s="108">
        <v>1</v>
      </c>
      <c r="F31" s="112">
        <v>100000</v>
      </c>
      <c r="G31" s="104">
        <f t="shared" si="3"/>
        <v>100000</v>
      </c>
      <c r="H31" s="113" t="s">
        <v>9</v>
      </c>
      <c r="I31" s="106"/>
      <c r="J31" s="102"/>
    </row>
    <row r="32" spans="3:10">
      <c r="C32" s="101">
        <v>23</v>
      </c>
      <c r="D32" s="102" t="s">
        <v>230</v>
      </c>
      <c r="E32" s="108">
        <v>1</v>
      </c>
      <c r="F32" s="112">
        <v>100000</v>
      </c>
      <c r="G32" s="104">
        <f t="shared" si="3"/>
        <v>100000</v>
      </c>
      <c r="H32" s="113" t="s">
        <v>9</v>
      </c>
      <c r="I32" s="106"/>
      <c r="J32" s="102"/>
    </row>
    <row r="33" spans="3:10">
      <c r="C33" s="101">
        <v>24</v>
      </c>
      <c r="D33" s="102" t="s">
        <v>238</v>
      </c>
      <c r="E33" s="108">
        <v>1</v>
      </c>
      <c r="F33" s="112">
        <v>200000</v>
      </c>
      <c r="G33" s="104">
        <f t="shared" si="3"/>
        <v>200000</v>
      </c>
      <c r="H33" s="113" t="s">
        <v>9</v>
      </c>
      <c r="I33" s="106"/>
      <c r="J33" s="102"/>
    </row>
    <row r="34" spans="3:10">
      <c r="C34" s="101">
        <v>25</v>
      </c>
      <c r="D34" s="102" t="s">
        <v>239</v>
      </c>
      <c r="E34" s="108">
        <v>1</v>
      </c>
      <c r="F34" s="112">
        <v>709500</v>
      </c>
      <c r="G34" s="104">
        <f t="shared" si="3"/>
        <v>709500</v>
      </c>
      <c r="H34" s="113" t="s">
        <v>9</v>
      </c>
      <c r="I34" s="106"/>
      <c r="J34" s="102"/>
    </row>
    <row r="35" spans="3:10">
      <c r="C35" s="79"/>
      <c r="D35" s="9"/>
      <c r="E35" s="94"/>
      <c r="F35" s="93"/>
      <c r="G35" s="80"/>
      <c r="H35" s="90"/>
      <c r="I35" s="81"/>
      <c r="J35" s="9"/>
    </row>
    <row r="36" spans="3:10" ht="15">
      <c r="C36" s="79"/>
      <c r="D36" s="9"/>
      <c r="E36" s="94"/>
      <c r="F36" s="92"/>
      <c r="G36" s="45">
        <f>SUM(G10:G34)</f>
        <v>40614586</v>
      </c>
      <c r="H36" s="75"/>
      <c r="I36" s="84"/>
      <c r="J36" s="27" t="s">
        <v>7</v>
      </c>
    </row>
    <row r="37" spans="3:10">
      <c r="C37" s="79"/>
      <c r="D37" s="9"/>
      <c r="E37" s="94"/>
      <c r="F37" s="92"/>
      <c r="G37" s="80"/>
      <c r="H37" s="74"/>
      <c r="I37" s="81"/>
      <c r="J37" s="9"/>
    </row>
    <row r="38" spans="3:10" ht="15">
      <c r="C38" s="79"/>
      <c r="D38" s="78" t="s">
        <v>12</v>
      </c>
      <c r="E38" s="78"/>
      <c r="F38" s="78"/>
      <c r="G38" s="78"/>
      <c r="H38" s="89"/>
      <c r="I38" s="81"/>
      <c r="J38" s="9"/>
    </row>
    <row r="39" spans="3:10" ht="15">
      <c r="C39" s="79">
        <v>1</v>
      </c>
      <c r="D39" s="9" t="s">
        <v>25</v>
      </c>
      <c r="E39" s="79"/>
      <c r="F39" s="80"/>
      <c r="G39" s="45">
        <v>25000000</v>
      </c>
      <c r="H39" s="75"/>
      <c r="I39" s="84"/>
      <c r="J39" s="27" t="s">
        <v>7</v>
      </c>
    </row>
    <row r="40" spans="3:10" ht="15">
      <c r="C40" s="79"/>
      <c r="D40" s="9"/>
      <c r="E40" s="79"/>
      <c r="F40" s="80"/>
      <c r="G40" s="44"/>
      <c r="H40" s="76"/>
      <c r="I40" s="14"/>
      <c r="J40" s="15"/>
    </row>
    <row r="41" spans="3:10" ht="15">
      <c r="C41" s="79"/>
      <c r="D41" s="78" t="s">
        <v>27</v>
      </c>
      <c r="E41" s="78"/>
      <c r="F41" s="78"/>
      <c r="G41" s="78"/>
      <c r="H41" s="91"/>
      <c r="I41" s="81"/>
      <c r="J41" s="9"/>
    </row>
    <row r="42" spans="3:10" ht="15">
      <c r="C42" s="79">
        <v>1</v>
      </c>
      <c r="D42" s="17" t="s">
        <v>11</v>
      </c>
      <c r="E42" s="79"/>
      <c r="F42" s="80"/>
      <c r="G42" s="44">
        <v>5000000</v>
      </c>
      <c r="H42" s="76"/>
      <c r="I42" s="14"/>
      <c r="J42" s="28"/>
    </row>
    <row r="43" spans="3:10" ht="15">
      <c r="C43" s="79">
        <v>2</v>
      </c>
      <c r="D43" s="17" t="s">
        <v>9</v>
      </c>
      <c r="E43" s="79"/>
      <c r="F43" s="80"/>
      <c r="G43" s="44"/>
      <c r="H43" s="76"/>
      <c r="I43" s="14"/>
      <c r="J43" s="28"/>
    </row>
    <row r="44" spans="3:10" ht="15">
      <c r="C44" s="79">
        <v>3</v>
      </c>
      <c r="D44" s="17" t="s">
        <v>13</v>
      </c>
      <c r="E44" s="79"/>
      <c r="F44" s="80"/>
      <c r="G44" s="44">
        <v>25000000</v>
      </c>
      <c r="H44" s="76"/>
      <c r="I44" s="81"/>
      <c r="J44" s="28"/>
    </row>
    <row r="45" spans="3:10" ht="15">
      <c r="C45" s="79">
        <v>4</v>
      </c>
      <c r="D45" s="17" t="s">
        <v>10</v>
      </c>
      <c r="E45" s="79"/>
      <c r="F45" s="80"/>
      <c r="G45" s="44"/>
      <c r="H45" s="76"/>
      <c r="I45" s="14"/>
      <c r="J45" s="28"/>
    </row>
    <row r="46" spans="3:10" ht="15">
      <c r="C46" s="79">
        <v>5</v>
      </c>
      <c r="D46" s="17" t="s">
        <v>24</v>
      </c>
      <c r="E46" s="79"/>
      <c r="F46" s="80"/>
      <c r="G46" s="44">
        <v>10000000</v>
      </c>
      <c r="H46" s="76"/>
      <c r="I46" s="14"/>
      <c r="J46" s="28"/>
    </row>
    <row r="47" spans="3:10" ht="15">
      <c r="C47" s="79"/>
      <c r="D47" s="30"/>
      <c r="E47" s="85"/>
      <c r="F47" s="47"/>
      <c r="G47" s="45">
        <f>SUM(G42:G46)</f>
        <v>40000000</v>
      </c>
      <c r="H47" s="75"/>
      <c r="I47" s="26"/>
      <c r="J47" s="27" t="s">
        <v>7</v>
      </c>
    </row>
    <row r="49" spans="3:10" ht="15">
      <c r="C49" s="79"/>
      <c r="D49" s="17"/>
      <c r="E49" s="79"/>
      <c r="F49" s="80"/>
      <c r="G49" s="86"/>
      <c r="I49" s="62"/>
    </row>
    <row r="50" spans="3:10" ht="15">
      <c r="C50" s="79"/>
      <c r="D50" s="17"/>
      <c r="E50" s="79"/>
      <c r="F50" s="80"/>
      <c r="G50" s="43">
        <f>G8-G36-G39-G47</f>
        <v>-22214586</v>
      </c>
      <c r="H50" s="73"/>
      <c r="I50" s="16"/>
      <c r="J50" s="25" t="s">
        <v>26</v>
      </c>
    </row>
  </sheetData>
  <mergeCells count="5">
    <mergeCell ref="C2:J2"/>
    <mergeCell ref="D4:G4"/>
    <mergeCell ref="D9:G9"/>
    <mergeCell ref="D38:G38"/>
    <mergeCell ref="D41:G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topLeftCell="A25" workbookViewId="0">
      <selection activeCell="G23" sqref="G23"/>
    </sheetView>
  </sheetViews>
  <sheetFormatPr defaultRowHeight="14.25"/>
  <cols>
    <col min="1" max="2" width="9.140625" style="115"/>
    <col min="3" max="3" width="8.42578125" style="115" customWidth="1"/>
    <col min="4" max="4" width="37.85546875" style="115" customWidth="1"/>
    <col min="5" max="5" width="11.5703125" style="141" customWidth="1"/>
    <col min="6" max="6" width="14.140625" style="142" bestFit="1" customWidth="1"/>
    <col min="7" max="7" width="32.42578125" style="142" customWidth="1"/>
    <col min="8" max="8" width="12.85546875" style="143" customWidth="1"/>
    <col min="9" max="9" width="16.28515625" style="143" customWidth="1"/>
    <col min="10" max="10" width="33.5703125" style="115" customWidth="1"/>
    <col min="11" max="12" width="9.140625" style="115"/>
    <col min="13" max="13" width="25.85546875" style="115" customWidth="1"/>
    <col min="14" max="16384" width="9.140625" style="115"/>
  </cols>
  <sheetData>
    <row r="2" spans="3:10" s="115" customFormat="1" ht="15">
      <c r="C2" s="95" t="s">
        <v>28</v>
      </c>
      <c r="D2" s="95"/>
      <c r="E2" s="95"/>
      <c r="F2" s="95"/>
      <c r="G2" s="95"/>
      <c r="H2" s="95"/>
      <c r="I2" s="95"/>
      <c r="J2" s="95"/>
    </row>
    <row r="3" spans="3:10" s="115" customFormat="1" ht="15">
      <c r="C3" s="96" t="s">
        <v>0</v>
      </c>
      <c r="D3" s="96" t="s">
        <v>16</v>
      </c>
      <c r="E3" s="96" t="s">
        <v>1</v>
      </c>
      <c r="F3" s="97" t="s">
        <v>2</v>
      </c>
      <c r="G3" s="97" t="s">
        <v>3</v>
      </c>
      <c r="H3" s="96" t="s">
        <v>17</v>
      </c>
      <c r="I3" s="96" t="s">
        <v>4</v>
      </c>
      <c r="J3" s="96" t="s">
        <v>5</v>
      </c>
    </row>
    <row r="4" spans="3:10" s="115" customFormat="1" ht="15.75" customHeight="1">
      <c r="C4" s="96"/>
      <c r="D4" s="99" t="s">
        <v>6</v>
      </c>
      <c r="E4" s="99"/>
      <c r="F4" s="99"/>
      <c r="G4" s="99"/>
      <c r="H4" s="119"/>
      <c r="I4" s="96"/>
      <c r="J4" s="96"/>
    </row>
    <row r="5" spans="3:10" s="115" customFormat="1">
      <c r="C5" s="102">
        <v>1</v>
      </c>
      <c r="D5" s="102" t="s">
        <v>31</v>
      </c>
      <c r="E5" s="101">
        <v>1</v>
      </c>
      <c r="F5" s="104">
        <v>14400000</v>
      </c>
      <c r="G5" s="104">
        <f>F5*E5</f>
        <v>14400000</v>
      </c>
      <c r="H5" s="106"/>
      <c r="I5" s="106"/>
      <c r="J5" s="102"/>
    </row>
    <row r="6" spans="3:10" s="115" customFormat="1">
      <c r="C6" s="102">
        <v>2</v>
      </c>
      <c r="D6" s="102" t="s">
        <v>155</v>
      </c>
      <c r="E6" s="101">
        <v>1</v>
      </c>
      <c r="F6" s="104">
        <v>5655653.599999994</v>
      </c>
      <c r="G6" s="104">
        <f>F6*E6</f>
        <v>5655653.599999994</v>
      </c>
      <c r="H6" s="106"/>
      <c r="I6" s="106"/>
      <c r="J6" s="102"/>
    </row>
    <row r="7" spans="3:10" s="115" customFormat="1">
      <c r="C7" s="102">
        <v>3</v>
      </c>
      <c r="D7" s="102" t="s">
        <v>165</v>
      </c>
      <c r="E7" s="101">
        <v>1</v>
      </c>
      <c r="F7" s="104">
        <v>3704346</v>
      </c>
      <c r="G7" s="104">
        <f>F7*E7</f>
        <v>3704346</v>
      </c>
      <c r="H7" s="106"/>
      <c r="I7" s="106"/>
      <c r="J7" s="102"/>
    </row>
    <row r="8" spans="3:10" s="115" customFormat="1" ht="15">
      <c r="C8" s="102"/>
      <c r="D8" s="102"/>
      <c r="E8" s="101"/>
      <c r="F8" s="104"/>
      <c r="G8" s="43">
        <f>SUM(G5:G7)</f>
        <v>23759999.599999994</v>
      </c>
      <c r="H8" s="12"/>
      <c r="I8" s="12"/>
      <c r="J8" s="13" t="s">
        <v>7</v>
      </c>
    </row>
    <row r="9" spans="3:10" s="115" customFormat="1" ht="15">
      <c r="C9" s="102"/>
      <c r="D9" s="99" t="s">
        <v>29</v>
      </c>
      <c r="E9" s="99"/>
      <c r="F9" s="99"/>
      <c r="G9" s="99"/>
      <c r="H9" s="119"/>
      <c r="I9" s="14"/>
      <c r="J9" s="15"/>
    </row>
    <row r="10" spans="3:10" s="115" customFormat="1">
      <c r="C10" s="102">
        <v>1</v>
      </c>
      <c r="D10" s="144" t="s">
        <v>32</v>
      </c>
      <c r="E10" s="145">
        <v>1</v>
      </c>
      <c r="F10" s="146">
        <v>150000</v>
      </c>
      <c r="G10" s="146">
        <f t="shared" ref="G10:G17" si="0">F10*E10</f>
        <v>150000</v>
      </c>
      <c r="H10" s="144" t="s">
        <v>9</v>
      </c>
      <c r="I10" s="106"/>
      <c r="J10" s="102"/>
    </row>
    <row r="11" spans="3:10" s="115" customFormat="1">
      <c r="C11" s="102">
        <v>2</v>
      </c>
      <c r="D11" s="144" t="s">
        <v>33</v>
      </c>
      <c r="E11" s="145">
        <v>1</v>
      </c>
      <c r="F11" s="146">
        <v>115000</v>
      </c>
      <c r="G11" s="146">
        <f t="shared" si="0"/>
        <v>115000</v>
      </c>
      <c r="H11" s="144" t="s">
        <v>9</v>
      </c>
      <c r="I11" s="106"/>
      <c r="J11" s="102"/>
    </row>
    <row r="12" spans="3:10" s="115" customFormat="1">
      <c r="C12" s="102">
        <v>3</v>
      </c>
      <c r="D12" s="144" t="s">
        <v>34</v>
      </c>
      <c r="E12" s="145">
        <v>1</v>
      </c>
      <c r="F12" s="146">
        <v>276000</v>
      </c>
      <c r="G12" s="146">
        <f t="shared" si="0"/>
        <v>276000</v>
      </c>
      <c r="H12" s="144" t="s">
        <v>9</v>
      </c>
      <c r="I12" s="106"/>
      <c r="J12" s="102"/>
    </row>
    <row r="13" spans="3:10" s="115" customFormat="1">
      <c r="C13" s="102">
        <v>4</v>
      </c>
      <c r="D13" s="144" t="s">
        <v>35</v>
      </c>
      <c r="E13" s="145">
        <v>1</v>
      </c>
      <c r="F13" s="146">
        <v>400000</v>
      </c>
      <c r="G13" s="146">
        <f t="shared" si="0"/>
        <v>400000</v>
      </c>
      <c r="H13" s="144" t="s">
        <v>9</v>
      </c>
      <c r="I13" s="106"/>
      <c r="J13" s="102"/>
    </row>
    <row r="14" spans="3:10" s="115" customFormat="1">
      <c r="C14" s="102">
        <v>5</v>
      </c>
      <c r="D14" s="144" t="s">
        <v>36</v>
      </c>
      <c r="E14" s="145">
        <v>1</v>
      </c>
      <c r="F14" s="146">
        <v>120000</v>
      </c>
      <c r="G14" s="146">
        <f t="shared" si="0"/>
        <v>120000</v>
      </c>
      <c r="H14" s="144" t="s">
        <v>9</v>
      </c>
      <c r="I14" s="108"/>
      <c r="J14" s="102"/>
    </row>
    <row r="15" spans="3:10" s="115" customFormat="1">
      <c r="C15" s="102">
        <v>6</v>
      </c>
      <c r="D15" s="144" t="s">
        <v>37</v>
      </c>
      <c r="E15" s="145">
        <v>1</v>
      </c>
      <c r="F15" s="146">
        <v>230000</v>
      </c>
      <c r="G15" s="146">
        <f t="shared" si="0"/>
        <v>230000</v>
      </c>
      <c r="H15" s="144" t="s">
        <v>9</v>
      </c>
      <c r="I15" s="106"/>
      <c r="J15" s="102"/>
    </row>
    <row r="16" spans="3:10" s="115" customFormat="1">
      <c r="C16" s="102">
        <v>7</v>
      </c>
      <c r="D16" s="111" t="s">
        <v>38</v>
      </c>
      <c r="E16" s="147">
        <v>1</v>
      </c>
      <c r="F16" s="133">
        <v>500000</v>
      </c>
      <c r="G16" s="146">
        <f t="shared" si="0"/>
        <v>500000</v>
      </c>
      <c r="H16" s="144" t="s">
        <v>22</v>
      </c>
      <c r="I16" s="106"/>
      <c r="J16" s="102"/>
    </row>
    <row r="17" spans="3:13" s="115" customFormat="1">
      <c r="C17" s="102">
        <v>8</v>
      </c>
      <c r="D17" s="111" t="s">
        <v>42</v>
      </c>
      <c r="E17" s="147">
        <v>3</v>
      </c>
      <c r="F17" s="133">
        <v>110000</v>
      </c>
      <c r="G17" s="146">
        <f t="shared" si="0"/>
        <v>330000</v>
      </c>
      <c r="H17" s="144" t="s">
        <v>22</v>
      </c>
      <c r="I17" s="106"/>
      <c r="J17" s="102"/>
    </row>
    <row r="18" spans="3:13" s="115" customFormat="1">
      <c r="C18" s="102">
        <v>9</v>
      </c>
      <c r="D18" s="111" t="s">
        <v>52</v>
      </c>
      <c r="E18" s="147">
        <v>10</v>
      </c>
      <c r="F18" s="133">
        <v>11500</v>
      </c>
      <c r="G18" s="146">
        <v>115000</v>
      </c>
      <c r="H18" s="144" t="s">
        <v>22</v>
      </c>
      <c r="I18" s="106"/>
      <c r="J18" s="102"/>
    </row>
    <row r="19" spans="3:13" s="115" customFormat="1">
      <c r="C19" s="102">
        <v>10</v>
      </c>
      <c r="D19" s="111" t="s">
        <v>53</v>
      </c>
      <c r="E19" s="147">
        <v>1</v>
      </c>
      <c r="F19" s="133">
        <v>180000</v>
      </c>
      <c r="G19" s="146">
        <v>180000</v>
      </c>
      <c r="H19" s="144" t="s">
        <v>22</v>
      </c>
      <c r="I19" s="106"/>
      <c r="J19" s="102"/>
    </row>
    <row r="20" spans="3:13" s="115" customFormat="1">
      <c r="C20" s="102">
        <v>12</v>
      </c>
      <c r="D20" s="111" t="s">
        <v>55</v>
      </c>
      <c r="E20" s="147">
        <v>1</v>
      </c>
      <c r="F20" s="133">
        <v>122000</v>
      </c>
      <c r="G20" s="146">
        <v>122000</v>
      </c>
      <c r="H20" s="144" t="s">
        <v>22</v>
      </c>
      <c r="I20" s="106"/>
      <c r="J20" s="102"/>
    </row>
    <row r="21" spans="3:13" s="115" customFormat="1">
      <c r="C21" s="102">
        <v>13</v>
      </c>
      <c r="D21" s="111" t="s">
        <v>56</v>
      </c>
      <c r="E21" s="147">
        <v>1</v>
      </c>
      <c r="F21" s="133">
        <v>120000</v>
      </c>
      <c r="G21" s="146">
        <v>120000</v>
      </c>
      <c r="H21" s="144" t="s">
        <v>22</v>
      </c>
      <c r="I21" s="106"/>
      <c r="J21" s="102"/>
    </row>
    <row r="22" spans="3:13" s="115" customFormat="1">
      <c r="C22" s="102">
        <v>14</v>
      </c>
      <c r="D22" s="111" t="s">
        <v>57</v>
      </c>
      <c r="E22" s="147">
        <v>1</v>
      </c>
      <c r="F22" s="133">
        <v>200000</v>
      </c>
      <c r="G22" s="146">
        <v>200000</v>
      </c>
      <c r="H22" s="144" t="s">
        <v>22</v>
      </c>
      <c r="I22" s="106"/>
      <c r="J22" s="102"/>
    </row>
    <row r="23" spans="3:13" s="115" customFormat="1">
      <c r="C23" s="102">
        <v>15</v>
      </c>
      <c r="D23" s="144" t="s">
        <v>41</v>
      </c>
      <c r="E23" s="145">
        <v>1</v>
      </c>
      <c r="F23" s="146">
        <v>120000</v>
      </c>
      <c r="G23" s="146">
        <f>F23*E23</f>
        <v>120000</v>
      </c>
      <c r="H23" s="144" t="s">
        <v>9</v>
      </c>
      <c r="I23" s="106"/>
      <c r="J23" s="102"/>
    </row>
    <row r="24" spans="3:13" s="115" customFormat="1">
      <c r="C24" s="102">
        <v>3</v>
      </c>
      <c r="D24" s="111" t="s">
        <v>43</v>
      </c>
      <c r="E24" s="147">
        <v>1</v>
      </c>
      <c r="F24" s="133">
        <v>2125000</v>
      </c>
      <c r="G24" s="146">
        <f>F24*E24</f>
        <v>2125000</v>
      </c>
      <c r="H24" s="144" t="s">
        <v>22</v>
      </c>
      <c r="I24" s="106"/>
      <c r="J24" s="102"/>
    </row>
    <row r="25" spans="3:13" s="115" customFormat="1">
      <c r="C25" s="102">
        <v>4</v>
      </c>
      <c r="D25" s="111" t="s">
        <v>44</v>
      </c>
      <c r="E25" s="147">
        <v>1</v>
      </c>
      <c r="F25" s="133">
        <v>577000</v>
      </c>
      <c r="G25" s="146">
        <v>577000</v>
      </c>
      <c r="H25" s="144" t="s">
        <v>22</v>
      </c>
      <c r="I25" s="106"/>
      <c r="J25" s="102"/>
    </row>
    <row r="26" spans="3:13" s="115" customFormat="1">
      <c r="C26" s="102"/>
      <c r="D26" s="144"/>
      <c r="E26" s="145"/>
      <c r="F26" s="146"/>
      <c r="G26" s="146"/>
      <c r="H26" s="144"/>
      <c r="I26" s="106"/>
      <c r="J26" s="102"/>
    </row>
    <row r="27" spans="3:13" s="115" customFormat="1">
      <c r="C27" s="102"/>
      <c r="D27" s="144"/>
      <c r="E27" s="145"/>
      <c r="F27" s="146"/>
      <c r="G27" s="146"/>
      <c r="H27" s="144"/>
      <c r="I27" s="106"/>
      <c r="J27" s="102"/>
    </row>
    <row r="28" spans="3:13" s="115" customFormat="1">
      <c r="C28" s="102"/>
      <c r="D28" s="144"/>
      <c r="E28" s="145"/>
      <c r="F28" s="146"/>
      <c r="G28" s="146"/>
      <c r="H28" s="144"/>
      <c r="I28" s="106"/>
      <c r="J28" s="102"/>
    </row>
    <row r="29" spans="3:13" s="115" customFormat="1" ht="15">
      <c r="C29" s="102"/>
      <c r="D29" s="144"/>
      <c r="E29" s="145"/>
      <c r="F29" s="146"/>
      <c r="G29" s="148">
        <f>SUM(G10:G27)</f>
        <v>5680000</v>
      </c>
      <c r="H29" s="149"/>
      <c r="I29" s="128"/>
      <c r="J29" s="27" t="s">
        <v>7</v>
      </c>
    </row>
    <row r="30" spans="3:13" s="115" customFormat="1" ht="15">
      <c r="C30" s="102"/>
      <c r="D30" s="99" t="s">
        <v>30</v>
      </c>
      <c r="E30" s="99"/>
      <c r="F30" s="99"/>
      <c r="G30" s="99"/>
      <c r="H30" s="119"/>
      <c r="I30" s="106"/>
      <c r="J30" s="102"/>
    </row>
    <row r="31" spans="3:13" s="115" customFormat="1">
      <c r="C31" s="102">
        <v>1</v>
      </c>
      <c r="D31" s="144" t="s">
        <v>39</v>
      </c>
      <c r="E31" s="145">
        <v>70</v>
      </c>
      <c r="F31" s="146">
        <v>9000</v>
      </c>
      <c r="G31" s="146">
        <f t="shared" ref="G31:G32" si="1">F31*E31</f>
        <v>630000</v>
      </c>
      <c r="H31" s="144" t="s">
        <v>9</v>
      </c>
      <c r="I31" s="106"/>
      <c r="J31" s="102"/>
      <c r="L31" s="115" t="s">
        <v>158</v>
      </c>
      <c r="M31" s="150">
        <f>SUM(G33:G37)+G44</f>
        <v>4145000</v>
      </c>
    </row>
    <row r="32" spans="3:13" s="115" customFormat="1">
      <c r="C32" s="102">
        <v>2</v>
      </c>
      <c r="D32" s="144" t="s">
        <v>40</v>
      </c>
      <c r="E32" s="145">
        <v>70</v>
      </c>
      <c r="F32" s="146">
        <v>10800</v>
      </c>
      <c r="G32" s="146">
        <f t="shared" si="1"/>
        <v>756000</v>
      </c>
      <c r="H32" s="144" t="s">
        <v>9</v>
      </c>
      <c r="I32" s="106"/>
      <c r="J32" s="102"/>
      <c r="L32" s="115" t="s">
        <v>9</v>
      </c>
      <c r="M32" s="150">
        <f>G31+G32+G39+G40+G41</f>
        <v>1677000</v>
      </c>
    </row>
    <row r="33" spans="3:10" s="115" customFormat="1">
      <c r="C33" s="102">
        <v>5</v>
      </c>
      <c r="D33" s="111" t="s">
        <v>45</v>
      </c>
      <c r="E33" s="147">
        <v>1</v>
      </c>
      <c r="F33" s="133">
        <v>928000</v>
      </c>
      <c r="G33" s="146">
        <v>928000</v>
      </c>
      <c r="H33" s="144" t="s">
        <v>22</v>
      </c>
      <c r="I33" s="106"/>
      <c r="J33" s="102"/>
    </row>
    <row r="34" spans="3:10" s="115" customFormat="1">
      <c r="C34" s="102">
        <v>6</v>
      </c>
      <c r="D34" s="111" t="s">
        <v>46</v>
      </c>
      <c r="E34" s="147">
        <v>1</v>
      </c>
      <c r="F34" s="133">
        <v>222000</v>
      </c>
      <c r="G34" s="146">
        <v>222000</v>
      </c>
      <c r="H34" s="144" t="s">
        <v>22</v>
      </c>
      <c r="I34" s="106"/>
      <c r="J34" s="102"/>
    </row>
    <row r="35" spans="3:10" s="115" customFormat="1">
      <c r="C35" s="102">
        <v>7</v>
      </c>
      <c r="D35" s="111" t="s">
        <v>47</v>
      </c>
      <c r="E35" s="147">
        <v>1</v>
      </c>
      <c r="F35" s="133">
        <v>1750000</v>
      </c>
      <c r="G35" s="146">
        <v>1750000</v>
      </c>
      <c r="H35" s="144" t="s">
        <v>22</v>
      </c>
      <c r="I35" s="106"/>
      <c r="J35" s="102"/>
    </row>
    <row r="36" spans="3:10" s="115" customFormat="1">
      <c r="C36" s="102">
        <v>8</v>
      </c>
      <c r="D36" s="111" t="s">
        <v>48</v>
      </c>
      <c r="E36" s="147">
        <v>1</v>
      </c>
      <c r="F36" s="133">
        <v>155000</v>
      </c>
      <c r="G36" s="146">
        <v>155000</v>
      </c>
      <c r="H36" s="144" t="s">
        <v>22</v>
      </c>
      <c r="I36" s="106"/>
      <c r="J36" s="102"/>
    </row>
    <row r="37" spans="3:10" s="156" customFormat="1">
      <c r="C37" s="102">
        <v>9</v>
      </c>
      <c r="D37" s="151" t="s">
        <v>49</v>
      </c>
      <c r="E37" s="152">
        <v>1</v>
      </c>
      <c r="F37" s="153">
        <v>830000</v>
      </c>
      <c r="G37" s="153">
        <v>830000</v>
      </c>
      <c r="H37" s="154" t="s">
        <v>22</v>
      </c>
      <c r="I37" s="155"/>
      <c r="J37" s="155"/>
    </row>
    <row r="38" spans="3:10" s="115" customFormat="1" ht="15">
      <c r="C38" s="102">
        <v>10</v>
      </c>
      <c r="D38" s="109" t="s">
        <v>50</v>
      </c>
      <c r="E38" s="145">
        <v>1</v>
      </c>
      <c r="F38" s="146">
        <v>8606000</v>
      </c>
      <c r="G38" s="146">
        <v>8606000</v>
      </c>
      <c r="H38" s="144" t="s">
        <v>51</v>
      </c>
      <c r="I38" s="144" t="s">
        <v>51</v>
      </c>
      <c r="J38" s="15"/>
    </row>
    <row r="39" spans="3:10" s="115" customFormat="1">
      <c r="C39" s="102">
        <v>11</v>
      </c>
      <c r="D39" s="144" t="s">
        <v>73</v>
      </c>
      <c r="E39" s="145">
        <v>1</v>
      </c>
      <c r="F39" s="146">
        <v>50000</v>
      </c>
      <c r="G39" s="146">
        <f t="shared" ref="G39:G43" si="2">E39*F39</f>
        <v>50000</v>
      </c>
      <c r="H39" s="144" t="s">
        <v>9</v>
      </c>
      <c r="I39" s="106"/>
      <c r="J39" s="102"/>
    </row>
    <row r="40" spans="3:10" s="115" customFormat="1">
      <c r="C40" s="102">
        <v>12</v>
      </c>
      <c r="D40" s="144" t="s">
        <v>128</v>
      </c>
      <c r="E40" s="145">
        <v>1</v>
      </c>
      <c r="F40" s="146">
        <v>201000</v>
      </c>
      <c r="G40" s="146">
        <f t="shared" si="2"/>
        <v>201000</v>
      </c>
      <c r="H40" s="144" t="s">
        <v>9</v>
      </c>
      <c r="I40" s="106"/>
      <c r="J40" s="102"/>
    </row>
    <row r="41" spans="3:10" s="115" customFormat="1">
      <c r="C41" s="102">
        <v>13</v>
      </c>
      <c r="D41" s="144" t="s">
        <v>131</v>
      </c>
      <c r="E41" s="145">
        <v>1</v>
      </c>
      <c r="F41" s="146">
        <v>40000</v>
      </c>
      <c r="G41" s="146">
        <f t="shared" si="2"/>
        <v>40000</v>
      </c>
      <c r="H41" s="144" t="s">
        <v>9</v>
      </c>
      <c r="I41" s="106"/>
      <c r="J41" s="102"/>
    </row>
    <row r="42" spans="3:10" s="115" customFormat="1">
      <c r="C42" s="102">
        <v>14</v>
      </c>
      <c r="D42" s="144" t="s">
        <v>134</v>
      </c>
      <c r="E42" s="145">
        <v>1</v>
      </c>
      <c r="F42" s="146">
        <v>2014000</v>
      </c>
      <c r="G42" s="146">
        <f t="shared" si="2"/>
        <v>2014000</v>
      </c>
      <c r="H42" s="144" t="s">
        <v>51</v>
      </c>
      <c r="I42" s="106"/>
      <c r="J42" s="102"/>
    </row>
    <row r="43" spans="3:10" s="115" customFormat="1">
      <c r="C43" s="102">
        <v>16</v>
      </c>
      <c r="D43" s="144" t="s">
        <v>135</v>
      </c>
      <c r="E43" s="145">
        <v>72</v>
      </c>
      <c r="F43" s="146">
        <v>30500</v>
      </c>
      <c r="G43" s="146">
        <f t="shared" si="2"/>
        <v>2196000</v>
      </c>
      <c r="H43" s="144"/>
      <c r="I43" s="106"/>
      <c r="J43" s="102"/>
    </row>
    <row r="44" spans="3:10" s="115" customFormat="1">
      <c r="C44" s="102">
        <v>17</v>
      </c>
      <c r="D44" s="111" t="s">
        <v>54</v>
      </c>
      <c r="E44" s="147">
        <v>1</v>
      </c>
      <c r="F44" s="133">
        <v>260000</v>
      </c>
      <c r="G44" s="146">
        <v>260000</v>
      </c>
      <c r="H44" s="144" t="s">
        <v>22</v>
      </c>
      <c r="I44" s="106"/>
      <c r="J44" s="102"/>
    </row>
    <row r="45" spans="3:10" s="115" customFormat="1">
      <c r="C45" s="102"/>
      <c r="D45" s="111"/>
      <c r="E45" s="147"/>
      <c r="F45" s="133"/>
      <c r="G45" s="146"/>
      <c r="H45" s="144"/>
      <c r="I45" s="106"/>
      <c r="J45" s="102"/>
    </row>
    <row r="46" spans="3:10" s="115" customFormat="1">
      <c r="C46" s="102"/>
      <c r="D46" s="111"/>
      <c r="E46" s="147"/>
      <c r="F46" s="133"/>
      <c r="G46" s="146"/>
      <c r="H46" s="144"/>
      <c r="I46" s="106"/>
      <c r="J46" s="102"/>
    </row>
    <row r="47" spans="3:10" s="115" customFormat="1">
      <c r="C47" s="102"/>
      <c r="D47" s="144"/>
      <c r="E47" s="145"/>
      <c r="F47" s="146"/>
      <c r="G47" s="146"/>
      <c r="H47" s="144"/>
      <c r="I47" s="106"/>
      <c r="J47" s="139"/>
    </row>
    <row r="48" spans="3:10" s="115" customFormat="1" ht="15">
      <c r="C48" s="102"/>
      <c r="D48" s="144"/>
      <c r="E48" s="145"/>
      <c r="F48" s="146"/>
      <c r="G48" s="148">
        <f>SUM(G31:G47)</f>
        <v>18638000</v>
      </c>
      <c r="H48" s="149"/>
      <c r="I48" s="128"/>
      <c r="J48" s="27" t="s">
        <v>7</v>
      </c>
    </row>
    <row r="49" spans="3:10" s="115" customFormat="1" ht="15">
      <c r="C49" s="102"/>
      <c r="D49" s="144"/>
      <c r="E49" s="145"/>
      <c r="F49" s="146"/>
      <c r="G49" s="157">
        <f>G8-G48</f>
        <v>5121999.599999994</v>
      </c>
      <c r="H49" s="158"/>
      <c r="I49" s="159"/>
      <c r="J49" s="140" t="s">
        <v>166</v>
      </c>
    </row>
    <row r="50" spans="3:10" s="115" customFormat="1" ht="15">
      <c r="C50" s="102"/>
      <c r="D50" s="99" t="s">
        <v>27</v>
      </c>
      <c r="E50" s="99"/>
      <c r="F50" s="99"/>
      <c r="G50" s="99"/>
      <c r="H50" s="131"/>
      <c r="I50" s="106"/>
      <c r="J50" s="102"/>
    </row>
    <row r="51" spans="3:10" s="115" customFormat="1" ht="15">
      <c r="C51" s="102">
        <v>1</v>
      </c>
      <c r="D51" s="15" t="s">
        <v>11</v>
      </c>
      <c r="E51" s="101"/>
      <c r="F51" s="104"/>
      <c r="G51" s="44"/>
      <c r="H51" s="14"/>
      <c r="I51" s="14"/>
      <c r="J51" s="134"/>
    </row>
    <row r="52" spans="3:10" s="115" customFormat="1" ht="15">
      <c r="C52" s="102">
        <v>2</v>
      </c>
      <c r="D52" s="15" t="s">
        <v>9</v>
      </c>
      <c r="E52" s="101"/>
      <c r="F52" s="104"/>
      <c r="G52" s="44"/>
      <c r="H52" s="14"/>
      <c r="I52" s="14"/>
      <c r="J52" s="134"/>
    </row>
    <row r="53" spans="3:10" s="115" customFormat="1" ht="15">
      <c r="C53" s="102">
        <v>3</v>
      </c>
      <c r="D53" s="15" t="s">
        <v>13</v>
      </c>
      <c r="E53" s="101"/>
      <c r="F53" s="104"/>
      <c r="G53" s="44"/>
      <c r="H53" s="14"/>
      <c r="I53" s="106"/>
      <c r="J53" s="134"/>
    </row>
    <row r="54" spans="3:10" s="115" customFormat="1" ht="15">
      <c r="C54" s="102">
        <v>4</v>
      </c>
      <c r="D54" s="15" t="s">
        <v>10</v>
      </c>
      <c r="E54" s="101"/>
      <c r="F54" s="104"/>
      <c r="G54" s="44"/>
      <c r="H54" s="14"/>
      <c r="I54" s="14"/>
      <c r="J54" s="134"/>
    </row>
    <row r="55" spans="3:10" s="115" customFormat="1" ht="15">
      <c r="C55" s="102"/>
      <c r="D55" s="15"/>
      <c r="E55" s="101"/>
      <c r="F55" s="104"/>
      <c r="G55" s="44"/>
      <c r="H55" s="14"/>
      <c r="I55" s="14"/>
      <c r="J55" s="134"/>
    </row>
    <row r="56" spans="3:10" s="115" customFormat="1" ht="15">
      <c r="C56" s="102"/>
      <c r="D56" s="135"/>
      <c r="E56" s="136"/>
      <c r="F56" s="54"/>
      <c r="G56" s="45">
        <f>SUM(G51:G55)</f>
        <v>0</v>
      </c>
      <c r="H56" s="26"/>
      <c r="I56" s="26"/>
      <c r="J56" s="27" t="s">
        <v>7</v>
      </c>
    </row>
    <row r="57" spans="3:10" s="115" customFormat="1">
      <c r="C57" s="102"/>
      <c r="D57" s="102"/>
      <c r="E57" s="101"/>
      <c r="F57" s="104"/>
      <c r="G57" s="104"/>
      <c r="H57" s="108"/>
      <c r="I57" s="108"/>
      <c r="J57" s="102"/>
    </row>
    <row r="58" spans="3:10" s="115" customFormat="1" ht="15">
      <c r="C58" s="102"/>
      <c r="D58" s="15"/>
      <c r="E58" s="101"/>
      <c r="F58" s="104"/>
      <c r="G58" s="139"/>
      <c r="H58" s="102"/>
      <c r="I58" s="102"/>
      <c r="J58" s="102"/>
    </row>
    <row r="59" spans="3:10" s="115" customFormat="1" ht="15">
      <c r="C59" s="102"/>
      <c r="D59" s="15"/>
      <c r="E59" s="101"/>
      <c r="F59" s="104"/>
      <c r="G59" s="43">
        <f>G8-G29-G48</f>
        <v>-558000.40000000596</v>
      </c>
      <c r="H59" s="12"/>
      <c r="I59" s="12"/>
      <c r="J59" s="140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161</v>
      </c>
      <c r="B1" s="64" t="s">
        <v>3</v>
      </c>
      <c r="C1" s="65" t="s">
        <v>162</v>
      </c>
      <c r="D1" s="64" t="s">
        <v>5</v>
      </c>
    </row>
    <row r="2" spans="1:4">
      <c r="A2" s="63" t="s">
        <v>159</v>
      </c>
      <c r="B2" s="24">
        <v>95822275</v>
      </c>
      <c r="C2" s="23">
        <f>B2*0.4</f>
        <v>38328910</v>
      </c>
      <c r="D2" s="24"/>
    </row>
    <row r="3" spans="1:4">
      <c r="A3" s="63" t="s">
        <v>160</v>
      </c>
      <c r="B3" s="24">
        <v>73236626</v>
      </c>
      <c r="C3" s="23">
        <f>B3*0.4</f>
        <v>29294650.400000002</v>
      </c>
      <c r="D3" s="24"/>
    </row>
    <row r="4" spans="1:4">
      <c r="A4" s="63" t="s">
        <v>156</v>
      </c>
      <c r="B4" s="24">
        <v>2640000</v>
      </c>
      <c r="C4" s="23">
        <v>2640000</v>
      </c>
      <c r="D4" s="24"/>
    </row>
    <row r="5" spans="1:4">
      <c r="A5" s="63" t="s">
        <v>157</v>
      </c>
      <c r="B5" s="24"/>
      <c r="C5" s="23">
        <f>C7-SUM(C2:C4)</f>
        <v>5655653.599999994</v>
      </c>
      <c r="D5" s="24" t="s">
        <v>163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7"/>
  <sheetViews>
    <sheetView topLeftCell="A13" workbookViewId="0">
      <selection activeCell="G24" sqref="G2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77" t="s">
        <v>197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78" t="s">
        <v>6</v>
      </c>
      <c r="E4" s="78"/>
      <c r="F4" s="78"/>
      <c r="G4" s="78"/>
      <c r="H4" s="60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2"/>
      <c r="G6" s="42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2"/>
      <c r="G7" s="42">
        <f>F7*E7</f>
        <v>0</v>
      </c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2"/>
      <c r="G9" s="43">
        <f>G8-G37</f>
        <v>18988910</v>
      </c>
      <c r="H9" s="12"/>
      <c r="I9" s="12"/>
      <c r="J9" s="13" t="s">
        <v>169</v>
      </c>
    </row>
    <row r="10" spans="3:10" ht="15">
      <c r="C10" s="8"/>
      <c r="D10" s="78" t="s">
        <v>29</v>
      </c>
      <c r="E10" s="78"/>
      <c r="F10" s="78"/>
      <c r="G10" s="78"/>
      <c r="H10" s="59"/>
      <c r="I10" s="14"/>
      <c r="J10" s="15"/>
    </row>
    <row r="11" spans="3:10" ht="15">
      <c r="C11" s="8"/>
      <c r="D11" s="24" t="s">
        <v>193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0" ht="15">
      <c r="C12" s="8"/>
      <c r="D12" s="24" t="s">
        <v>194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0" ht="15">
      <c r="C13" s="8"/>
      <c r="D13" s="24" t="s">
        <v>195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0" ht="15">
      <c r="C14" s="8"/>
      <c r="D14" s="24" t="s">
        <v>196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0" ht="15">
      <c r="C15" s="8"/>
      <c r="D15" s="24" t="s">
        <v>199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0" ht="15">
      <c r="C18" s="8"/>
      <c r="D18" s="78" t="s">
        <v>30</v>
      </c>
      <c r="E18" s="78"/>
      <c r="F18" s="78"/>
      <c r="G18" s="78"/>
      <c r="H18" s="59"/>
      <c r="I18" s="11"/>
      <c r="J18" s="9"/>
    </row>
    <row r="19" spans="3:10" ht="15">
      <c r="C19" s="8"/>
      <c r="D19" s="24" t="s">
        <v>142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</row>
    <row r="20" spans="3:10" ht="15">
      <c r="C20" s="8"/>
      <c r="D20" s="24" t="s">
        <v>190</v>
      </c>
      <c r="E20" s="32">
        <v>1</v>
      </c>
      <c r="F20" s="23">
        <v>3000000</v>
      </c>
      <c r="G20" s="23">
        <f t="shared" ref="G20:G29" si="1">F20*E20</f>
        <v>3000000</v>
      </c>
      <c r="H20" s="24" t="s">
        <v>51</v>
      </c>
      <c r="I20" s="11"/>
      <c r="J20" s="9"/>
    </row>
    <row r="21" spans="3:10" ht="15">
      <c r="C21" s="8"/>
      <c r="D21" s="1" t="s">
        <v>231</v>
      </c>
      <c r="E21" s="3">
        <v>1</v>
      </c>
      <c r="F21" s="33">
        <v>6000000</v>
      </c>
      <c r="G21" s="23">
        <f t="shared" si="1"/>
        <v>6000000</v>
      </c>
      <c r="H21" s="24" t="s">
        <v>51</v>
      </c>
      <c r="I21" s="11"/>
      <c r="J21" s="9"/>
    </row>
    <row r="22" spans="3:10" ht="15">
      <c r="C22" s="8"/>
      <c r="D22" s="1" t="s">
        <v>235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9"/>
    </row>
    <row r="23" spans="3:10" ht="15">
      <c r="C23" s="8"/>
      <c r="D23" s="1" t="s">
        <v>236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</row>
    <row r="24" spans="3:10" ht="15">
      <c r="C24" s="8"/>
      <c r="D24" s="2" t="s">
        <v>237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</row>
    <row r="25" spans="3:10" s="40" customFormat="1" ht="15">
      <c r="C25" s="8"/>
      <c r="D25" s="36"/>
      <c r="E25" s="37"/>
      <c r="F25" s="38"/>
      <c r="G25" s="23">
        <f t="shared" si="1"/>
        <v>0</v>
      </c>
      <c r="H25" s="39"/>
      <c r="I25" s="35"/>
      <c r="J25" s="35"/>
    </row>
    <row r="26" spans="3:10" ht="15">
      <c r="C26" s="8"/>
      <c r="D26" s="22"/>
      <c r="E26" s="32"/>
      <c r="F26" s="23"/>
      <c r="G26" s="23">
        <f t="shared" si="1"/>
        <v>0</v>
      </c>
      <c r="H26" s="24"/>
      <c r="I26" s="24"/>
      <c r="J26" s="15"/>
    </row>
    <row r="27" spans="3:10" ht="15">
      <c r="C27" s="8"/>
      <c r="D27" s="24"/>
      <c r="E27" s="32"/>
      <c r="F27" s="23"/>
      <c r="G27" s="23">
        <f t="shared" si="1"/>
        <v>0</v>
      </c>
      <c r="H27" s="24"/>
      <c r="I27" s="11"/>
      <c r="J27" s="9"/>
    </row>
    <row r="28" spans="3:10" ht="15">
      <c r="C28" s="8"/>
      <c r="D28" s="24"/>
      <c r="E28" s="32"/>
      <c r="F28" s="23"/>
      <c r="G28" s="23">
        <f t="shared" si="1"/>
        <v>0</v>
      </c>
      <c r="H28" s="24"/>
      <c r="I28" s="11"/>
      <c r="J28" s="9"/>
    </row>
    <row r="29" spans="3:10" ht="15">
      <c r="C29" s="8"/>
      <c r="D29" s="24"/>
      <c r="E29" s="32"/>
      <c r="F29" s="23"/>
      <c r="G29" s="23">
        <f t="shared" si="1"/>
        <v>0</v>
      </c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19340000</v>
      </c>
      <c r="H37" s="50"/>
      <c r="I37" s="29"/>
      <c r="J37" s="27" t="s">
        <v>7</v>
      </c>
    </row>
    <row r="38" spans="3:10" ht="15">
      <c r="C38" s="8"/>
      <c r="D38" s="78" t="s">
        <v>27</v>
      </c>
      <c r="E38" s="78"/>
      <c r="F38" s="78"/>
      <c r="G38" s="78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18330910</v>
      </c>
      <c r="H47" s="12"/>
      <c r="I47" s="16"/>
      <c r="J47" s="25" t="s">
        <v>26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topLeftCell="A13" workbookViewId="0">
      <selection activeCell="G48" sqref="G4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78" t="s">
        <v>6</v>
      </c>
      <c r="E4" s="78"/>
      <c r="F4" s="78"/>
      <c r="G4" s="78"/>
      <c r="H4" s="57"/>
      <c r="I4" s="7"/>
      <c r="J4" s="7"/>
    </row>
    <row r="5" spans="3:10" ht="20.25">
      <c r="C5" s="7"/>
      <c r="D5" s="78" t="s">
        <v>6</v>
      </c>
      <c r="E5" s="78"/>
      <c r="F5" s="78"/>
      <c r="G5" s="78"/>
      <c r="H5" s="60"/>
      <c r="I5" s="7"/>
      <c r="J5" s="7"/>
    </row>
    <row r="6" spans="3:10">
      <c r="C6" s="8">
        <v>1</v>
      </c>
      <c r="D6" s="9" t="s">
        <v>31</v>
      </c>
      <c r="E6" s="10">
        <v>1</v>
      </c>
      <c r="F6" s="42">
        <v>29294650.400000002</v>
      </c>
      <c r="G6" s="42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2"/>
      <c r="G7" s="42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2"/>
      <c r="G8" s="42">
        <f>F8*E8</f>
        <v>0</v>
      </c>
      <c r="H8" s="11"/>
      <c r="I8" s="11"/>
      <c r="J8" s="9"/>
    </row>
    <row r="9" spans="3:10" ht="15">
      <c r="C9" s="8"/>
      <c r="D9" s="9"/>
      <c r="E9" s="10"/>
      <c r="F9" s="42"/>
      <c r="G9" s="43">
        <f>SUM(G6:G8)</f>
        <v>29294650.400000002</v>
      </c>
      <c r="H9" s="12"/>
      <c r="I9" s="12"/>
      <c r="J9" s="13" t="s">
        <v>7</v>
      </c>
    </row>
    <row r="10" spans="3:10" ht="15">
      <c r="C10" s="8"/>
      <c r="E10" s="32"/>
      <c r="F10" s="23"/>
      <c r="G10" s="23"/>
      <c r="H10" s="24"/>
      <c r="I10" s="11"/>
      <c r="J10" s="9"/>
    </row>
    <row r="11" spans="3:10" ht="15">
      <c r="C11" s="8"/>
      <c r="D11" s="24"/>
      <c r="E11" s="32"/>
      <c r="F11" s="23"/>
      <c r="G11" s="23"/>
      <c r="H11" s="24"/>
      <c r="I11" s="11"/>
      <c r="J11" s="9"/>
    </row>
    <row r="12" spans="3:10" ht="15">
      <c r="C12" s="8"/>
      <c r="D12" s="24"/>
      <c r="E12" s="32"/>
      <c r="F12" s="23"/>
      <c r="G12" s="49">
        <f>SUM(G10:G10)</f>
        <v>0</v>
      </c>
      <c r="H12" s="50"/>
      <c r="I12" s="29"/>
      <c r="J12" s="27" t="s">
        <v>7</v>
      </c>
    </row>
    <row r="13" spans="3:10" ht="15">
      <c r="C13" s="8"/>
      <c r="D13" s="78" t="s">
        <v>30</v>
      </c>
      <c r="E13" s="78"/>
      <c r="F13" s="78"/>
      <c r="G13" s="78"/>
      <c r="H13" s="57"/>
      <c r="I13" s="11"/>
      <c r="J13" s="9"/>
    </row>
    <row r="14" spans="3:10" ht="15">
      <c r="C14" s="8"/>
      <c r="D14" s="24" t="s">
        <v>138</v>
      </c>
      <c r="E14" s="32">
        <v>1</v>
      </c>
      <c r="F14" s="23">
        <v>9064000</v>
      </c>
      <c r="G14" s="23">
        <f>F14*E14</f>
        <v>9064000</v>
      </c>
      <c r="H14" s="24" t="s">
        <v>22</v>
      </c>
      <c r="I14" s="11"/>
      <c r="J14" s="9"/>
    </row>
    <row r="15" spans="3:10" ht="15">
      <c r="C15" s="8"/>
      <c r="D15" s="24" t="s">
        <v>147</v>
      </c>
      <c r="E15" s="32">
        <v>1</v>
      </c>
      <c r="F15" s="23">
        <v>200000</v>
      </c>
      <c r="G15" s="23">
        <f>F15*E15</f>
        <v>200000</v>
      </c>
      <c r="H15" s="24" t="s">
        <v>22</v>
      </c>
      <c r="I15" s="11"/>
      <c r="J15" s="9"/>
    </row>
    <row r="16" spans="3:10" ht="15">
      <c r="C16" s="8"/>
      <c r="D16" s="1" t="s">
        <v>185</v>
      </c>
      <c r="E16" s="3">
        <v>1</v>
      </c>
      <c r="F16" s="33">
        <v>21000000</v>
      </c>
      <c r="G16" s="23">
        <f t="shared" ref="G16" si="0">F16*E16</f>
        <v>21000000</v>
      </c>
      <c r="H16" s="24" t="s">
        <v>51</v>
      </c>
      <c r="I16" s="11"/>
      <c r="J16" s="9"/>
    </row>
    <row r="17" spans="3:10" ht="15">
      <c r="C17" s="8"/>
      <c r="D17" s="1"/>
      <c r="E17" s="3"/>
      <c r="F17" s="33"/>
      <c r="G17" s="23"/>
      <c r="H17" s="24"/>
      <c r="I17" s="11"/>
      <c r="J17" s="9"/>
    </row>
    <row r="18" spans="3:10" ht="15">
      <c r="C18" s="8"/>
      <c r="D18" s="1"/>
      <c r="E18" s="3"/>
      <c r="F18" s="33"/>
      <c r="G18" s="23"/>
      <c r="H18" s="24"/>
      <c r="I18" s="11"/>
      <c r="J18" s="9"/>
    </row>
    <row r="19" spans="3:10" ht="15">
      <c r="C19" s="8"/>
      <c r="D19" s="2"/>
      <c r="E19" s="3"/>
      <c r="F19" s="33"/>
      <c r="G19" s="23"/>
      <c r="H19" s="24"/>
      <c r="I19" s="11"/>
      <c r="J19" s="9"/>
    </row>
    <row r="20" spans="3:10" s="40" customFormat="1" ht="15">
      <c r="C20" s="8"/>
      <c r="D20" s="36"/>
      <c r="E20" s="37"/>
      <c r="F20" s="38"/>
      <c r="G20" s="23"/>
      <c r="H20" s="39"/>
      <c r="I20" s="35"/>
      <c r="J20" s="35"/>
    </row>
    <row r="21" spans="3:10" ht="15">
      <c r="C21" s="8"/>
      <c r="D21" s="22"/>
      <c r="E21" s="32"/>
      <c r="F21" s="23"/>
      <c r="G21" s="23"/>
      <c r="H21" s="24"/>
      <c r="I21" s="24"/>
      <c r="J21" s="15"/>
    </row>
    <row r="22" spans="3:10" ht="15">
      <c r="C22" s="8"/>
      <c r="D22" s="24"/>
      <c r="E22" s="32"/>
      <c r="F22" s="23"/>
      <c r="G22" s="23"/>
      <c r="H22" s="24"/>
      <c r="I22" s="11"/>
      <c r="J22" s="9"/>
    </row>
    <row r="23" spans="3:10" ht="15">
      <c r="C23" s="8"/>
      <c r="D23" s="24"/>
      <c r="E23" s="32"/>
      <c r="F23" s="23"/>
      <c r="G23" s="23"/>
      <c r="H23" s="24"/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23"/>
      <c r="H25" s="24"/>
      <c r="I25" s="11"/>
      <c r="J25" s="9"/>
    </row>
    <row r="26" spans="3:10" ht="15">
      <c r="C26" s="8"/>
      <c r="D26" s="24"/>
      <c r="E26" s="32"/>
      <c r="F26" s="23"/>
      <c r="G26" s="23"/>
      <c r="H26" s="2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1"/>
      <c r="E28" s="3"/>
      <c r="F28" s="33"/>
      <c r="G28" s="23"/>
      <c r="H28" s="24"/>
      <c r="I28" s="11"/>
      <c r="J28" s="9"/>
    </row>
    <row r="29" spans="3:10" ht="15">
      <c r="C29" s="8"/>
      <c r="D29" s="1"/>
      <c r="E29" s="3"/>
      <c r="F29" s="33"/>
      <c r="G29" s="23"/>
      <c r="H29" s="24"/>
      <c r="I29" s="11"/>
      <c r="J29" s="9"/>
    </row>
    <row r="30" spans="3:10" ht="15">
      <c r="C30" s="8"/>
      <c r="D30" s="1"/>
      <c r="E30" s="3"/>
      <c r="F30" s="3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58"/>
    </row>
    <row r="32" spans="3:10" ht="15">
      <c r="C32" s="8"/>
      <c r="D32" s="24"/>
      <c r="E32" s="32"/>
      <c r="F32" s="23"/>
      <c r="G32" s="49">
        <f>SUM(G14:G31)</f>
        <v>30264000</v>
      </c>
      <c r="H32" s="50"/>
      <c r="I32" s="29"/>
      <c r="J32" s="27" t="s">
        <v>7</v>
      </c>
    </row>
    <row r="33" spans="3:10" ht="15">
      <c r="C33" s="8"/>
      <c r="D33" s="78" t="s">
        <v>27</v>
      </c>
      <c r="E33" s="78"/>
      <c r="F33" s="78"/>
      <c r="G33" s="78"/>
      <c r="H33" s="51"/>
      <c r="I33" s="11"/>
      <c r="J33" s="8"/>
    </row>
    <row r="34" spans="3:10" ht="15">
      <c r="C34" s="8">
        <v>1</v>
      </c>
      <c r="D34" s="17" t="s">
        <v>11</v>
      </c>
      <c r="E34" s="10"/>
      <c r="F34" s="42"/>
      <c r="G34" s="44"/>
      <c r="H34" s="14"/>
      <c r="I34" s="14"/>
      <c r="J34" s="28"/>
    </row>
    <row r="35" spans="3:10" ht="15">
      <c r="C35" s="8">
        <v>2</v>
      </c>
      <c r="D35" s="17" t="s">
        <v>9</v>
      </c>
      <c r="E35" s="10"/>
      <c r="F35" s="42"/>
      <c r="G35" s="44"/>
      <c r="H35" s="14"/>
      <c r="I35" s="14"/>
      <c r="J35" s="18"/>
    </row>
    <row r="36" spans="3:10" ht="15">
      <c r="C36" s="8">
        <v>3</v>
      </c>
      <c r="D36" s="17" t="s">
        <v>13</v>
      </c>
      <c r="E36" s="10"/>
      <c r="F36" s="42"/>
      <c r="G36" s="44"/>
      <c r="H36" s="14"/>
      <c r="I36" s="11"/>
      <c r="J36" s="18"/>
    </row>
    <row r="37" spans="3:10" ht="15">
      <c r="C37" s="8">
        <v>4</v>
      </c>
      <c r="D37" s="17" t="s">
        <v>10</v>
      </c>
      <c r="E37" s="10"/>
      <c r="F37" s="42"/>
      <c r="G37" s="44"/>
      <c r="H37" s="14"/>
      <c r="I37" s="14"/>
      <c r="J37" s="18"/>
    </row>
    <row r="38" spans="3:10" ht="15">
      <c r="C38" s="8"/>
      <c r="D38" s="17"/>
      <c r="E38" s="10"/>
      <c r="F38" s="42"/>
      <c r="G38" s="44"/>
      <c r="H38" s="14"/>
      <c r="I38" s="14"/>
      <c r="J38" s="18"/>
    </row>
    <row r="39" spans="3:10" ht="15">
      <c r="C39" s="8"/>
      <c r="D39" s="30"/>
      <c r="E39" s="31"/>
      <c r="F39" s="47"/>
      <c r="G39" s="45">
        <f>SUM(G34:G38)</f>
        <v>0</v>
      </c>
      <c r="H39" s="26"/>
      <c r="I39" s="26"/>
      <c r="J39" s="27" t="s">
        <v>7</v>
      </c>
    </row>
    <row r="40" spans="3:10">
      <c r="C40" s="8"/>
      <c r="D40" s="8"/>
      <c r="E40" s="10"/>
      <c r="F40" s="42"/>
      <c r="G40" s="42"/>
      <c r="H40" s="19"/>
      <c r="I40" s="19"/>
      <c r="J40" s="8"/>
    </row>
    <row r="41" spans="3:10" ht="15">
      <c r="C41" s="8"/>
      <c r="D41" s="17"/>
      <c r="E41" s="10"/>
      <c r="F41" s="42"/>
      <c r="G41" s="52"/>
      <c r="H41" s="8"/>
      <c r="I41" s="8"/>
      <c r="J41" s="8"/>
    </row>
    <row r="42" spans="3:10" ht="15">
      <c r="C42" s="8"/>
      <c r="D42" s="17"/>
      <c r="E42" s="10"/>
      <c r="F42" s="42"/>
      <c r="G42" s="43">
        <f>G8-G12-G32</f>
        <v>-30264000</v>
      </c>
      <c r="H42" s="12"/>
      <c r="I42" s="16"/>
      <c r="J42" s="25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abSelected="1" topLeftCell="B1" workbookViewId="0">
      <selection activeCell="J22" sqref="J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77" t="s">
        <v>66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78" t="s">
        <v>6</v>
      </c>
      <c r="E4" s="78"/>
      <c r="F4" s="78"/>
      <c r="G4" s="7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78" t="s">
        <v>29</v>
      </c>
      <c r="E9" s="78"/>
      <c r="F9" s="78"/>
      <c r="G9" s="78"/>
      <c r="H9" s="48"/>
      <c r="I9" s="14"/>
      <c r="J9" s="15"/>
    </row>
    <row r="10" spans="3:10" ht="15">
      <c r="C10" s="8">
        <v>1</v>
      </c>
      <c r="D10" s="24" t="s">
        <v>58</v>
      </c>
      <c r="E10" s="24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59</v>
      </c>
      <c r="E11" s="24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60</v>
      </c>
      <c r="E12" s="24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61</v>
      </c>
      <c r="E13" s="24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62</v>
      </c>
      <c r="E14" s="24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63</v>
      </c>
      <c r="E15" s="24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64</v>
      </c>
      <c r="E16" s="3">
        <v>10</v>
      </c>
      <c r="F16" s="33">
        <v>15000</v>
      </c>
      <c r="G16" s="23">
        <f>F16*E16</f>
        <v>150000</v>
      </c>
      <c r="H16" s="34" t="s">
        <v>22</v>
      </c>
      <c r="I16" s="11"/>
      <c r="J16" s="9"/>
    </row>
    <row r="17" spans="3:10" ht="15">
      <c r="C17" s="8"/>
      <c r="D17" s="24" t="s">
        <v>186</v>
      </c>
      <c r="E17" s="32">
        <v>1</v>
      </c>
      <c r="F17" s="23">
        <v>5000000</v>
      </c>
      <c r="G17" s="23">
        <f>F17*E17</f>
        <v>5000000</v>
      </c>
      <c r="H17" s="24" t="s">
        <v>51</v>
      </c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2435000</v>
      </c>
      <c r="H19" s="50"/>
      <c r="I19" s="29"/>
      <c r="J19" s="27" t="s">
        <v>7</v>
      </c>
    </row>
    <row r="20" spans="3:10" ht="15">
      <c r="C20" s="8"/>
      <c r="D20" s="78" t="s">
        <v>30</v>
      </c>
      <c r="E20" s="78"/>
      <c r="F20" s="78"/>
      <c r="G20" s="78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78" t="s">
        <v>27</v>
      </c>
      <c r="E23" s="78"/>
      <c r="F23" s="78"/>
      <c r="G23" s="78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>
        <v>5</v>
      </c>
      <c r="D28" s="17" t="s">
        <v>65</v>
      </c>
      <c r="E28" s="10"/>
      <c r="F28" s="42"/>
      <c r="G28" s="44">
        <v>3600000</v>
      </c>
      <c r="H28" s="14" t="s">
        <v>9</v>
      </c>
      <c r="I28" s="14"/>
      <c r="J28" s="18"/>
    </row>
    <row r="29" spans="3:10" ht="15">
      <c r="C29" s="8"/>
      <c r="D29" s="30"/>
      <c r="E29" s="31"/>
      <c r="F29" s="47"/>
      <c r="G29" s="45">
        <f>SUM(G24:G28)</f>
        <v>3600000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-6035000</v>
      </c>
      <c r="H32" s="12"/>
      <c r="I32" s="16"/>
      <c r="J32" s="25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77" t="s">
        <v>72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78" t="s">
        <v>6</v>
      </c>
      <c r="E4" s="78"/>
      <c r="F4" s="78"/>
      <c r="G4" s="7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78" t="s">
        <v>29</v>
      </c>
      <c r="E9" s="78"/>
      <c r="F9" s="78"/>
      <c r="G9" s="78"/>
      <c r="H9" s="48"/>
      <c r="I9" s="14"/>
      <c r="J9" s="15"/>
    </row>
    <row r="10" spans="3:10" ht="15">
      <c r="C10" s="8">
        <v>1</v>
      </c>
      <c r="D10" s="24" t="s">
        <v>67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68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69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70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3">
        <v>1000000</v>
      </c>
      <c r="G14" s="53">
        <v>1000000</v>
      </c>
      <c r="H14" s="24" t="s">
        <v>22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78" t="s">
        <v>30</v>
      </c>
      <c r="E20" s="78"/>
      <c r="F20" s="78"/>
      <c r="G20" s="78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78" t="s">
        <v>27</v>
      </c>
      <c r="E23" s="78"/>
      <c r="F23" s="78"/>
      <c r="G23" s="78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5"/>
  <sheetViews>
    <sheetView topLeftCell="A49" zoomScale="85" zoomScaleNormal="85" workbookViewId="0">
      <selection activeCell="I29" sqref="I29"/>
    </sheetView>
  </sheetViews>
  <sheetFormatPr defaultRowHeight="14.25"/>
  <cols>
    <col min="1" max="2" width="9.140625" style="115"/>
    <col min="3" max="3" width="8.42578125" style="115" customWidth="1"/>
    <col min="4" max="4" width="37.85546875" style="115" customWidth="1"/>
    <col min="5" max="5" width="11.5703125" style="141" customWidth="1"/>
    <col min="6" max="6" width="14.140625" style="142" bestFit="1" customWidth="1"/>
    <col min="7" max="7" width="32.42578125" style="142" customWidth="1"/>
    <col min="8" max="8" width="12.85546875" style="143" customWidth="1"/>
    <col min="9" max="9" width="16.28515625" style="143" customWidth="1"/>
    <col min="10" max="10" width="33.5703125" style="115" customWidth="1"/>
    <col min="11" max="16384" width="9.140625" style="115"/>
  </cols>
  <sheetData>
    <row r="2" spans="3:10" ht="20.25">
      <c r="C2" s="114" t="s">
        <v>75</v>
      </c>
      <c r="D2" s="114"/>
      <c r="E2" s="114"/>
      <c r="F2" s="114"/>
      <c r="G2" s="114"/>
      <c r="H2" s="114"/>
      <c r="I2" s="114"/>
      <c r="J2" s="114"/>
    </row>
    <row r="3" spans="3:10" ht="15.75">
      <c r="C3" s="116" t="s">
        <v>0</v>
      </c>
      <c r="D3" s="116" t="s">
        <v>16</v>
      </c>
      <c r="E3" s="116" t="s">
        <v>1</v>
      </c>
      <c r="F3" s="117" t="s">
        <v>2</v>
      </c>
      <c r="G3" s="117" t="s">
        <v>3</v>
      </c>
      <c r="H3" s="116" t="s">
        <v>17</v>
      </c>
      <c r="I3" s="116" t="s">
        <v>4</v>
      </c>
      <c r="J3" s="116" t="s">
        <v>5</v>
      </c>
    </row>
    <row r="4" spans="3:10" ht="15.75" customHeight="1">
      <c r="C4" s="118"/>
      <c r="D4" s="99" t="s">
        <v>83</v>
      </c>
      <c r="E4" s="99"/>
      <c r="F4" s="99"/>
      <c r="G4" s="99"/>
      <c r="H4" s="119"/>
      <c r="I4" s="118"/>
      <c r="J4" s="118"/>
    </row>
    <row r="5" spans="3:10">
      <c r="C5" s="102">
        <v>1</v>
      </c>
      <c r="D5" s="102"/>
      <c r="E5" s="101"/>
      <c r="F5" s="104"/>
      <c r="G5" s="104"/>
      <c r="H5" s="106"/>
      <c r="I5" s="106"/>
      <c r="J5" s="102"/>
    </row>
    <row r="6" spans="3:10">
      <c r="C6" s="102">
        <v>2</v>
      </c>
      <c r="D6" s="102"/>
      <c r="E6" s="101"/>
      <c r="F6" s="104"/>
      <c r="G6" s="104"/>
      <c r="H6" s="106"/>
      <c r="I6" s="106"/>
      <c r="J6" s="102"/>
    </row>
    <row r="7" spans="3:10">
      <c r="C7" s="102">
        <v>3</v>
      </c>
      <c r="D7" s="102"/>
      <c r="E7" s="101"/>
      <c r="F7" s="104"/>
      <c r="G7" s="104"/>
      <c r="H7" s="106"/>
      <c r="I7" s="106"/>
      <c r="J7" s="102"/>
    </row>
    <row r="8" spans="3:10" ht="15">
      <c r="C8" s="102"/>
      <c r="D8" s="102"/>
      <c r="E8" s="101"/>
      <c r="F8" s="104"/>
      <c r="G8" s="43">
        <f>SUM(G5:G7)</f>
        <v>0</v>
      </c>
      <c r="H8" s="12"/>
      <c r="I8" s="12"/>
      <c r="J8" s="13" t="s">
        <v>7</v>
      </c>
    </row>
    <row r="9" spans="3:10" ht="15">
      <c r="C9" s="102"/>
      <c r="D9" s="99" t="s">
        <v>76</v>
      </c>
      <c r="E9" s="99"/>
      <c r="F9" s="99"/>
      <c r="G9" s="99"/>
      <c r="H9" s="119"/>
      <c r="I9" s="14"/>
      <c r="J9" s="15"/>
    </row>
    <row r="10" spans="3:10" ht="15">
      <c r="C10" s="102">
        <v>1</v>
      </c>
      <c r="D10" s="120" t="s">
        <v>77</v>
      </c>
      <c r="E10" s="121">
        <v>1</v>
      </c>
      <c r="F10" s="122">
        <v>500000</v>
      </c>
      <c r="G10" s="122">
        <f>E10*F10</f>
        <v>500000</v>
      </c>
      <c r="H10" s="120" t="s">
        <v>9</v>
      </c>
      <c r="I10" s="106"/>
      <c r="J10" s="102"/>
    </row>
    <row r="11" spans="3:10" ht="15">
      <c r="C11" s="102">
        <v>2</v>
      </c>
      <c r="D11" s="120" t="s">
        <v>78</v>
      </c>
      <c r="E11" s="121">
        <v>1</v>
      </c>
      <c r="F11" s="122">
        <v>500000</v>
      </c>
      <c r="G11" s="122">
        <f t="shared" ref="G11:G19" si="0">E11*F11</f>
        <v>500000</v>
      </c>
      <c r="H11" s="120" t="s">
        <v>9</v>
      </c>
      <c r="I11" s="106"/>
      <c r="J11" s="102"/>
    </row>
    <row r="12" spans="3:10" ht="15">
      <c r="C12" s="102">
        <v>3</v>
      </c>
      <c r="D12" s="120" t="s">
        <v>79</v>
      </c>
      <c r="E12" s="121">
        <v>1</v>
      </c>
      <c r="F12" s="122">
        <v>500000</v>
      </c>
      <c r="G12" s="122">
        <f t="shared" si="0"/>
        <v>500000</v>
      </c>
      <c r="H12" s="120" t="s">
        <v>9</v>
      </c>
      <c r="I12" s="106"/>
      <c r="J12" s="102"/>
    </row>
    <row r="13" spans="3:10" ht="15">
      <c r="C13" s="102">
        <v>4</v>
      </c>
      <c r="D13" s="120" t="s">
        <v>80</v>
      </c>
      <c r="E13" s="121">
        <v>1</v>
      </c>
      <c r="F13" s="122">
        <v>500000</v>
      </c>
      <c r="G13" s="122">
        <f t="shared" si="0"/>
        <v>500000</v>
      </c>
      <c r="H13" s="120" t="s">
        <v>9</v>
      </c>
      <c r="I13" s="106"/>
      <c r="J13" s="102"/>
    </row>
    <row r="14" spans="3:10" ht="15">
      <c r="C14" s="102">
        <v>5</v>
      </c>
      <c r="D14" s="120" t="s">
        <v>81</v>
      </c>
      <c r="E14" s="121">
        <v>1</v>
      </c>
      <c r="F14" s="122">
        <v>500000</v>
      </c>
      <c r="G14" s="122">
        <f t="shared" si="0"/>
        <v>500000</v>
      </c>
      <c r="H14" s="120" t="s">
        <v>9</v>
      </c>
      <c r="I14" s="108"/>
      <c r="J14" s="102"/>
    </row>
    <row r="15" spans="3:10" ht="15">
      <c r="C15" s="102">
        <v>6</v>
      </c>
      <c r="D15" s="120" t="s">
        <v>82</v>
      </c>
      <c r="E15" s="121">
        <v>1</v>
      </c>
      <c r="F15" s="122">
        <v>500000</v>
      </c>
      <c r="G15" s="122">
        <f t="shared" si="0"/>
        <v>500000</v>
      </c>
      <c r="H15" s="120" t="s">
        <v>9</v>
      </c>
      <c r="I15" s="106"/>
      <c r="J15" s="102"/>
    </row>
    <row r="16" spans="3:10" ht="15">
      <c r="C16" s="102"/>
      <c r="D16" s="120" t="s">
        <v>150</v>
      </c>
      <c r="E16" s="123">
        <v>1</v>
      </c>
      <c r="F16" s="124">
        <v>1000000</v>
      </c>
      <c r="G16" s="122">
        <f t="shared" si="0"/>
        <v>1000000</v>
      </c>
      <c r="H16" s="125" t="s">
        <v>145</v>
      </c>
      <c r="I16" s="106"/>
      <c r="J16" s="102"/>
    </row>
    <row r="17" spans="3:10" ht="15">
      <c r="C17" s="102"/>
      <c r="D17" s="120" t="s">
        <v>229</v>
      </c>
      <c r="E17" s="121">
        <v>1</v>
      </c>
      <c r="F17" s="122">
        <v>1000000</v>
      </c>
      <c r="G17" s="122">
        <f t="shared" si="0"/>
        <v>1000000</v>
      </c>
      <c r="H17" s="120" t="s">
        <v>9</v>
      </c>
      <c r="I17" s="106"/>
      <c r="J17" s="102"/>
    </row>
    <row r="18" spans="3:10" ht="15">
      <c r="C18" s="102"/>
      <c r="D18" s="120" t="s">
        <v>240</v>
      </c>
      <c r="E18" s="121">
        <v>1</v>
      </c>
      <c r="F18" s="122">
        <v>3000000</v>
      </c>
      <c r="G18" s="122">
        <f t="shared" si="0"/>
        <v>3000000</v>
      </c>
      <c r="H18" s="120" t="s">
        <v>9</v>
      </c>
      <c r="I18" s="106"/>
      <c r="J18" s="102"/>
    </row>
    <row r="19" spans="3:10" ht="15">
      <c r="C19" s="102"/>
      <c r="D19" s="120" t="s">
        <v>241</v>
      </c>
      <c r="E19" s="121">
        <v>1</v>
      </c>
      <c r="F19" s="122">
        <v>3000000</v>
      </c>
      <c r="G19" s="122">
        <f t="shared" si="0"/>
        <v>3000000</v>
      </c>
      <c r="H19" s="120" t="s">
        <v>9</v>
      </c>
      <c r="I19" s="106"/>
      <c r="J19" s="102"/>
    </row>
    <row r="20" spans="3:10" ht="15">
      <c r="C20" s="102"/>
      <c r="D20" s="120"/>
      <c r="E20" s="121"/>
      <c r="F20" s="122"/>
      <c r="G20" s="122"/>
      <c r="H20" s="120"/>
      <c r="I20" s="106"/>
      <c r="J20" s="102"/>
    </row>
    <row r="21" spans="3:10" ht="15">
      <c r="C21" s="102"/>
      <c r="D21" s="120"/>
      <c r="E21" s="121"/>
      <c r="F21" s="122"/>
      <c r="G21" s="126">
        <f>SUM(G10:G19)</f>
        <v>11000000</v>
      </c>
      <c r="H21" s="127"/>
      <c r="I21" s="128"/>
      <c r="J21" s="27" t="s">
        <v>7</v>
      </c>
    </row>
    <row r="22" spans="3:10" ht="15">
      <c r="C22" s="102"/>
      <c r="D22" s="99" t="s">
        <v>84</v>
      </c>
      <c r="E22" s="99"/>
      <c r="F22" s="99"/>
      <c r="G22" s="99"/>
      <c r="H22" s="119"/>
      <c r="I22" s="106"/>
      <c r="J22" s="102"/>
    </row>
    <row r="23" spans="3:10" ht="15">
      <c r="C23" s="102">
        <v>1</v>
      </c>
      <c r="D23" s="129" t="s">
        <v>85</v>
      </c>
      <c r="E23" s="123">
        <v>1</v>
      </c>
      <c r="F23" s="122">
        <v>40000</v>
      </c>
      <c r="G23" s="122">
        <f>E23*F23</f>
        <v>40000</v>
      </c>
      <c r="H23" s="120" t="s">
        <v>9</v>
      </c>
      <c r="I23" s="106"/>
      <c r="J23" s="102"/>
    </row>
    <row r="24" spans="3:10" ht="15">
      <c r="C24" s="102">
        <v>2</v>
      </c>
      <c r="D24" s="120" t="s">
        <v>86</v>
      </c>
      <c r="E24" s="123">
        <v>1</v>
      </c>
      <c r="F24" s="122">
        <v>120000</v>
      </c>
      <c r="G24" s="122">
        <f t="shared" ref="G24:G58" si="1">E24*F24</f>
        <v>120000</v>
      </c>
      <c r="H24" s="120" t="s">
        <v>9</v>
      </c>
      <c r="I24" s="106"/>
      <c r="J24" s="102"/>
    </row>
    <row r="25" spans="3:10" ht="15">
      <c r="C25" s="102">
        <v>3</v>
      </c>
      <c r="D25" s="120" t="s">
        <v>87</v>
      </c>
      <c r="E25" s="123">
        <v>1</v>
      </c>
      <c r="F25" s="122">
        <v>120000</v>
      </c>
      <c r="G25" s="122">
        <f t="shared" si="1"/>
        <v>120000</v>
      </c>
      <c r="H25" s="120" t="s">
        <v>9</v>
      </c>
      <c r="I25" s="106"/>
      <c r="J25" s="102"/>
    </row>
    <row r="26" spans="3:10" ht="15">
      <c r="C26" s="102">
        <v>4</v>
      </c>
      <c r="D26" s="120" t="s">
        <v>88</v>
      </c>
      <c r="E26" s="123">
        <v>1</v>
      </c>
      <c r="F26" s="122">
        <v>40000</v>
      </c>
      <c r="G26" s="122">
        <f t="shared" si="1"/>
        <v>40000</v>
      </c>
      <c r="H26" s="120" t="s">
        <v>9</v>
      </c>
      <c r="I26" s="106"/>
      <c r="J26" s="102"/>
    </row>
    <row r="27" spans="3:10" ht="15">
      <c r="C27" s="102">
        <v>5</v>
      </c>
      <c r="D27" s="120" t="s">
        <v>89</v>
      </c>
      <c r="E27" s="123">
        <v>1</v>
      </c>
      <c r="F27" s="122">
        <v>120000</v>
      </c>
      <c r="G27" s="122">
        <f t="shared" si="1"/>
        <v>120000</v>
      </c>
      <c r="H27" s="120" t="s">
        <v>9</v>
      </c>
      <c r="I27" s="106"/>
      <c r="J27" s="102"/>
    </row>
    <row r="28" spans="3:10" ht="15">
      <c r="C28" s="102">
        <v>6</v>
      </c>
      <c r="D28" s="120" t="s">
        <v>89</v>
      </c>
      <c r="E28" s="123">
        <v>1</v>
      </c>
      <c r="F28" s="122">
        <v>120000</v>
      </c>
      <c r="G28" s="122">
        <f t="shared" si="1"/>
        <v>120000</v>
      </c>
      <c r="H28" s="120" t="s">
        <v>9</v>
      </c>
      <c r="I28" s="106"/>
      <c r="J28" s="102"/>
    </row>
    <row r="29" spans="3:10" ht="15">
      <c r="C29" s="102">
        <v>7</v>
      </c>
      <c r="D29" s="120" t="s">
        <v>90</v>
      </c>
      <c r="E29" s="123">
        <v>1</v>
      </c>
      <c r="F29" s="122">
        <v>120000</v>
      </c>
      <c r="G29" s="122">
        <f t="shared" si="1"/>
        <v>120000</v>
      </c>
      <c r="H29" s="120" t="s">
        <v>9</v>
      </c>
      <c r="I29" s="106"/>
      <c r="J29" s="102"/>
    </row>
    <row r="30" spans="3:10" ht="15">
      <c r="C30" s="102">
        <v>8</v>
      </c>
      <c r="D30" s="120" t="s">
        <v>91</v>
      </c>
      <c r="E30" s="123">
        <v>1</v>
      </c>
      <c r="F30" s="122">
        <v>80000</v>
      </c>
      <c r="G30" s="122">
        <f t="shared" si="1"/>
        <v>80000</v>
      </c>
      <c r="H30" s="120" t="s">
        <v>9</v>
      </c>
      <c r="I30" s="106"/>
      <c r="J30" s="102"/>
    </row>
    <row r="31" spans="3:10" ht="15">
      <c r="C31" s="102">
        <v>9</v>
      </c>
      <c r="D31" s="120" t="s">
        <v>92</v>
      </c>
      <c r="E31" s="123">
        <v>1</v>
      </c>
      <c r="F31" s="122">
        <v>120000</v>
      </c>
      <c r="G31" s="122">
        <f t="shared" si="1"/>
        <v>120000</v>
      </c>
      <c r="H31" s="120" t="s">
        <v>9</v>
      </c>
      <c r="I31" s="106"/>
      <c r="J31" s="102"/>
    </row>
    <row r="32" spans="3:10" ht="15">
      <c r="C32" s="102">
        <v>10</v>
      </c>
      <c r="D32" s="120" t="s">
        <v>93</v>
      </c>
      <c r="E32" s="123">
        <v>1</v>
      </c>
      <c r="F32" s="122">
        <v>200000</v>
      </c>
      <c r="G32" s="122">
        <f t="shared" si="1"/>
        <v>200000</v>
      </c>
      <c r="H32" s="120" t="s">
        <v>9</v>
      </c>
      <c r="I32" s="106"/>
      <c r="J32" s="102"/>
    </row>
    <row r="33" spans="3:10" ht="15">
      <c r="C33" s="102">
        <v>11</v>
      </c>
      <c r="D33" s="120" t="s">
        <v>94</v>
      </c>
      <c r="E33" s="123">
        <v>1</v>
      </c>
      <c r="F33" s="122">
        <v>80000</v>
      </c>
      <c r="G33" s="122">
        <f t="shared" si="1"/>
        <v>80000</v>
      </c>
      <c r="H33" s="120" t="s">
        <v>9</v>
      </c>
      <c r="I33" s="106"/>
      <c r="J33" s="102"/>
    </row>
    <row r="34" spans="3:10" ht="15">
      <c r="C34" s="102">
        <v>12</v>
      </c>
      <c r="D34" s="120" t="s">
        <v>95</v>
      </c>
      <c r="E34" s="123">
        <v>1</v>
      </c>
      <c r="F34" s="122">
        <v>120000</v>
      </c>
      <c r="G34" s="122">
        <f t="shared" si="1"/>
        <v>120000</v>
      </c>
      <c r="H34" s="120" t="s">
        <v>9</v>
      </c>
      <c r="I34" s="106"/>
      <c r="J34" s="102"/>
    </row>
    <row r="35" spans="3:10" ht="15">
      <c r="C35" s="102">
        <v>13</v>
      </c>
      <c r="D35" s="120" t="s">
        <v>96</v>
      </c>
      <c r="E35" s="123">
        <v>1</v>
      </c>
      <c r="F35" s="122">
        <v>120000</v>
      </c>
      <c r="G35" s="122">
        <f t="shared" si="1"/>
        <v>120000</v>
      </c>
      <c r="H35" s="120" t="s">
        <v>9</v>
      </c>
      <c r="I35" s="106"/>
      <c r="J35" s="102"/>
    </row>
    <row r="36" spans="3:10" ht="15">
      <c r="C36" s="102">
        <v>14</v>
      </c>
      <c r="D36" s="120" t="s">
        <v>97</v>
      </c>
      <c r="E36" s="123">
        <v>1</v>
      </c>
      <c r="F36" s="122">
        <v>120000</v>
      </c>
      <c r="G36" s="122">
        <f t="shared" si="1"/>
        <v>120000</v>
      </c>
      <c r="H36" s="120" t="s">
        <v>9</v>
      </c>
      <c r="I36" s="106"/>
      <c r="J36" s="102"/>
    </row>
    <row r="37" spans="3:10" ht="15">
      <c r="C37" s="102">
        <v>15</v>
      </c>
      <c r="D37" s="120" t="s">
        <v>98</v>
      </c>
      <c r="E37" s="123">
        <v>1</v>
      </c>
      <c r="F37" s="122">
        <v>120000</v>
      </c>
      <c r="G37" s="122">
        <f t="shared" si="1"/>
        <v>120000</v>
      </c>
      <c r="H37" s="120" t="s">
        <v>9</v>
      </c>
      <c r="I37" s="106"/>
      <c r="J37" s="102"/>
    </row>
    <row r="38" spans="3:10" ht="15">
      <c r="C38" s="102">
        <v>16</v>
      </c>
      <c r="D38" s="120" t="s">
        <v>99</v>
      </c>
      <c r="E38" s="123">
        <v>1</v>
      </c>
      <c r="F38" s="122">
        <v>200000</v>
      </c>
      <c r="G38" s="122">
        <f t="shared" si="1"/>
        <v>200000</v>
      </c>
      <c r="H38" s="120" t="s">
        <v>9</v>
      </c>
      <c r="I38" s="106"/>
      <c r="J38" s="102"/>
    </row>
    <row r="39" spans="3:10" ht="15">
      <c r="C39" s="102">
        <v>17</v>
      </c>
      <c r="D39" s="120" t="s">
        <v>100</v>
      </c>
      <c r="E39" s="123">
        <v>1</v>
      </c>
      <c r="F39" s="124">
        <v>360000</v>
      </c>
      <c r="G39" s="122">
        <f t="shared" si="1"/>
        <v>360000</v>
      </c>
      <c r="H39" s="130" t="s">
        <v>22</v>
      </c>
      <c r="I39" s="106"/>
      <c r="J39" s="102"/>
    </row>
    <row r="40" spans="3:10" ht="15">
      <c r="C40" s="102">
        <v>18</v>
      </c>
      <c r="D40" s="120" t="s">
        <v>101</v>
      </c>
      <c r="E40" s="123">
        <v>1</v>
      </c>
      <c r="F40" s="124">
        <v>170000</v>
      </c>
      <c r="G40" s="122">
        <f t="shared" si="1"/>
        <v>170000</v>
      </c>
      <c r="H40" s="130" t="s">
        <v>22</v>
      </c>
      <c r="I40" s="106"/>
      <c r="J40" s="102"/>
    </row>
    <row r="41" spans="3:10" ht="15">
      <c r="C41" s="102">
        <v>19</v>
      </c>
      <c r="D41" s="120" t="s">
        <v>102</v>
      </c>
      <c r="E41" s="123">
        <v>1</v>
      </c>
      <c r="F41" s="122">
        <v>204000</v>
      </c>
      <c r="G41" s="122">
        <f t="shared" si="1"/>
        <v>204000</v>
      </c>
      <c r="H41" s="120" t="s">
        <v>22</v>
      </c>
      <c r="I41" s="106"/>
      <c r="J41" s="102"/>
    </row>
    <row r="42" spans="3:10" ht="15">
      <c r="C42" s="102">
        <v>20</v>
      </c>
      <c r="D42" s="120" t="s">
        <v>103</v>
      </c>
      <c r="E42" s="123">
        <v>1</v>
      </c>
      <c r="F42" s="122">
        <v>227000</v>
      </c>
      <c r="G42" s="122">
        <f t="shared" si="1"/>
        <v>227000</v>
      </c>
      <c r="H42" s="120" t="s">
        <v>22</v>
      </c>
      <c r="I42" s="106"/>
      <c r="J42" s="102"/>
    </row>
    <row r="43" spans="3:10" ht="15">
      <c r="C43" s="102">
        <v>21</v>
      </c>
      <c r="D43" s="120" t="s">
        <v>104</v>
      </c>
      <c r="E43" s="123">
        <v>1</v>
      </c>
      <c r="F43" s="122">
        <v>287000</v>
      </c>
      <c r="G43" s="122">
        <f t="shared" si="1"/>
        <v>287000</v>
      </c>
      <c r="H43" s="120" t="s">
        <v>9</v>
      </c>
      <c r="I43" s="102"/>
      <c r="J43" s="102"/>
    </row>
    <row r="44" spans="3:10" ht="15">
      <c r="C44" s="102">
        <v>22</v>
      </c>
      <c r="D44" s="120" t="s">
        <v>105</v>
      </c>
      <c r="E44" s="123">
        <v>1</v>
      </c>
      <c r="F44" s="122">
        <v>81000</v>
      </c>
      <c r="G44" s="122">
        <f t="shared" si="1"/>
        <v>81000</v>
      </c>
      <c r="H44" s="102" t="s">
        <v>9</v>
      </c>
      <c r="I44" s="102"/>
      <c r="J44" s="102"/>
    </row>
    <row r="45" spans="3:10" ht="15">
      <c r="C45" s="102"/>
      <c r="D45" s="120" t="s">
        <v>130</v>
      </c>
      <c r="E45" s="123">
        <v>1</v>
      </c>
      <c r="F45" s="122">
        <v>300000</v>
      </c>
      <c r="G45" s="122">
        <f t="shared" si="1"/>
        <v>300000</v>
      </c>
      <c r="H45" s="102" t="s">
        <v>9</v>
      </c>
      <c r="I45" s="102"/>
      <c r="J45" s="102"/>
    </row>
    <row r="46" spans="3:10" ht="15">
      <c r="C46" s="102"/>
      <c r="D46" s="120" t="s">
        <v>136</v>
      </c>
      <c r="E46" s="123">
        <v>1</v>
      </c>
      <c r="F46" s="122">
        <v>147000</v>
      </c>
      <c r="G46" s="122">
        <f t="shared" si="1"/>
        <v>147000</v>
      </c>
      <c r="H46" s="102" t="s">
        <v>9</v>
      </c>
      <c r="I46" s="102"/>
      <c r="J46" s="102"/>
    </row>
    <row r="47" spans="3:10" ht="15">
      <c r="C47" s="102"/>
      <c r="D47" s="120" t="s">
        <v>139</v>
      </c>
      <c r="E47" s="123">
        <v>1</v>
      </c>
      <c r="F47" s="122">
        <v>160000</v>
      </c>
      <c r="G47" s="122">
        <f t="shared" si="1"/>
        <v>160000</v>
      </c>
      <c r="H47" s="102" t="s">
        <v>9</v>
      </c>
      <c r="I47" s="102"/>
      <c r="J47" s="102"/>
    </row>
    <row r="48" spans="3:10" ht="15">
      <c r="C48" s="102"/>
      <c r="D48" s="120" t="s">
        <v>148</v>
      </c>
      <c r="E48" s="123">
        <v>1</v>
      </c>
      <c r="F48" s="122">
        <v>76000</v>
      </c>
      <c r="G48" s="122">
        <f t="shared" si="1"/>
        <v>76000</v>
      </c>
      <c r="H48" s="102" t="s">
        <v>9</v>
      </c>
      <c r="I48" s="102"/>
      <c r="J48" s="102"/>
    </row>
    <row r="49" spans="3:10" ht="15">
      <c r="C49" s="102"/>
      <c r="D49" s="120" t="s">
        <v>149</v>
      </c>
      <c r="E49" s="123">
        <v>1</v>
      </c>
      <c r="F49" s="122">
        <v>150000</v>
      </c>
      <c r="G49" s="122">
        <f t="shared" si="1"/>
        <v>150000</v>
      </c>
      <c r="H49" s="102" t="s">
        <v>9</v>
      </c>
      <c r="I49" s="102"/>
      <c r="J49" s="102"/>
    </row>
    <row r="50" spans="3:10" ht="15">
      <c r="C50" s="102"/>
      <c r="D50" s="120" t="s">
        <v>151</v>
      </c>
      <c r="E50" s="123">
        <v>1</v>
      </c>
      <c r="F50" s="122">
        <v>96000</v>
      </c>
      <c r="G50" s="122">
        <f t="shared" si="1"/>
        <v>96000</v>
      </c>
      <c r="H50" s="102" t="s">
        <v>9</v>
      </c>
      <c r="I50" s="102"/>
      <c r="J50" s="102"/>
    </row>
    <row r="51" spans="3:10" ht="15">
      <c r="C51" s="102"/>
      <c r="D51" s="120" t="s">
        <v>183</v>
      </c>
      <c r="E51" s="123">
        <v>1</v>
      </c>
      <c r="F51" s="122">
        <v>250000</v>
      </c>
      <c r="G51" s="122">
        <f t="shared" si="1"/>
        <v>250000</v>
      </c>
      <c r="H51" s="102" t="s">
        <v>9</v>
      </c>
      <c r="I51" s="102"/>
      <c r="J51" s="102"/>
    </row>
    <row r="52" spans="3:10" ht="15">
      <c r="C52" s="102"/>
      <c r="D52" s="120" t="s">
        <v>184</v>
      </c>
      <c r="E52" s="123">
        <v>1</v>
      </c>
      <c r="F52" s="122">
        <v>80000</v>
      </c>
      <c r="G52" s="122">
        <f t="shared" si="1"/>
        <v>80000</v>
      </c>
      <c r="H52" s="102" t="s">
        <v>9</v>
      </c>
      <c r="I52" s="102"/>
      <c r="J52" s="102"/>
    </row>
    <row r="53" spans="3:10" ht="15">
      <c r="C53" s="102"/>
      <c r="D53" s="120" t="s">
        <v>191</v>
      </c>
      <c r="E53" s="123">
        <v>1</v>
      </c>
      <c r="F53" s="122">
        <v>80000</v>
      </c>
      <c r="G53" s="122">
        <f t="shared" si="1"/>
        <v>80000</v>
      </c>
      <c r="H53" s="102" t="s">
        <v>9</v>
      </c>
      <c r="I53" s="102"/>
      <c r="J53" s="102"/>
    </row>
    <row r="54" spans="3:10" ht="15">
      <c r="C54" s="102"/>
      <c r="D54" s="120" t="s">
        <v>192</v>
      </c>
      <c r="E54" s="123">
        <v>1</v>
      </c>
      <c r="F54" s="122">
        <v>100000</v>
      </c>
      <c r="G54" s="122">
        <f t="shared" si="1"/>
        <v>100000</v>
      </c>
      <c r="H54" s="102" t="s">
        <v>9</v>
      </c>
      <c r="I54" s="102"/>
      <c r="J54" s="102"/>
    </row>
    <row r="55" spans="3:10" ht="15">
      <c r="C55" s="102"/>
      <c r="D55" s="120" t="s">
        <v>200</v>
      </c>
      <c r="E55" s="123">
        <v>1</v>
      </c>
      <c r="F55" s="122">
        <v>60000</v>
      </c>
      <c r="G55" s="122">
        <f t="shared" si="1"/>
        <v>60000</v>
      </c>
      <c r="H55" s="102" t="s">
        <v>9</v>
      </c>
      <c r="I55" s="102"/>
      <c r="J55" s="102"/>
    </row>
    <row r="56" spans="3:10" ht="15">
      <c r="C56" s="102"/>
      <c r="D56" s="120" t="s">
        <v>227</v>
      </c>
      <c r="E56" s="123">
        <v>1</v>
      </c>
      <c r="F56" s="122">
        <v>150000</v>
      </c>
      <c r="G56" s="122">
        <f t="shared" si="1"/>
        <v>150000</v>
      </c>
      <c r="H56" s="102" t="s">
        <v>9</v>
      </c>
      <c r="I56" s="102"/>
      <c r="J56" s="102"/>
    </row>
    <row r="57" spans="3:10" ht="15">
      <c r="C57" s="102"/>
      <c r="D57" s="120" t="s">
        <v>228</v>
      </c>
      <c r="E57" s="123">
        <v>1</v>
      </c>
      <c r="F57" s="122">
        <v>120000</v>
      </c>
      <c r="G57" s="122">
        <f t="shared" si="1"/>
        <v>120000</v>
      </c>
      <c r="H57" s="102"/>
      <c r="I57" s="102"/>
      <c r="J57" s="102"/>
    </row>
    <row r="58" spans="3:10" ht="15">
      <c r="C58" s="102"/>
      <c r="D58" s="120"/>
      <c r="E58" s="123"/>
      <c r="F58" s="122"/>
      <c r="G58" s="122">
        <f t="shared" si="1"/>
        <v>0</v>
      </c>
      <c r="H58" s="102"/>
      <c r="I58" s="102"/>
      <c r="J58" s="102"/>
    </row>
    <row r="59" spans="3:10" ht="15">
      <c r="C59" s="102"/>
      <c r="D59" s="120"/>
      <c r="E59" s="123"/>
      <c r="F59" s="122"/>
      <c r="G59" s="122"/>
      <c r="H59" s="102"/>
      <c r="I59" s="102"/>
      <c r="J59" s="102"/>
    </row>
    <row r="60" spans="3:10" ht="15">
      <c r="C60" s="102"/>
      <c r="D60" s="120"/>
      <c r="E60" s="121"/>
      <c r="F60" s="122"/>
      <c r="G60" s="126">
        <f>SUM(G23:G56)</f>
        <v>4818000</v>
      </c>
      <c r="H60" s="127"/>
      <c r="I60" s="128"/>
      <c r="J60" s="27" t="s">
        <v>7</v>
      </c>
    </row>
    <row r="61" spans="3:10" ht="15">
      <c r="C61" s="102"/>
      <c r="D61" s="99" t="s">
        <v>106</v>
      </c>
      <c r="E61" s="99"/>
      <c r="F61" s="99"/>
      <c r="G61" s="99"/>
      <c r="H61" s="131"/>
      <c r="I61" s="106"/>
      <c r="J61" s="102"/>
    </row>
    <row r="62" spans="3:10" ht="15">
      <c r="C62" s="102">
        <v>1</v>
      </c>
      <c r="D62" s="132" t="s">
        <v>107</v>
      </c>
      <c r="E62" s="123">
        <v>1</v>
      </c>
      <c r="F62" s="124">
        <v>1800000</v>
      </c>
      <c r="G62" s="133">
        <f>F62*E62</f>
        <v>1800000</v>
      </c>
      <c r="H62" s="120" t="s">
        <v>22</v>
      </c>
      <c r="I62" s="14"/>
      <c r="J62" s="134"/>
    </row>
    <row r="63" spans="3:10" ht="15">
      <c r="C63" s="102">
        <v>2</v>
      </c>
      <c r="D63" s="132" t="s">
        <v>108</v>
      </c>
      <c r="E63" s="123">
        <v>1</v>
      </c>
      <c r="F63" s="124">
        <v>5000000</v>
      </c>
      <c r="G63" s="133">
        <f>F63*E63</f>
        <v>5000000</v>
      </c>
      <c r="H63" s="120" t="s">
        <v>22</v>
      </c>
      <c r="I63" s="14"/>
      <c r="J63" s="134"/>
    </row>
    <row r="64" spans="3:10" ht="15">
      <c r="C64" s="102">
        <v>3</v>
      </c>
      <c r="D64" s="120" t="s">
        <v>109</v>
      </c>
      <c r="E64" s="120">
        <v>1</v>
      </c>
      <c r="F64" s="122">
        <v>2590000</v>
      </c>
      <c r="G64" s="133">
        <f>F64*E64</f>
        <v>2590000</v>
      </c>
      <c r="H64" s="120" t="s">
        <v>9</v>
      </c>
      <c r="I64" s="106"/>
      <c r="J64" s="134"/>
    </row>
    <row r="65" spans="3:10" ht="15">
      <c r="C65" s="102"/>
      <c r="D65" s="15" t="s">
        <v>137</v>
      </c>
      <c r="E65" s="101">
        <v>1</v>
      </c>
      <c r="F65" s="104">
        <v>410000</v>
      </c>
      <c r="G65" s="133">
        <f>F65*E65</f>
        <v>410000</v>
      </c>
      <c r="H65" s="14" t="s">
        <v>22</v>
      </c>
      <c r="I65" s="14"/>
      <c r="J65" s="134"/>
    </row>
    <row r="66" spans="3:10" ht="15">
      <c r="C66" s="102"/>
      <c r="D66" s="15"/>
      <c r="E66" s="101"/>
      <c r="F66" s="104"/>
      <c r="G66" s="44"/>
      <c r="H66" s="14"/>
      <c r="I66" s="14"/>
      <c r="J66" s="134"/>
    </row>
    <row r="67" spans="3:10" ht="15">
      <c r="C67" s="102"/>
      <c r="D67" s="135"/>
      <c r="E67" s="136"/>
      <c r="F67" s="54"/>
      <c r="G67" s="45">
        <f>SUM(G62:G65)</f>
        <v>9800000</v>
      </c>
      <c r="H67" s="26"/>
      <c r="I67" s="26"/>
      <c r="J67" s="27" t="s">
        <v>7</v>
      </c>
    </row>
    <row r="68" spans="3:10">
      <c r="C68" s="102"/>
      <c r="D68" s="102"/>
      <c r="E68" s="101"/>
      <c r="F68" s="104"/>
      <c r="G68" s="104"/>
      <c r="H68" s="108"/>
      <c r="I68" s="108"/>
      <c r="J68" s="102"/>
    </row>
    <row r="69" spans="3:10" ht="15">
      <c r="C69" s="102"/>
      <c r="D69" s="99" t="s">
        <v>110</v>
      </c>
      <c r="E69" s="99"/>
      <c r="F69" s="99"/>
      <c r="G69" s="99"/>
      <c r="H69" s="131"/>
      <c r="I69" s="106"/>
      <c r="J69" s="102"/>
    </row>
    <row r="70" spans="3:10" ht="15">
      <c r="C70" s="102">
        <v>1</v>
      </c>
      <c r="D70" s="120" t="s">
        <v>111</v>
      </c>
      <c r="E70" s="123">
        <v>1</v>
      </c>
      <c r="F70" s="122">
        <v>2000000</v>
      </c>
      <c r="G70" s="133">
        <f>F70*E70</f>
        <v>2000000</v>
      </c>
      <c r="H70" s="137" t="s">
        <v>9</v>
      </c>
      <c r="I70" s="14"/>
      <c r="J70" s="134"/>
    </row>
    <row r="71" spans="3:10" ht="15">
      <c r="C71" s="102">
        <v>2</v>
      </c>
      <c r="D71" s="111" t="s">
        <v>112</v>
      </c>
      <c r="E71" s="123">
        <v>1</v>
      </c>
      <c r="F71" s="124">
        <v>250000</v>
      </c>
      <c r="G71" s="133">
        <f t="shared" ref="G71:G75" si="2">F71*E71</f>
        <v>250000</v>
      </c>
      <c r="H71" s="138" t="s">
        <v>116</v>
      </c>
      <c r="I71" s="14"/>
      <c r="J71" s="134"/>
    </row>
    <row r="72" spans="3:10" ht="15">
      <c r="C72" s="102">
        <v>3</v>
      </c>
      <c r="D72" s="132" t="s">
        <v>113</v>
      </c>
      <c r="E72" s="120">
        <v>1</v>
      </c>
      <c r="F72" s="124">
        <v>1000000</v>
      </c>
      <c r="G72" s="133">
        <f t="shared" si="2"/>
        <v>1000000</v>
      </c>
      <c r="H72" s="138" t="s">
        <v>116</v>
      </c>
      <c r="I72" s="106"/>
      <c r="J72" s="134"/>
    </row>
    <row r="73" spans="3:10" ht="15">
      <c r="C73" s="102"/>
      <c r="D73" s="132" t="s">
        <v>114</v>
      </c>
      <c r="E73" s="120">
        <v>1</v>
      </c>
      <c r="F73" s="124">
        <v>1880000</v>
      </c>
      <c r="G73" s="133">
        <f t="shared" si="2"/>
        <v>1880000</v>
      </c>
      <c r="H73" s="138" t="s">
        <v>116</v>
      </c>
      <c r="I73" s="14"/>
      <c r="J73" s="134"/>
    </row>
    <row r="74" spans="3:10" ht="15">
      <c r="C74" s="102"/>
      <c r="D74" s="132" t="s">
        <v>115</v>
      </c>
      <c r="E74" s="120">
        <v>1</v>
      </c>
      <c r="F74" s="124">
        <v>1200000</v>
      </c>
      <c r="G74" s="133">
        <f t="shared" si="2"/>
        <v>1200000</v>
      </c>
      <c r="H74" s="138" t="s">
        <v>116</v>
      </c>
      <c r="I74" s="14"/>
      <c r="J74" s="134"/>
    </row>
    <row r="75" spans="3:10" ht="15">
      <c r="C75" s="102"/>
      <c r="D75" s="132" t="s">
        <v>171</v>
      </c>
      <c r="E75" s="120">
        <v>1</v>
      </c>
      <c r="F75" s="124">
        <v>326700</v>
      </c>
      <c r="G75" s="133">
        <f t="shared" si="2"/>
        <v>326700</v>
      </c>
      <c r="H75" s="14" t="s">
        <v>116</v>
      </c>
      <c r="I75" s="14"/>
      <c r="J75" s="134"/>
    </row>
    <row r="76" spans="3:10" ht="15">
      <c r="C76" s="102"/>
      <c r="D76" s="132"/>
      <c r="E76" s="120"/>
      <c r="F76" s="124"/>
      <c r="G76" s="133"/>
      <c r="H76" s="14"/>
      <c r="I76" s="14"/>
      <c r="J76" s="134"/>
    </row>
    <row r="77" spans="3:10" ht="15">
      <c r="C77" s="102"/>
      <c r="D77" s="135"/>
      <c r="E77" s="136"/>
      <c r="F77" s="54"/>
      <c r="G77" s="45">
        <f>SUM(G70:G75)</f>
        <v>6656700</v>
      </c>
      <c r="H77" s="26"/>
      <c r="I77" s="26"/>
      <c r="J77" s="27" t="s">
        <v>7</v>
      </c>
    </row>
    <row r="78" spans="3:10" ht="15">
      <c r="C78" s="102"/>
      <c r="D78" s="135"/>
      <c r="E78" s="136"/>
      <c r="F78" s="54"/>
      <c r="G78" s="54"/>
      <c r="H78" s="55"/>
      <c r="I78" s="55"/>
      <c r="J78" s="56"/>
    </row>
    <row r="79" spans="3:10" ht="15">
      <c r="C79" s="102"/>
      <c r="D79" s="99" t="s">
        <v>117</v>
      </c>
      <c r="E79" s="99"/>
      <c r="F79" s="99"/>
      <c r="G79" s="99"/>
      <c r="H79" s="131"/>
      <c r="I79" s="106"/>
      <c r="J79" s="102"/>
    </row>
    <row r="80" spans="3:10" ht="15">
      <c r="C80" s="102"/>
      <c r="D80" s="120" t="s">
        <v>118</v>
      </c>
      <c r="E80" s="123">
        <v>1</v>
      </c>
      <c r="F80" s="122">
        <v>7174000</v>
      </c>
      <c r="G80" s="133">
        <f>F80*E80</f>
        <v>7174000</v>
      </c>
      <c r="H80" s="137" t="s">
        <v>22</v>
      </c>
      <c r="I80" s="14"/>
      <c r="J80" s="134"/>
    </row>
    <row r="81" spans="3:10" ht="15">
      <c r="C81" s="102"/>
      <c r="D81" s="111"/>
      <c r="E81" s="123"/>
      <c r="F81" s="124"/>
      <c r="G81" s="133"/>
      <c r="H81" s="138"/>
      <c r="I81" s="14"/>
      <c r="J81" s="134"/>
    </row>
    <row r="82" spans="3:10" ht="15">
      <c r="C82" s="102"/>
      <c r="D82" s="132"/>
      <c r="E82" s="120"/>
      <c r="F82" s="124"/>
      <c r="G82" s="133"/>
      <c r="H82" s="14"/>
      <c r="I82" s="14"/>
      <c r="J82" s="134"/>
    </row>
    <row r="83" spans="3:10" ht="15">
      <c r="C83" s="102"/>
      <c r="D83" s="135"/>
      <c r="E83" s="136"/>
      <c r="F83" s="54"/>
      <c r="G83" s="45">
        <f>SUM(G80:G81)</f>
        <v>7174000</v>
      </c>
      <c r="H83" s="26"/>
      <c r="I83" s="26"/>
      <c r="J83" s="27" t="s">
        <v>7</v>
      </c>
    </row>
    <row r="84" spans="3:10" ht="15">
      <c r="C84" s="102"/>
      <c r="D84" s="15"/>
      <c r="E84" s="101"/>
      <c r="F84" s="104"/>
      <c r="G84" s="139"/>
      <c r="H84" s="102"/>
      <c r="I84" s="102"/>
      <c r="J84" s="102"/>
    </row>
    <row r="85" spans="3:10" ht="15">
      <c r="C85" s="102"/>
      <c r="D85" s="15"/>
      <c r="E85" s="101"/>
      <c r="F85" s="104"/>
      <c r="G85" s="43">
        <f>G8-G21-G60-G67-G77-G83</f>
        <v>-39448700</v>
      </c>
      <c r="H85" s="12"/>
      <c r="I85" s="12"/>
      <c r="J85" s="140" t="s">
        <v>26</v>
      </c>
    </row>
  </sheetData>
  <mergeCells count="7">
    <mergeCell ref="D69:G69"/>
    <mergeCell ref="D79:G79"/>
    <mergeCell ref="C2:J2"/>
    <mergeCell ref="D4:G4"/>
    <mergeCell ref="D9:G9"/>
    <mergeCell ref="D22:G22"/>
    <mergeCell ref="D61:G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2021-09-14T01:05:33Z</dcterms:modified>
</cp:coreProperties>
</file>