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03.ViTechSolution_LTD\04.Team_Log\Project\"/>
    </mc:Choice>
  </mc:AlternateContent>
  <xr:revisionPtr revIDLastSave="0" documentId="13_ncr:1_{71EA1803-E9FF-49A2-92D7-C4D17DEB159A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BaoTangQS" sheetId="19" r:id="rId8"/>
    <sheet name="SMARTHOME" sheetId="5" r:id="rId9"/>
    <sheet name="Chi Phí Công ty" sheetId="8" r:id="rId10"/>
    <sheet name="Quản lý tài khoản CT" sheetId="14" r:id="rId11"/>
    <sheet name="Quản lý tiền vào ra tài khoản" sheetId="16" r:id="rId12"/>
    <sheet name="SoM_Dev" sheetId="18" r:id="rId13"/>
  </sheets>
  <externalReferences>
    <externalReference r:id="rId14"/>
  </externalReferences>
  <definedNames>
    <definedName name="chi_phi_cong_ty">'Chi Phí Công ty'!$G$119</definedName>
    <definedName name="Pega" localSheetId="11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7">#REF!</definedName>
    <definedName name="RowTitleRegion1..C7" localSheetId="9">#REF!</definedName>
    <definedName name="RowTitleRegion1..C7" localSheetId="1">#REF!</definedName>
    <definedName name="RowTitleRegion1..C7" localSheetId="11">#REF!</definedName>
    <definedName name="RowTitleRegion1..C7" localSheetId="8">#REF!</definedName>
    <definedName name="RowTitleRegion1..C7" localSheetId="12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7">#REF!</definedName>
    <definedName name="RowTitleRegion2..G5" localSheetId="9">#REF!</definedName>
    <definedName name="RowTitleRegion2..G5" localSheetId="1">#REF!</definedName>
    <definedName name="RowTitleRegion2..G5" localSheetId="11">#REF!</definedName>
    <definedName name="RowTitleRegion2..G5" localSheetId="8">#REF!</definedName>
    <definedName name="RowTitleRegion2..G5" localSheetId="12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7">[1]Effort_08062020!#REF!</definedName>
    <definedName name="RowTitleRegion3..G26" localSheetId="9">[1]Effort_08062020!#REF!</definedName>
    <definedName name="RowTitleRegion3..G26" localSheetId="1">[1]Effort_08062020!#REF!</definedName>
    <definedName name="RowTitleRegion3..G26" localSheetId="8">[1]Effort_08062020!#REF!</definedName>
    <definedName name="RowTitleRegion3..G26" localSheetId="12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9">'Chi Phí Công ty'!$G$119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2">SoM_Dev!$G$47</definedName>
    <definedName name="sport1_p1.5">SPORT1_P1.5!$G$57</definedName>
    <definedName name="sport1_p2" localSheetId="7">BaoTangQS!$G$37</definedName>
    <definedName name="sport1_p2">SPORT1_P2!$G$38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8" l="1"/>
  <c r="G29" i="8"/>
  <c r="G28" i="8"/>
  <c r="G5" i="19"/>
  <c r="G8" i="19" s="1"/>
  <c r="G110" i="8"/>
  <c r="G23" i="4"/>
  <c r="G23" i="19"/>
  <c r="G34" i="19"/>
  <c r="G28" i="19"/>
  <c r="G25" i="19"/>
  <c r="G27" i="8"/>
  <c r="G26" i="8"/>
  <c r="G83" i="8"/>
  <c r="G82" i="8"/>
  <c r="G15" i="8"/>
  <c r="G16" i="8"/>
  <c r="G17" i="8"/>
  <c r="G18" i="8"/>
  <c r="G19" i="8"/>
  <c r="G20" i="8"/>
  <c r="G21" i="8"/>
  <c r="G22" i="8"/>
  <c r="G23" i="8"/>
  <c r="G24" i="8"/>
  <c r="G25" i="8"/>
  <c r="G81" i="8"/>
  <c r="G97" i="8"/>
  <c r="G22" i="4"/>
  <c r="G96" i="8"/>
  <c r="G94" i="8"/>
  <c r="G95" i="8"/>
  <c r="G80" i="8"/>
  <c r="G79" i="8"/>
  <c r="G93" i="8"/>
  <c r="F8" i="10"/>
  <c r="O15" i="10" s="1"/>
  <c r="F7" i="12"/>
  <c r="N22" i="12"/>
  <c r="F6" i="12"/>
  <c r="G21" i="4"/>
  <c r="G78" i="8"/>
  <c r="G77" i="8"/>
  <c r="G76" i="8"/>
  <c r="G75" i="8"/>
  <c r="G74" i="8"/>
  <c r="G20" i="4"/>
  <c r="G73" i="8"/>
  <c r="E31" i="16"/>
  <c r="G19" i="4"/>
  <c r="G34" i="2"/>
  <c r="F7" i="10"/>
  <c r="G72" i="8"/>
  <c r="C31" i="16"/>
  <c r="G48" i="8"/>
  <c r="G43" i="3"/>
  <c r="G37" i="19" l="1"/>
  <c r="G6" i="12"/>
  <c r="G5" i="12"/>
  <c r="G25" i="12"/>
  <c r="L20" i="12" s="1"/>
  <c r="G14" i="18"/>
  <c r="G13" i="18"/>
  <c r="G15" i="18"/>
  <c r="G18" i="4"/>
  <c r="G71" i="8"/>
  <c r="G27" i="12"/>
  <c r="G15" i="10"/>
  <c r="L12" i="10" s="1"/>
  <c r="G14" i="2"/>
  <c r="G109" i="8"/>
  <c r="G108" i="8"/>
  <c r="G12" i="18"/>
  <c r="G11" i="18"/>
  <c r="G44" i="18"/>
  <c r="G37" i="18"/>
  <c r="G33" i="2"/>
  <c r="G32" i="2"/>
  <c r="G23" i="12"/>
  <c r="G24" i="12"/>
  <c r="G26" i="12"/>
  <c r="G31" i="2"/>
  <c r="G69" i="8"/>
  <c r="G70" i="8"/>
  <c r="G68" i="8"/>
  <c r="G6" i="2"/>
  <c r="G10" i="2"/>
  <c r="D31" i="16"/>
  <c r="G67" i="8"/>
  <c r="G30" i="2"/>
  <c r="G13" i="12"/>
  <c r="G14" i="12"/>
  <c r="G15" i="12"/>
  <c r="G12" i="12"/>
  <c r="G66" i="8"/>
  <c r="G65" i="8"/>
  <c r="G11" i="12"/>
  <c r="G17" i="12" s="1"/>
  <c r="G17" i="4"/>
  <c r="G20" i="12"/>
  <c r="G21" i="12"/>
  <c r="G22" i="12"/>
  <c r="G14" i="10"/>
  <c r="M12" i="10" s="1"/>
  <c r="G64" i="8"/>
  <c r="G63" i="8"/>
  <c r="D11" i="14"/>
  <c r="D14" i="14" s="1"/>
  <c r="G8" i="10"/>
  <c r="G7" i="10"/>
  <c r="G6" i="10"/>
  <c r="G107" i="8"/>
  <c r="G7" i="12"/>
  <c r="G8" i="12" s="1"/>
  <c r="K5" i="12"/>
  <c r="G7" i="3"/>
  <c r="C3" i="13"/>
  <c r="C5" i="13" s="1"/>
  <c r="D13" i="13" s="1"/>
  <c r="C2" i="13"/>
  <c r="G6" i="3"/>
  <c r="G29" i="2"/>
  <c r="G28" i="2"/>
  <c r="G62" i="8"/>
  <c r="G61" i="8"/>
  <c r="G60" i="8"/>
  <c r="G13" i="10"/>
  <c r="G27" i="2"/>
  <c r="G26" i="2"/>
  <c r="G25" i="2"/>
  <c r="G24" i="2"/>
  <c r="G19" i="12"/>
  <c r="K20" i="12" s="1"/>
  <c r="G23" i="2"/>
  <c r="G59" i="8"/>
  <c r="G12" i="10"/>
  <c r="K12" i="10" s="1"/>
  <c r="G92" i="8"/>
  <c r="G58" i="8"/>
  <c r="G41" i="3"/>
  <c r="G24" i="3"/>
  <c r="G40" i="3"/>
  <c r="G22" i="2"/>
  <c r="G21" i="2"/>
  <c r="G39" i="3"/>
  <c r="G57" i="8"/>
  <c r="G20" i="2"/>
  <c r="G38" i="3"/>
  <c r="G17" i="2"/>
  <c r="G18" i="2"/>
  <c r="G19" i="2"/>
  <c r="G16" i="2"/>
  <c r="G15" i="2"/>
  <c r="G114" i="8"/>
  <c r="G117" i="8" s="1"/>
  <c r="G103" i="8"/>
  <c r="G104" i="8"/>
  <c r="G105" i="8"/>
  <c r="G106" i="8"/>
  <c r="G102" i="8"/>
  <c r="G91" i="8"/>
  <c r="G90" i="8"/>
  <c r="G89" i="8"/>
  <c r="G56" i="8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G50" i="8"/>
  <c r="G51" i="8"/>
  <c r="G52" i="8"/>
  <c r="G53" i="8"/>
  <c r="G54" i="8"/>
  <c r="G55" i="8"/>
  <c r="G35" i="8"/>
  <c r="G11" i="8"/>
  <c r="G12" i="8"/>
  <c r="G13" i="8"/>
  <c r="G14" i="8"/>
  <c r="G10" i="8"/>
  <c r="G8" i="8"/>
  <c r="G33" i="8" l="1"/>
  <c r="L87" i="8" s="1"/>
  <c r="G30" i="12"/>
  <c r="K6" i="12" s="1"/>
  <c r="G111" i="8"/>
  <c r="G99" i="8"/>
  <c r="G9" i="12"/>
  <c r="K6" i="10"/>
  <c r="G10" i="10"/>
  <c r="M87" i="8"/>
  <c r="M20" i="12"/>
  <c r="O20" i="12" s="1"/>
  <c r="N12" i="10"/>
  <c r="P12" i="10" s="1"/>
  <c r="P15" i="10" s="1"/>
  <c r="G17" i="10"/>
  <c r="G17" i="18"/>
  <c r="G47" i="18" s="1"/>
  <c r="G87" i="8"/>
  <c r="G37" i="3"/>
  <c r="G29" i="5"/>
  <c r="G22" i="5"/>
  <c r="G19" i="5"/>
  <c r="G8" i="5"/>
  <c r="G28" i="4"/>
  <c r="G16" i="4"/>
  <c r="G25" i="4" s="1"/>
  <c r="K7" i="10" l="1"/>
  <c r="P22" i="12"/>
  <c r="F34" i="12" s="1"/>
  <c r="G34" i="12" s="1"/>
  <c r="P20" i="12"/>
  <c r="F35" i="12"/>
  <c r="G35" i="12" s="1"/>
  <c r="F21" i="10"/>
  <c r="G21" i="10" s="1"/>
  <c r="K13" i="10" s="1"/>
  <c r="K16" i="10" s="1"/>
  <c r="F19" i="10"/>
  <c r="G19" i="10" s="1"/>
  <c r="F20" i="10"/>
  <c r="G20" i="10" s="1"/>
  <c r="L13" i="10" s="1"/>
  <c r="L16" i="10" s="1"/>
  <c r="G40" i="12"/>
  <c r="G119" i="8"/>
  <c r="J4" i="6" s="1"/>
  <c r="G32" i="5"/>
  <c r="J8" i="6" s="1"/>
  <c r="G35" i="4"/>
  <c r="G8" i="4"/>
  <c r="G17" i="3"/>
  <c r="G23" i="3"/>
  <c r="G32" i="3"/>
  <c r="G31" i="3"/>
  <c r="G16" i="3"/>
  <c r="M31" i="3" s="1"/>
  <c r="G15" i="3"/>
  <c r="G14" i="3"/>
  <c r="G13" i="3"/>
  <c r="G12" i="3"/>
  <c r="G11" i="3"/>
  <c r="G10" i="3"/>
  <c r="F32" i="12" l="1"/>
  <c r="G32" i="12" s="1"/>
  <c r="L21" i="12" s="1"/>
  <c r="M32" i="3"/>
  <c r="G46" i="3"/>
  <c r="G47" i="3" s="1"/>
  <c r="F33" i="12"/>
  <c r="G33" i="12" s="1"/>
  <c r="K21" i="12" s="1"/>
  <c r="K23" i="12" s="1"/>
  <c r="G23" i="10"/>
  <c r="G26" i="10" s="1"/>
  <c r="G29" i="3"/>
  <c r="G38" i="4"/>
  <c r="J7" i="6" s="1"/>
  <c r="G5" i="3"/>
  <c r="G8" i="3" s="1"/>
  <c r="G54" i="3"/>
  <c r="G46" i="2"/>
  <c r="G5" i="2"/>
  <c r="G8" i="2" s="1"/>
  <c r="G13" i="2"/>
  <c r="G12" i="2"/>
  <c r="G11" i="2"/>
  <c r="G35" i="2" s="1"/>
  <c r="G49" i="2" s="1"/>
  <c r="G57" i="3" l="1"/>
  <c r="G37" i="12"/>
  <c r="J5" i="6"/>
  <c r="J6" i="6"/>
  <c r="J12" i="6" l="1"/>
</calcChain>
</file>

<file path=xl/sharedStrings.xml><?xml version="1.0" encoding="utf-8"?>
<sst xmlns="http://schemas.openxmlformats.org/spreadsheetml/2006/main" count="693" uniqueCount="311">
  <si>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</si>
  <si>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</si>
  <si>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</si>
  <si>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</si>
  <si>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</si>
  <si>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</si>
  <si>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</si>
  <si>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</si>
  <si>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</si>
  <si>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</si>
  <si>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</si>
  <si>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</si>
  <si>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</si>
  <si>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</si>
  <si>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</si>
  <si>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</si>
  <si>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</si>
  <si>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</si>
  <si>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</si>
  <si>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</si>
  <si>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</si>
  <si>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</si>
  <si>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</si>
  <si>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</si>
  <si>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</si>
  <si>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</si>
  <si>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</si>
  <si>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</si>
  <si>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</si>
  <si>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</si>
  <si>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</si>
  <si>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</si>
  <si>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</si>
  <si>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</si>
  <si>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</si>
  <si>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</si>
  <si>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</si>
  <si>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</si>
  <si>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</si>
  <si>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</si>
  <si>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</si>
  <si>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</si>
  <si>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</si>
  <si>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</si>
  <si>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</si>
  <si>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</si>
  <si>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</si>
  <si>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</si>
  <si>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</si>
  <si>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</si>
  <si>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</si>
  <si>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</si>
  <si>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</si>
  <si>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</si>
  <si>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</si>
  <si>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</si>
  <si>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</si>
  <si>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</si>
  <si>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</si>
  <si>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</si>
  <si>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</si>
  <si>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</si>
  <si>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</si>
  <si>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</si>
  <si>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</si>
  <si>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</si>
  <si>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</si>
  <si>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</si>
  <si>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</si>
  <si>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</si>
  <si>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</si>
  <si>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</si>
  <si>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</si>
  <si>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</si>
  <si>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</si>
  <si>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</si>
  <si>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</si>
  <si>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</si>
  <si>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</si>
  <si>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</si>
  <si>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</si>
  <si>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</si>
  <si>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</si>
  <si>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</si>
  <si>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</si>
  <si>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</si>
  <si>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</si>
  <si>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</si>
  <si>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</si>
  <si>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</si>
  <si>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</si>
  <si>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</si>
  <si>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</si>
  <si>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</si>
  <si>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</si>
  <si>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</si>
  <si>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</si>
  <si>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</si>
  <si>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</si>
  <si>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</si>
  <si>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</si>
  <si>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</si>
  <si>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</si>
  <si>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</si>
  <si>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</si>
  <si>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</si>
  <si>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</si>
  <si>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</si>
  <si>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</si>
  <si>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</si>
  <si>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</si>
  <si>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</si>
  <si>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</si>
  <si>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</si>
  <si>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</si>
  <si>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</si>
  <si>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</si>
  <si>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</si>
  <si>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</si>
  <si>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</si>
  <si>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</si>
  <si>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</si>
  <si>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</si>
  <si>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</si>
  <si>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</si>
  <si>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</si>
  <si>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</si>
  <si>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</si>
  <si>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</si>
  <si>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</si>
  <si>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</si>
  <si>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</si>
  <si>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</si>
  <si>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</si>
  <si>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</si>
  <si>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</si>
  <si>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</si>
  <si>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</si>
  <si>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</si>
  <si>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</si>
  <si>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</si>
  <si>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</si>
  <si>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</si>
  <si>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</si>
  <si>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</si>
  <si>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</si>
  <si>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</si>
  <si>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</si>
  <si>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</si>
  <si>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</si>
  <si>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</si>
  <si>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</si>
  <si>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</si>
  <si>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</si>
  <si>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</si>
  <si>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</si>
  <si>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</si>
  <si>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</si>
  <si>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</si>
  <si>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</si>
  <si>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</si>
  <si>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</si>
  <si>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</si>
  <si>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</si>
  <si>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</si>
  <si>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</si>
  <si>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</si>
  <si>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</si>
  <si>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</si>
  <si>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</si>
  <si>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</si>
  <si>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</si>
  <si>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</si>
  <si>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</si>
  <si>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</si>
  <si>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</si>
  <si>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</si>
  <si>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</si>
  <si>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</si>
  <si>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</si>
  <si>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</si>
  <si>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</si>
  <si>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</si>
  <si>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</si>
  <si>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</si>
  <si>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</si>
  <si>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</si>
  <si>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</si>
  <si>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</si>
  <si>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</si>
  <si>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</si>
  <si>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</si>
  <si>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</si>
  <si>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</si>
  <si>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</si>
  <si>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</si>
  <si>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</si>
  <si>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</si>
  <si>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</si>
  <si>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</si>
  <si>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</si>
  <si>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</si>
  <si>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</si>
  <si>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</si>
  <si>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</si>
  <si>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</si>
  <si>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</si>
  <si>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</si>
  <si>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</si>
  <si>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</si>
  <si>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</si>
  <si>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</si>
  <si>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</si>
  <si>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</si>
  <si>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</si>
  <si>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</si>
  <si>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</si>
  <si>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</si>
  <si>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</si>
  <si>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</si>
  <si>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</si>
  <si>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</si>
  <si>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</si>
  <si>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</si>
  <si>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</si>
  <si>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</si>
  <si>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</si>
  <si>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</si>
  <si>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</si>
  <si>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</si>
  <si>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</si>
  <si>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</si>
  <si>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</si>
  <si>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</si>
  <si>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</si>
  <si>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</si>
  <si>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</si>
  <si>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</si>
  <si>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</si>
  <si>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</si>
  <si>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</si>
  <si>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</si>
  <si>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</si>
  <si>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</si>
  <si>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</si>
  <si>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</si>
  <si>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</si>
  <si>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</si>
  <si>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</si>
  <si>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</si>
  <si>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</si>
  <si>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</si>
  <si>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</si>
  <si>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</si>
  <si>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</si>
  <si>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</si>
  <si>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</si>
  <si>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</si>
  <si>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</si>
  <si>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</si>
  <si>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</si>
  <si>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</si>
  <si>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</si>
  <si>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</si>
  <si>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</si>
  <si>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</si>
  <si>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</si>
  <si>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</si>
  <si>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</si>
  <si>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</si>
  <si>
    <t>Gửi xe tháng 10</t>
  </si>
  <si>
    <t>Đã ck ngày 9/11 từ tk ACB cá nhân</t>
  </si>
  <si>
    <t>Nợ 3tr</t>
  </si>
  <si>
    <t>MyIR board</t>
  </si>
  <si>
    <t>Liên hoan ngày 21/11</t>
  </si>
  <si>
    <t>Tuấn cho cty vay 2tr để mạch</t>
  </si>
  <si>
    <t>Linh kiện TTL-Rs485</t>
  </si>
  <si>
    <t>Tiền ăn ngày 25/12</t>
  </si>
  <si>
    <t>Tiền ăn ngày 26/12</t>
  </si>
  <si>
    <t>Tiền liên hoan mời anh Hoàng sau Demo</t>
  </si>
  <si>
    <t>Tiền taxi demo</t>
  </si>
  <si>
    <t>Chi phí văn phòng điện mạng tháng 11</t>
  </si>
  <si>
    <t>Chi phí văn phòng điện mạng tháng 12</t>
  </si>
  <si>
    <t>Chi phí văn phòng điện mạng tháng 1</t>
  </si>
  <si>
    <t>Tiền ăn ngày 8/1</t>
  </si>
  <si>
    <t>Linh kiện làm mạch nguồn</t>
  </si>
  <si>
    <t>Giải ngân 10%</t>
  </si>
  <si>
    <t>Chi phí văn phòng điện mạng tháng 3</t>
  </si>
  <si>
    <t>Chi phí văn phòng điện mạng tháng 2</t>
  </si>
  <si>
    <t>Sửa máy oscillo</t>
  </si>
  <si>
    <t>Tiền cơm ngày 27</t>
  </si>
  <si>
    <t>Tiền uống bia mời anh Hoàng</t>
  </si>
  <si>
    <t>Mua bàn học</t>
  </si>
  <si>
    <t>Mua oổ điên phòng học</t>
  </si>
  <si>
    <t>Mua giấy dán phòng học</t>
  </si>
  <si>
    <t>Linh kiện mạch nguồn ngày 16.4</t>
  </si>
  <si>
    <t>Giấy dán phòng học 2</t>
  </si>
  <si>
    <t>Tiền ăn trưa ngày 16/17-4</t>
  </si>
  <si>
    <t>Chi phí văn phòng điện mạng tháng 4</t>
  </si>
  <si>
    <t>Ăn trưa ngày 22-4</t>
  </si>
  <si>
    <t>Ăn trưa ngày 19/09</t>
  </si>
  <si>
    <t>Chi phí văn phòng điện mạng tháng 5</t>
  </si>
  <si>
    <t>Chi phí văn phòng điện mạng tháng 6</t>
  </si>
  <si>
    <t>Tổng hợp chi phí dự án Bảo Tàng Quân Sự</t>
  </si>
  <si>
    <t>Tiền chuyển hợp đồng</t>
  </si>
  <si>
    <t>Linh kiện hàn mạch ngày 8.7</t>
  </si>
  <si>
    <t>Gia hạn cks 27.7</t>
  </si>
  <si>
    <t>Nhận ứng trước 30.7</t>
  </si>
  <si>
    <t>Chi phí văn phòng điện mạng tháng 7</t>
  </si>
  <si>
    <t>Chi phí văn phòng điện mạng tháng 8</t>
  </si>
  <si>
    <t>Chuyển đồ sang văn phòng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</si>
</sst>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0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9" fontId="6" fillId="0" borderId="0" xfId="1" applyNumberFormat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5" t="s">
        <v>14</v>
      </c>
      <c r="I2" s="165"/>
      <c r="J2" s="165"/>
      <c r="K2" s="165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-65906700</v>
      </c>
      <c r="K4" s="8"/>
    </row>
    <row r="5" spans="8:11">
      <c r="H5" s="8"/>
      <c r="I5" s="9" t="s">
        <v>118</v>
      </c>
      <c r="J5" s="11">
        <f>Pega</f>
        <v>-22104586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-11215000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-106222966.40000001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119"/>
  <sheetViews>
    <sheetView tabSelected="1" topLeftCell="A67" zoomScale="85" zoomScaleNormal="85" workbookViewId="0">
      <selection activeCell="H84" sqref="H8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9" t="s">
        <v>73</v>
      </c>
      <c r="D2" s="169"/>
      <c r="E2" s="169"/>
      <c r="F2" s="169"/>
      <c r="G2" s="169"/>
      <c r="H2" s="169"/>
      <c r="I2" s="169"/>
      <c r="J2" s="169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7" t="s">
        <v>81</v>
      </c>
      <c r="E4" s="167"/>
      <c r="F4" s="167"/>
      <c r="G4" s="167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7" t="s">
        <v>74</v>
      </c>
      <c r="E9" s="167"/>
      <c r="F9" s="167"/>
      <c r="G9" s="167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25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 t="s">
        <v>281</v>
      </c>
      <c r="E20" s="117">
        <v>1</v>
      </c>
      <c r="F20" s="118">
        <v>500000</v>
      </c>
      <c r="G20" s="118">
        <f t="shared" si="0"/>
        <v>500000</v>
      </c>
      <c r="H20" s="116" t="s">
        <v>9</v>
      </c>
      <c r="I20" s="103"/>
      <c r="J20" s="99"/>
    </row>
    <row r="21" spans="3:10" ht="15">
      <c r="C21" s="99"/>
      <c r="D21" s="116" t="s">
        <v>282</v>
      </c>
      <c r="E21" s="117">
        <v>1</v>
      </c>
      <c r="F21" s="118">
        <v>500000</v>
      </c>
      <c r="G21" s="118">
        <f t="shared" si="0"/>
        <v>500000</v>
      </c>
      <c r="H21" s="116" t="s">
        <v>9</v>
      </c>
      <c r="I21" s="103"/>
      <c r="J21" s="99"/>
    </row>
    <row r="22" spans="3:10" ht="15">
      <c r="C22" s="99"/>
      <c r="D22" s="116" t="s">
        <v>283</v>
      </c>
      <c r="E22" s="117">
        <v>1</v>
      </c>
      <c r="F22" s="118">
        <v>500000</v>
      </c>
      <c r="G22" s="118">
        <f t="shared" si="0"/>
        <v>500000</v>
      </c>
      <c r="H22" s="116" t="s">
        <v>9</v>
      </c>
      <c r="I22" s="103"/>
      <c r="J22" s="99"/>
    </row>
    <row r="23" spans="3:10" ht="15">
      <c r="C23" s="99"/>
      <c r="D23" s="116" t="s">
        <v>288</v>
      </c>
      <c r="E23" s="117">
        <v>1</v>
      </c>
      <c r="F23" s="118">
        <v>500000</v>
      </c>
      <c r="G23" s="118">
        <f t="shared" si="0"/>
        <v>500000</v>
      </c>
      <c r="H23" s="116" t="s">
        <v>9</v>
      </c>
      <c r="I23" s="103"/>
      <c r="J23" s="99"/>
    </row>
    <row r="24" spans="3:10" ht="15">
      <c r="C24" s="99"/>
      <c r="D24" s="116" t="s">
        <v>287</v>
      </c>
      <c r="E24" s="117">
        <v>1</v>
      </c>
      <c r="F24" s="118">
        <v>3500000</v>
      </c>
      <c r="G24" s="118">
        <f t="shared" si="0"/>
        <v>3500000</v>
      </c>
      <c r="H24" s="116" t="s">
        <v>9</v>
      </c>
      <c r="I24" s="103"/>
      <c r="J24" s="99"/>
    </row>
    <row r="25" spans="3:10" ht="15">
      <c r="C25" s="99"/>
      <c r="D25" s="116" t="s">
        <v>298</v>
      </c>
      <c r="E25" s="117">
        <v>1</v>
      </c>
      <c r="F25" s="118">
        <v>3500000</v>
      </c>
      <c r="G25" s="118">
        <f t="shared" si="0"/>
        <v>3500000</v>
      </c>
      <c r="H25" s="116" t="s">
        <v>9</v>
      </c>
      <c r="I25" s="103"/>
      <c r="J25" s="99"/>
    </row>
    <row r="26" spans="3:10" ht="15">
      <c r="C26" s="99"/>
      <c r="D26" s="116" t="s">
        <v>301</v>
      </c>
      <c r="E26" s="117">
        <v>1</v>
      </c>
      <c r="F26" s="118">
        <v>3500000</v>
      </c>
      <c r="G26" s="118">
        <f t="shared" ref="G26:G27" si="1">E26*F26</f>
        <v>3500000</v>
      </c>
      <c r="H26" s="116" t="s">
        <v>9</v>
      </c>
      <c r="I26" s="103"/>
      <c r="J26" s="99"/>
    </row>
    <row r="27" spans="3:10" ht="15">
      <c r="C27" s="99"/>
      <c r="D27" s="116" t="s">
        <v>302</v>
      </c>
      <c r="E27" s="117">
        <v>1</v>
      </c>
      <c r="F27" s="118">
        <v>3500000</v>
      </c>
      <c r="G27" s="118">
        <f t="shared" si="1"/>
        <v>3500000</v>
      </c>
      <c r="H27" s="116" t="s">
        <v>9</v>
      </c>
      <c r="I27" s="103"/>
      <c r="J27" s="99"/>
    </row>
    <row r="28" spans="3:10" ht="15">
      <c r="C28" s="99"/>
      <c r="D28" s="116" t="s">
        <v>308</v>
      </c>
      <c r="E28" s="117">
        <v>1</v>
      </c>
      <c r="F28" s="118">
        <v>3500000</v>
      </c>
      <c r="G28" s="118">
        <f t="shared" ref="G28:G29" si="2">E28*F28</f>
        <v>3500000</v>
      </c>
      <c r="H28" s="116" t="s">
        <v>9</v>
      </c>
      <c r="I28" s="103"/>
      <c r="J28" s="99"/>
    </row>
    <row r="29" spans="3:10" ht="15">
      <c r="C29" s="99"/>
      <c r="D29" s="116" t="s">
        <v>309</v>
      </c>
      <c r="E29" s="117">
        <v>1</v>
      </c>
      <c r="F29" s="118">
        <v>3500000</v>
      </c>
      <c r="G29" s="118">
        <f t="shared" si="2"/>
        <v>3500000</v>
      </c>
      <c r="H29" s="116" t="s">
        <v>9</v>
      </c>
      <c r="I29" s="103"/>
      <c r="J29" s="99"/>
    </row>
    <row r="30" spans="3:10" ht="15">
      <c r="C30" s="99"/>
      <c r="D30" s="116"/>
      <c r="E30" s="117"/>
      <c r="F30" s="118"/>
      <c r="G30" s="118"/>
      <c r="H30" s="116"/>
      <c r="I30" s="103"/>
      <c r="J30" s="99"/>
    </row>
    <row r="31" spans="3:10" ht="15">
      <c r="C31" s="99"/>
      <c r="D31" s="116"/>
      <c r="E31" s="117"/>
      <c r="F31" s="118"/>
      <c r="G31" s="118"/>
      <c r="H31" s="116"/>
      <c r="I31" s="103"/>
      <c r="J31" s="99"/>
    </row>
    <row r="32" spans="3:10" ht="15">
      <c r="C32" s="99"/>
      <c r="D32" s="116"/>
      <c r="E32" s="117"/>
      <c r="F32" s="118"/>
      <c r="G32" s="118"/>
      <c r="H32" s="116"/>
      <c r="I32" s="103"/>
      <c r="J32" s="99"/>
    </row>
    <row r="33" spans="3:10" ht="15">
      <c r="C33" s="99"/>
      <c r="D33" s="116"/>
      <c r="E33" s="117"/>
      <c r="F33" s="118"/>
      <c r="G33" s="122">
        <f>SUM(G10:G29)</f>
        <v>31500000</v>
      </c>
      <c r="H33" s="123"/>
      <c r="I33" s="124"/>
      <c r="J33" s="27" t="s">
        <v>7</v>
      </c>
    </row>
    <row r="34" spans="3:10" ht="15">
      <c r="C34" s="99"/>
      <c r="D34" s="167" t="s">
        <v>82</v>
      </c>
      <c r="E34" s="167"/>
      <c r="F34" s="167"/>
      <c r="G34" s="167"/>
      <c r="H34" s="115"/>
      <c r="I34" s="103"/>
      <c r="J34" s="99"/>
    </row>
    <row r="35" spans="3:10" ht="15">
      <c r="C35" s="99">
        <v>1</v>
      </c>
      <c r="D35" s="125" t="s">
        <v>83</v>
      </c>
      <c r="E35" s="119">
        <v>1</v>
      </c>
      <c r="F35" s="118">
        <v>40000</v>
      </c>
      <c r="G35" s="118">
        <f>E35*F35</f>
        <v>40000</v>
      </c>
      <c r="H35" s="116" t="s">
        <v>9</v>
      </c>
      <c r="I35" s="103"/>
      <c r="J35" s="99"/>
    </row>
    <row r="36" spans="3:10" ht="15">
      <c r="C36" s="99">
        <v>2</v>
      </c>
      <c r="D36" s="116" t="s">
        <v>84</v>
      </c>
      <c r="E36" s="119">
        <v>1</v>
      </c>
      <c r="F36" s="118">
        <v>120000</v>
      </c>
      <c r="G36" s="118">
        <f t="shared" ref="G36:G84" si="3">E36*F36</f>
        <v>120000</v>
      </c>
      <c r="H36" s="116" t="s">
        <v>9</v>
      </c>
      <c r="I36" s="103"/>
      <c r="J36" s="99"/>
    </row>
    <row r="37" spans="3:10" ht="15">
      <c r="C37" s="99">
        <v>3</v>
      </c>
      <c r="D37" s="116" t="s">
        <v>85</v>
      </c>
      <c r="E37" s="119">
        <v>1</v>
      </c>
      <c r="F37" s="118">
        <v>120000</v>
      </c>
      <c r="G37" s="118">
        <f t="shared" si="3"/>
        <v>120000</v>
      </c>
      <c r="H37" s="116" t="s">
        <v>9</v>
      </c>
      <c r="I37" s="103"/>
      <c r="J37" s="99"/>
    </row>
    <row r="38" spans="3:10" ht="15">
      <c r="C38" s="99">
        <v>4</v>
      </c>
      <c r="D38" s="116" t="s">
        <v>86</v>
      </c>
      <c r="E38" s="119">
        <v>1</v>
      </c>
      <c r="F38" s="118">
        <v>40000</v>
      </c>
      <c r="G38" s="118">
        <f t="shared" si="3"/>
        <v>40000</v>
      </c>
      <c r="H38" s="116" t="s">
        <v>9</v>
      </c>
      <c r="I38" s="103"/>
      <c r="J38" s="99"/>
    </row>
    <row r="39" spans="3:10" ht="15">
      <c r="C39" s="99">
        <v>5</v>
      </c>
      <c r="D39" s="116" t="s">
        <v>87</v>
      </c>
      <c r="E39" s="119">
        <v>1</v>
      </c>
      <c r="F39" s="118">
        <v>120000</v>
      </c>
      <c r="G39" s="118">
        <f t="shared" si="3"/>
        <v>120000</v>
      </c>
      <c r="H39" s="116" t="s">
        <v>9</v>
      </c>
      <c r="I39" s="103"/>
      <c r="J39" s="99"/>
    </row>
    <row r="40" spans="3:10" ht="15">
      <c r="C40" s="99">
        <v>6</v>
      </c>
      <c r="D40" s="116" t="s">
        <v>87</v>
      </c>
      <c r="E40" s="119">
        <v>1</v>
      </c>
      <c r="F40" s="118">
        <v>120000</v>
      </c>
      <c r="G40" s="118">
        <f t="shared" si="3"/>
        <v>120000</v>
      </c>
      <c r="H40" s="116" t="s">
        <v>9</v>
      </c>
      <c r="I40" s="103"/>
      <c r="J40" s="99"/>
    </row>
    <row r="41" spans="3:10" ht="15">
      <c r="C41" s="99">
        <v>7</v>
      </c>
      <c r="D41" s="116" t="s">
        <v>88</v>
      </c>
      <c r="E41" s="119">
        <v>1</v>
      </c>
      <c r="F41" s="118">
        <v>120000</v>
      </c>
      <c r="G41" s="118">
        <f t="shared" si="3"/>
        <v>120000</v>
      </c>
      <c r="H41" s="116" t="s">
        <v>9</v>
      </c>
      <c r="I41" s="103"/>
      <c r="J41" s="99"/>
    </row>
    <row r="42" spans="3:10" ht="15">
      <c r="C42" s="99">
        <v>8</v>
      </c>
      <c r="D42" s="116" t="s">
        <v>89</v>
      </c>
      <c r="E42" s="119">
        <v>1</v>
      </c>
      <c r="F42" s="118">
        <v>80000</v>
      </c>
      <c r="G42" s="118">
        <f t="shared" si="3"/>
        <v>80000</v>
      </c>
      <c r="H42" s="116" t="s">
        <v>9</v>
      </c>
      <c r="I42" s="103"/>
      <c r="J42" s="99"/>
    </row>
    <row r="43" spans="3:10" ht="15">
      <c r="C43" s="99">
        <v>9</v>
      </c>
      <c r="D43" s="116" t="s">
        <v>90</v>
      </c>
      <c r="E43" s="119">
        <v>1</v>
      </c>
      <c r="F43" s="118">
        <v>120000</v>
      </c>
      <c r="G43" s="118">
        <f t="shared" si="3"/>
        <v>120000</v>
      </c>
      <c r="H43" s="116" t="s">
        <v>9</v>
      </c>
      <c r="I43" s="103"/>
      <c r="J43" s="99"/>
    </row>
    <row r="44" spans="3:10" ht="15">
      <c r="C44" s="99">
        <v>10</v>
      </c>
      <c r="D44" s="116" t="s">
        <v>91</v>
      </c>
      <c r="E44" s="119">
        <v>1</v>
      </c>
      <c r="F44" s="118">
        <v>200000</v>
      </c>
      <c r="G44" s="118">
        <f t="shared" si="3"/>
        <v>200000</v>
      </c>
      <c r="H44" s="116" t="s">
        <v>9</v>
      </c>
      <c r="I44" s="103"/>
      <c r="J44" s="99"/>
    </row>
    <row r="45" spans="3:10" ht="15">
      <c r="C45" s="99">
        <v>11</v>
      </c>
      <c r="D45" s="116" t="s">
        <v>92</v>
      </c>
      <c r="E45" s="119">
        <v>1</v>
      </c>
      <c r="F45" s="118">
        <v>80000</v>
      </c>
      <c r="G45" s="118">
        <f t="shared" si="3"/>
        <v>80000</v>
      </c>
      <c r="H45" s="116" t="s">
        <v>9</v>
      </c>
      <c r="I45" s="103"/>
      <c r="J45" s="99"/>
    </row>
    <row r="46" spans="3:10" ht="15">
      <c r="C46" s="99">
        <v>12</v>
      </c>
      <c r="D46" s="116" t="s">
        <v>93</v>
      </c>
      <c r="E46" s="119">
        <v>1</v>
      </c>
      <c r="F46" s="118">
        <v>120000</v>
      </c>
      <c r="G46" s="118">
        <f t="shared" si="3"/>
        <v>120000</v>
      </c>
      <c r="H46" s="116" t="s">
        <v>9</v>
      </c>
      <c r="I46" s="103"/>
      <c r="J46" s="99"/>
    </row>
    <row r="47" spans="3:10" ht="15">
      <c r="C47" s="99">
        <v>13</v>
      </c>
      <c r="D47" s="116" t="s">
        <v>94</v>
      </c>
      <c r="E47" s="119">
        <v>1</v>
      </c>
      <c r="F47" s="118">
        <v>120000</v>
      </c>
      <c r="G47" s="118">
        <f t="shared" si="3"/>
        <v>120000</v>
      </c>
      <c r="H47" s="116" t="s">
        <v>9</v>
      </c>
      <c r="I47" s="103"/>
      <c r="J47" s="99"/>
    </row>
    <row r="48" spans="3:10" ht="15">
      <c r="C48" s="99">
        <v>14</v>
      </c>
      <c r="D48" s="116" t="s">
        <v>95</v>
      </c>
      <c r="E48" s="119">
        <v>1</v>
      </c>
      <c r="F48" s="118">
        <v>120000</v>
      </c>
      <c r="G48" s="118">
        <f>E48*F48</f>
        <v>120000</v>
      </c>
      <c r="H48" s="116" t="s">
        <v>9</v>
      </c>
      <c r="I48" s="103"/>
      <c r="J48" s="99"/>
    </row>
    <row r="49" spans="3:10" ht="15">
      <c r="C49" s="99">
        <v>15</v>
      </c>
      <c r="D49" s="116" t="s">
        <v>96</v>
      </c>
      <c r="E49" s="119">
        <v>1</v>
      </c>
      <c r="F49" s="118">
        <v>120000</v>
      </c>
      <c r="G49" s="118">
        <f t="shared" si="3"/>
        <v>120000</v>
      </c>
      <c r="H49" s="116" t="s">
        <v>9</v>
      </c>
      <c r="I49" s="103"/>
      <c r="J49" s="99"/>
    </row>
    <row r="50" spans="3:10" ht="15">
      <c r="C50" s="99">
        <v>16</v>
      </c>
      <c r="D50" s="116" t="s">
        <v>97</v>
      </c>
      <c r="E50" s="119">
        <v>1</v>
      </c>
      <c r="F50" s="118">
        <v>200000</v>
      </c>
      <c r="G50" s="118">
        <f t="shared" si="3"/>
        <v>200000</v>
      </c>
      <c r="H50" s="116" t="s">
        <v>9</v>
      </c>
      <c r="I50" s="103"/>
      <c r="J50" s="99"/>
    </row>
    <row r="51" spans="3:10" ht="15">
      <c r="C51" s="99">
        <v>17</v>
      </c>
      <c r="D51" s="116" t="s">
        <v>98</v>
      </c>
      <c r="E51" s="119">
        <v>1</v>
      </c>
      <c r="F51" s="120">
        <v>360000</v>
      </c>
      <c r="G51" s="118">
        <f t="shared" si="3"/>
        <v>360000</v>
      </c>
      <c r="H51" s="126" t="s">
        <v>21</v>
      </c>
      <c r="I51" s="103"/>
      <c r="J51" s="99"/>
    </row>
    <row r="52" spans="3:10" ht="15">
      <c r="C52" s="99">
        <v>18</v>
      </c>
      <c r="D52" s="116" t="s">
        <v>99</v>
      </c>
      <c r="E52" s="119">
        <v>1</v>
      </c>
      <c r="F52" s="120">
        <v>170000</v>
      </c>
      <c r="G52" s="118">
        <f t="shared" si="3"/>
        <v>170000</v>
      </c>
      <c r="H52" s="126" t="s">
        <v>21</v>
      </c>
      <c r="I52" s="103"/>
      <c r="J52" s="99"/>
    </row>
    <row r="53" spans="3:10" ht="15">
      <c r="C53" s="99">
        <v>19</v>
      </c>
      <c r="D53" s="116" t="s">
        <v>100</v>
      </c>
      <c r="E53" s="119">
        <v>1</v>
      </c>
      <c r="F53" s="118">
        <v>204000</v>
      </c>
      <c r="G53" s="118">
        <f t="shared" si="3"/>
        <v>204000</v>
      </c>
      <c r="H53" s="116" t="s">
        <v>21</v>
      </c>
      <c r="I53" s="103"/>
      <c r="J53" s="99"/>
    </row>
    <row r="54" spans="3:10" ht="15">
      <c r="C54" s="99">
        <v>20</v>
      </c>
      <c r="D54" s="116" t="s">
        <v>101</v>
      </c>
      <c r="E54" s="119">
        <v>1</v>
      </c>
      <c r="F54" s="118">
        <v>227000</v>
      </c>
      <c r="G54" s="118">
        <f t="shared" si="3"/>
        <v>227000</v>
      </c>
      <c r="H54" s="116" t="s">
        <v>21</v>
      </c>
      <c r="I54" s="103"/>
      <c r="J54" s="99"/>
    </row>
    <row r="55" spans="3:10" ht="15">
      <c r="C55" s="99">
        <v>21</v>
      </c>
      <c r="D55" s="116" t="s">
        <v>102</v>
      </c>
      <c r="E55" s="119">
        <v>1</v>
      </c>
      <c r="F55" s="118">
        <v>287000</v>
      </c>
      <c r="G55" s="118">
        <f t="shared" si="3"/>
        <v>287000</v>
      </c>
      <c r="H55" s="116" t="s">
        <v>9</v>
      </c>
      <c r="I55" s="99"/>
      <c r="J55" s="99"/>
    </row>
    <row r="56" spans="3:10" ht="15">
      <c r="C56" s="99">
        <v>22</v>
      </c>
      <c r="D56" s="116" t="s">
        <v>103</v>
      </c>
      <c r="E56" s="119">
        <v>1</v>
      </c>
      <c r="F56" s="118">
        <v>81000</v>
      </c>
      <c r="G56" s="118">
        <f t="shared" si="3"/>
        <v>81000</v>
      </c>
      <c r="H56" s="99" t="s">
        <v>9</v>
      </c>
      <c r="I56" s="99"/>
      <c r="J56" s="99"/>
    </row>
    <row r="57" spans="3:10" ht="15">
      <c r="C57" s="99"/>
      <c r="D57" s="116" t="s">
        <v>125</v>
      </c>
      <c r="E57" s="119">
        <v>1</v>
      </c>
      <c r="F57" s="118">
        <v>300000</v>
      </c>
      <c r="G57" s="118">
        <f t="shared" si="3"/>
        <v>300000</v>
      </c>
      <c r="H57" s="99" t="s">
        <v>9</v>
      </c>
      <c r="I57" s="99"/>
      <c r="J57" s="99"/>
    </row>
    <row r="58" spans="3:10" ht="15">
      <c r="C58" s="99"/>
      <c r="D58" s="116" t="s">
        <v>131</v>
      </c>
      <c r="E58" s="119">
        <v>1</v>
      </c>
      <c r="F58" s="118">
        <v>147000</v>
      </c>
      <c r="G58" s="118">
        <f t="shared" si="3"/>
        <v>147000</v>
      </c>
      <c r="H58" s="99" t="s">
        <v>9</v>
      </c>
      <c r="I58" s="99"/>
      <c r="J58" s="99"/>
    </row>
    <row r="59" spans="3:10" ht="15">
      <c r="C59" s="99"/>
      <c r="D59" s="116" t="s">
        <v>134</v>
      </c>
      <c r="E59" s="119">
        <v>1</v>
      </c>
      <c r="F59" s="118">
        <v>160000</v>
      </c>
      <c r="G59" s="118">
        <f t="shared" si="3"/>
        <v>160000</v>
      </c>
      <c r="H59" s="99" t="s">
        <v>9</v>
      </c>
      <c r="I59" s="99"/>
      <c r="J59" s="99"/>
    </row>
    <row r="60" spans="3:10" ht="15">
      <c r="C60" s="99"/>
      <c r="D60" s="116" t="s">
        <v>142</v>
      </c>
      <c r="E60" s="119">
        <v>1</v>
      </c>
      <c r="F60" s="118">
        <v>76000</v>
      </c>
      <c r="G60" s="118">
        <f t="shared" si="3"/>
        <v>76000</v>
      </c>
      <c r="H60" s="99" t="s">
        <v>9</v>
      </c>
      <c r="I60" s="99"/>
      <c r="J60" s="99"/>
    </row>
    <row r="61" spans="3:10" ht="15">
      <c r="C61" s="99"/>
      <c r="D61" s="116" t="s">
        <v>143</v>
      </c>
      <c r="E61" s="119">
        <v>1</v>
      </c>
      <c r="F61" s="118">
        <v>150000</v>
      </c>
      <c r="G61" s="118">
        <f t="shared" si="3"/>
        <v>150000</v>
      </c>
      <c r="H61" s="99" t="s">
        <v>9</v>
      </c>
      <c r="I61" s="99"/>
      <c r="J61" s="99"/>
    </row>
    <row r="62" spans="3:10" ht="15">
      <c r="C62" s="99"/>
      <c r="D62" s="116" t="s">
        <v>145</v>
      </c>
      <c r="E62" s="119">
        <v>1</v>
      </c>
      <c r="F62" s="118">
        <v>96000</v>
      </c>
      <c r="G62" s="118">
        <f t="shared" si="3"/>
        <v>96000</v>
      </c>
      <c r="H62" s="99" t="s">
        <v>9</v>
      </c>
      <c r="I62" s="99"/>
      <c r="J62" s="99"/>
    </row>
    <row r="63" spans="3:10" ht="15">
      <c r="C63" s="99"/>
      <c r="D63" s="116" t="s">
        <v>177</v>
      </c>
      <c r="E63" s="119">
        <v>1</v>
      </c>
      <c r="F63" s="118">
        <v>250000</v>
      </c>
      <c r="G63" s="118">
        <f t="shared" si="3"/>
        <v>250000</v>
      </c>
      <c r="H63" s="99" t="s">
        <v>9</v>
      </c>
      <c r="I63" s="99"/>
      <c r="J63" s="99"/>
    </row>
    <row r="64" spans="3:10" ht="15">
      <c r="C64" s="99"/>
      <c r="D64" s="116" t="s">
        <v>178</v>
      </c>
      <c r="E64" s="119">
        <v>1</v>
      </c>
      <c r="F64" s="118">
        <v>80000</v>
      </c>
      <c r="G64" s="118">
        <f t="shared" si="3"/>
        <v>80000</v>
      </c>
      <c r="H64" s="99" t="s">
        <v>9</v>
      </c>
      <c r="I64" s="99"/>
      <c r="J64" s="99"/>
    </row>
    <row r="65" spans="3:13" ht="15">
      <c r="C65" s="99"/>
      <c r="D65" s="116" t="s">
        <v>185</v>
      </c>
      <c r="E65" s="119">
        <v>1</v>
      </c>
      <c r="F65" s="118">
        <v>80000</v>
      </c>
      <c r="G65" s="118">
        <f t="shared" si="3"/>
        <v>80000</v>
      </c>
      <c r="H65" s="99" t="s">
        <v>9</v>
      </c>
      <c r="I65" s="99"/>
      <c r="J65" s="99"/>
    </row>
    <row r="66" spans="3:13" ht="15">
      <c r="C66" s="99"/>
      <c r="D66" s="116" t="s">
        <v>186</v>
      </c>
      <c r="E66" s="119">
        <v>1</v>
      </c>
      <c r="F66" s="118">
        <v>100000</v>
      </c>
      <c r="G66" s="118">
        <f t="shared" si="3"/>
        <v>100000</v>
      </c>
      <c r="H66" s="99" t="s">
        <v>9</v>
      </c>
      <c r="I66" s="99"/>
      <c r="J66" s="99"/>
    </row>
    <row r="67" spans="3:13" ht="15">
      <c r="C67" s="99"/>
      <c r="D67" s="116" t="s">
        <v>194</v>
      </c>
      <c r="E67" s="119">
        <v>1</v>
      </c>
      <c r="F67" s="118">
        <v>60000</v>
      </c>
      <c r="G67" s="118">
        <f t="shared" si="3"/>
        <v>60000</v>
      </c>
      <c r="H67" s="99" t="s">
        <v>9</v>
      </c>
      <c r="I67" s="99"/>
      <c r="J67" s="99"/>
    </row>
    <row r="68" spans="3:13" ht="15">
      <c r="C68" s="99"/>
      <c r="D68" s="116" t="s">
        <v>220</v>
      </c>
      <c r="E68" s="119">
        <v>1</v>
      </c>
      <c r="F68" s="118">
        <v>150000</v>
      </c>
      <c r="G68" s="118">
        <f t="shared" si="3"/>
        <v>150000</v>
      </c>
      <c r="H68" s="99" t="s">
        <v>9</v>
      </c>
      <c r="I68" s="99"/>
      <c r="J68" s="99"/>
    </row>
    <row r="69" spans="3:13" ht="15">
      <c r="C69" s="99"/>
      <c r="D69" s="116" t="s">
        <v>221</v>
      </c>
      <c r="E69" s="119">
        <v>1</v>
      </c>
      <c r="F69" s="118">
        <v>120000</v>
      </c>
      <c r="G69" s="118">
        <f t="shared" si="3"/>
        <v>120000</v>
      </c>
      <c r="H69" s="99" t="s">
        <v>9</v>
      </c>
      <c r="I69" s="99"/>
      <c r="J69" s="99"/>
    </row>
    <row r="70" spans="3:13" ht="15">
      <c r="C70" s="99"/>
      <c r="D70" s="116" t="s">
        <v>250</v>
      </c>
      <c r="E70" s="119">
        <v>1</v>
      </c>
      <c r="F70" s="118">
        <v>100000</v>
      </c>
      <c r="G70" s="118">
        <f t="shared" si="3"/>
        <v>100000</v>
      </c>
      <c r="H70" s="99" t="s">
        <v>9</v>
      </c>
      <c r="I70" s="99"/>
      <c r="J70" s="99"/>
    </row>
    <row r="71" spans="3:13" ht="15">
      <c r="C71" s="99"/>
      <c r="D71" s="116" t="s">
        <v>252</v>
      </c>
      <c r="E71" s="119">
        <v>1</v>
      </c>
      <c r="F71" s="118">
        <v>270000</v>
      </c>
      <c r="G71" s="118">
        <f t="shared" si="3"/>
        <v>270000</v>
      </c>
      <c r="H71" s="99" t="s">
        <v>21</v>
      </c>
      <c r="I71" s="99"/>
      <c r="J71" s="99"/>
      <c r="L71" s="111" t="s">
        <v>9</v>
      </c>
      <c r="M71" s="111" t="s">
        <v>21</v>
      </c>
    </row>
    <row r="72" spans="3:13" ht="15">
      <c r="C72" s="99"/>
      <c r="D72" s="116" t="s">
        <v>266</v>
      </c>
      <c r="E72" s="119">
        <v>1</v>
      </c>
      <c r="F72" s="118">
        <v>77000</v>
      </c>
      <c r="G72" s="118">
        <f t="shared" si="3"/>
        <v>77000</v>
      </c>
      <c r="H72" s="99" t="s">
        <v>21</v>
      </c>
      <c r="I72" s="99"/>
      <c r="J72" s="99"/>
    </row>
    <row r="73" spans="3:13" ht="15">
      <c r="C73" s="99"/>
      <c r="D73" s="116" t="s">
        <v>274</v>
      </c>
      <c r="E73" s="119">
        <v>1</v>
      </c>
      <c r="F73" s="118">
        <v>1645000</v>
      </c>
      <c r="G73" s="118">
        <f t="shared" si="3"/>
        <v>1645000</v>
      </c>
      <c r="H73" s="99" t="s">
        <v>21</v>
      </c>
      <c r="I73" s="99"/>
      <c r="J73" s="99"/>
    </row>
    <row r="74" spans="3:13" ht="15">
      <c r="C74" s="99"/>
      <c r="D74" s="116" t="s">
        <v>277</v>
      </c>
      <c r="E74" s="119">
        <v>1</v>
      </c>
      <c r="F74" s="118">
        <v>100000</v>
      </c>
      <c r="G74" s="118">
        <f t="shared" si="3"/>
        <v>100000</v>
      </c>
      <c r="H74" s="99" t="s">
        <v>21</v>
      </c>
      <c r="I74" s="99"/>
      <c r="J74" s="99"/>
    </row>
    <row r="75" spans="3:13" ht="15">
      <c r="C75" s="99"/>
      <c r="D75" s="116" t="s">
        <v>278</v>
      </c>
      <c r="E75" s="119">
        <v>1</v>
      </c>
      <c r="F75" s="118">
        <v>86000</v>
      </c>
      <c r="G75" s="118">
        <f t="shared" si="3"/>
        <v>86000</v>
      </c>
      <c r="H75" s="99" t="s">
        <v>9</v>
      </c>
      <c r="I75" s="99"/>
      <c r="J75" s="99"/>
    </row>
    <row r="76" spans="3:13" ht="15">
      <c r="C76" s="99"/>
      <c r="D76" s="116" t="s">
        <v>279</v>
      </c>
      <c r="E76" s="119">
        <v>1</v>
      </c>
      <c r="F76" s="118">
        <v>450000</v>
      </c>
      <c r="G76" s="118">
        <f t="shared" si="3"/>
        <v>450000</v>
      </c>
      <c r="H76" s="99" t="s">
        <v>9</v>
      </c>
      <c r="I76" s="99"/>
      <c r="J76" s="99"/>
    </row>
    <row r="77" spans="3:13" ht="15">
      <c r="C77" s="99"/>
      <c r="D77" s="116" t="s">
        <v>280</v>
      </c>
      <c r="E77" s="119">
        <v>1</v>
      </c>
      <c r="F77" s="118">
        <v>200000</v>
      </c>
      <c r="G77" s="118">
        <f t="shared" si="3"/>
        <v>200000</v>
      </c>
      <c r="H77" s="99" t="s">
        <v>9</v>
      </c>
      <c r="I77" s="99"/>
      <c r="J77" s="99"/>
    </row>
    <row r="78" spans="3:13" ht="15">
      <c r="C78" s="99"/>
      <c r="D78" s="116" t="s">
        <v>284</v>
      </c>
      <c r="E78" s="119">
        <v>1</v>
      </c>
      <c r="F78" s="118">
        <v>157000</v>
      </c>
      <c r="G78" s="118">
        <f t="shared" si="3"/>
        <v>157000</v>
      </c>
      <c r="H78" s="99" t="s">
        <v>21</v>
      </c>
      <c r="I78" s="99"/>
      <c r="J78" s="99"/>
    </row>
    <row r="79" spans="3:13" ht="15">
      <c r="C79" s="99"/>
      <c r="D79" s="116" t="s">
        <v>290</v>
      </c>
      <c r="E79" s="119">
        <v>1</v>
      </c>
      <c r="F79" s="118">
        <v>65000</v>
      </c>
      <c r="G79" s="118">
        <f t="shared" si="3"/>
        <v>65000</v>
      </c>
      <c r="H79" s="99" t="s">
        <v>9</v>
      </c>
      <c r="I79" s="99"/>
      <c r="J79" s="99"/>
    </row>
    <row r="80" spans="3:13" ht="15">
      <c r="C80" s="99"/>
      <c r="D80" s="116" t="s">
        <v>291</v>
      </c>
      <c r="E80" s="119">
        <v>1</v>
      </c>
      <c r="F80" s="118">
        <v>608000</v>
      </c>
      <c r="G80" s="118">
        <f t="shared" si="3"/>
        <v>608000</v>
      </c>
      <c r="H80" s="99" t="s">
        <v>9</v>
      </c>
      <c r="I80" s="99"/>
      <c r="J80" s="99"/>
    </row>
    <row r="81" spans="3:13" ht="15">
      <c r="C81" s="99"/>
      <c r="D81" s="116" t="s">
        <v>297</v>
      </c>
      <c r="E81" s="119">
        <v>1</v>
      </c>
      <c r="F81" s="118">
        <v>250000</v>
      </c>
      <c r="G81" s="118">
        <f t="shared" si="3"/>
        <v>250000</v>
      </c>
      <c r="H81" s="99" t="s">
        <v>9</v>
      </c>
      <c r="I81" s="99"/>
      <c r="J81" s="99"/>
    </row>
    <row r="82" spans="3:13" ht="15">
      <c r="C82" s="99"/>
      <c r="D82" s="116" t="s">
        <v>299</v>
      </c>
      <c r="E82" s="119">
        <v>1</v>
      </c>
      <c r="F82" s="118">
        <v>155000</v>
      </c>
      <c r="G82" s="118">
        <f t="shared" si="3"/>
        <v>155000</v>
      </c>
      <c r="H82" s="99" t="s">
        <v>9</v>
      </c>
      <c r="I82" s="99"/>
      <c r="J82" s="99"/>
    </row>
    <row r="83" spans="3:13" ht="15">
      <c r="C83" s="99"/>
      <c r="D83" s="116" t="s">
        <v>300</v>
      </c>
      <c r="E83" s="119">
        <v>1</v>
      </c>
      <c r="F83" s="118">
        <v>150000</v>
      </c>
      <c r="G83" s="118">
        <f t="shared" si="3"/>
        <v>150000</v>
      </c>
      <c r="H83" s="99" t="s">
        <v>9</v>
      </c>
      <c r="I83" s="99"/>
      <c r="J83" s="99"/>
    </row>
    <row r="84" spans="3:13" ht="15">
      <c r="C84" s="99"/>
      <c r="D84" s="116" t="s">
        <v>310</v>
      </c>
      <c r="E84" s="119">
        <v>1</v>
      </c>
      <c r="F84" s="118">
        <v>350000</v>
      </c>
      <c r="G84" s="118">
        <f t="shared" si="3"/>
        <v>350000</v>
      </c>
      <c r="H84" s="99" t="s">
        <v>9</v>
      </c>
      <c r="I84" s="99"/>
      <c r="J84" s="99"/>
    </row>
    <row r="85" spans="3:13" ht="15">
      <c r="C85" s="99"/>
      <c r="D85" s="116"/>
      <c r="E85" s="119"/>
      <c r="F85" s="118"/>
      <c r="G85" s="118"/>
      <c r="H85" s="99"/>
      <c r="I85" s="99"/>
      <c r="J85" s="99"/>
    </row>
    <row r="86" spans="3:13" ht="15">
      <c r="C86" s="99"/>
      <c r="D86" s="116"/>
      <c r="E86" s="119"/>
      <c r="F86" s="118"/>
      <c r="G86" s="118"/>
      <c r="H86" s="99"/>
      <c r="I86" s="99"/>
      <c r="J86" s="99"/>
    </row>
    <row r="87" spans="3:13" ht="15">
      <c r="C87" s="99"/>
      <c r="D87" s="116"/>
      <c r="E87" s="117"/>
      <c r="F87" s="118"/>
      <c r="G87" s="122">
        <f>SUM(G35:G68)</f>
        <v>4818000</v>
      </c>
      <c r="H87" s="123"/>
      <c r="I87" s="124"/>
      <c r="J87" s="27" t="s">
        <v>7</v>
      </c>
      <c r="L87" s="146">
        <f>G33+SUM(G35:G50)+SUM(G55:G70)+G91+G102</f>
        <v>40167000</v>
      </c>
      <c r="M87" s="146">
        <f>SUM(G51:G54)+G71+G92+G89+G90+SUM(G103:G109)+G114</f>
        <v>22283700</v>
      </c>
    </row>
    <row r="88" spans="3:13" ht="15">
      <c r="C88" s="99"/>
      <c r="D88" s="167" t="s">
        <v>104</v>
      </c>
      <c r="E88" s="167"/>
      <c r="F88" s="167"/>
      <c r="G88" s="167"/>
      <c r="H88" s="127"/>
      <c r="I88" s="103"/>
      <c r="J88" s="99"/>
    </row>
    <row r="89" spans="3:13" ht="15">
      <c r="C89" s="99">
        <v>1</v>
      </c>
      <c r="D89" s="128" t="s">
        <v>105</v>
      </c>
      <c r="E89" s="119">
        <v>1</v>
      </c>
      <c r="F89" s="120">
        <v>1800000</v>
      </c>
      <c r="G89" s="129">
        <f>F89*E89</f>
        <v>1800000</v>
      </c>
      <c r="H89" s="116" t="s">
        <v>21</v>
      </c>
      <c r="I89" s="14"/>
      <c r="J89" s="130"/>
    </row>
    <row r="90" spans="3:13" ht="15">
      <c r="C90" s="99">
        <v>2</v>
      </c>
      <c r="D90" s="128" t="s">
        <v>106</v>
      </c>
      <c r="E90" s="119">
        <v>1</v>
      </c>
      <c r="F90" s="120">
        <v>5000000</v>
      </c>
      <c r="G90" s="129">
        <f>F90*E90</f>
        <v>5000000</v>
      </c>
      <c r="H90" s="116" t="s">
        <v>21</v>
      </c>
      <c r="I90" s="14"/>
      <c r="J90" s="130"/>
    </row>
    <row r="91" spans="3:13" ht="15">
      <c r="C91" s="99">
        <v>3</v>
      </c>
      <c r="D91" s="116" t="s">
        <v>107</v>
      </c>
      <c r="E91" s="116">
        <v>1</v>
      </c>
      <c r="F91" s="118">
        <v>2590000</v>
      </c>
      <c r="G91" s="129">
        <f>F91*E91</f>
        <v>2590000</v>
      </c>
      <c r="H91" s="116" t="s">
        <v>9</v>
      </c>
      <c r="I91" s="103"/>
      <c r="J91" s="130"/>
    </row>
    <row r="92" spans="3:13" ht="15">
      <c r="C92" s="99"/>
      <c r="D92" s="15" t="s">
        <v>132</v>
      </c>
      <c r="E92" s="98">
        <v>1</v>
      </c>
      <c r="F92" s="101">
        <v>410000</v>
      </c>
      <c r="G92" s="129">
        <f>F92*E92</f>
        <v>410000</v>
      </c>
      <c r="H92" s="14" t="s">
        <v>21</v>
      </c>
      <c r="I92" s="14"/>
      <c r="J92" s="130"/>
    </row>
    <row r="93" spans="3:13" ht="15">
      <c r="C93" s="99"/>
      <c r="D93" s="15" t="s">
        <v>289</v>
      </c>
      <c r="E93" s="98">
        <v>1</v>
      </c>
      <c r="F93" s="101">
        <v>1500000</v>
      </c>
      <c r="G93" s="44">
        <f>E93*F93</f>
        <v>1500000</v>
      </c>
      <c r="H93" s="14" t="s">
        <v>9</v>
      </c>
      <c r="I93" s="14"/>
      <c r="J93" s="130"/>
    </row>
    <row r="94" spans="3:13" ht="15">
      <c r="C94" s="99"/>
      <c r="D94" s="15" t="s">
        <v>292</v>
      </c>
      <c r="E94" s="98">
        <v>1</v>
      </c>
      <c r="F94" s="101">
        <v>750000</v>
      </c>
      <c r="G94" s="44">
        <f t="shared" ref="G94:G97" si="4">E94*F94</f>
        <v>750000</v>
      </c>
      <c r="H94" s="14" t="s">
        <v>9</v>
      </c>
      <c r="I94" s="14"/>
      <c r="J94" s="130"/>
    </row>
    <row r="95" spans="3:13" ht="15">
      <c r="C95" s="99"/>
      <c r="D95" s="15" t="s">
        <v>293</v>
      </c>
      <c r="E95" s="98">
        <v>1</v>
      </c>
      <c r="F95" s="101">
        <v>200000</v>
      </c>
      <c r="G95" s="44">
        <f t="shared" si="4"/>
        <v>200000</v>
      </c>
      <c r="H95" s="14" t="s">
        <v>9</v>
      </c>
      <c r="I95" s="14"/>
      <c r="J95" s="130"/>
    </row>
    <row r="96" spans="3:13" ht="15">
      <c r="C96" s="99"/>
      <c r="D96" s="15" t="s">
        <v>294</v>
      </c>
      <c r="E96" s="98">
        <v>1</v>
      </c>
      <c r="F96" s="101">
        <v>226000</v>
      </c>
      <c r="G96" s="44">
        <f t="shared" si="4"/>
        <v>226000</v>
      </c>
      <c r="H96" s="14" t="s">
        <v>9</v>
      </c>
      <c r="I96" s="14"/>
      <c r="J96" s="130"/>
    </row>
    <row r="97" spans="3:10" ht="15">
      <c r="C97" s="99"/>
      <c r="D97" s="15" t="s">
        <v>296</v>
      </c>
      <c r="E97" s="98">
        <v>1</v>
      </c>
      <c r="F97" s="101">
        <v>390000</v>
      </c>
      <c r="G97" s="44">
        <f t="shared" si="4"/>
        <v>390000</v>
      </c>
      <c r="H97" s="14" t="s">
        <v>9</v>
      </c>
      <c r="I97" s="14"/>
      <c r="J97" s="130"/>
    </row>
    <row r="98" spans="3:10" ht="15">
      <c r="C98" s="99"/>
      <c r="D98" s="15"/>
      <c r="E98" s="98"/>
      <c r="F98" s="101"/>
      <c r="G98" s="44"/>
      <c r="H98" s="14"/>
      <c r="I98" s="14"/>
      <c r="J98" s="130"/>
    </row>
    <row r="99" spans="3:10" ht="15">
      <c r="C99" s="99"/>
      <c r="D99" s="131"/>
      <c r="E99" s="132"/>
      <c r="F99" s="54"/>
      <c r="G99" s="45">
        <f>SUM(G89:G97)</f>
        <v>12866000</v>
      </c>
      <c r="H99" s="26"/>
      <c r="I99" s="26"/>
      <c r="J99" s="27" t="s">
        <v>7</v>
      </c>
    </row>
    <row r="100" spans="3:10">
      <c r="C100" s="99"/>
      <c r="D100" s="99"/>
      <c r="E100" s="98"/>
      <c r="F100" s="101"/>
      <c r="G100" s="101"/>
      <c r="H100" s="105"/>
      <c r="I100" s="105"/>
      <c r="J100" s="99"/>
    </row>
    <row r="101" spans="3:10" ht="15">
      <c r="C101" s="99"/>
      <c r="D101" s="167" t="s">
        <v>108</v>
      </c>
      <c r="E101" s="167"/>
      <c r="F101" s="167"/>
      <c r="G101" s="167"/>
      <c r="H101" s="127"/>
      <c r="I101" s="103"/>
      <c r="J101" s="99"/>
    </row>
    <row r="102" spans="3:10" ht="15">
      <c r="C102" s="99">
        <v>1</v>
      </c>
      <c r="D102" s="116" t="s">
        <v>109</v>
      </c>
      <c r="E102" s="119">
        <v>1</v>
      </c>
      <c r="F102" s="118">
        <v>2000000</v>
      </c>
      <c r="G102" s="129">
        <f>F102*E102</f>
        <v>2000000</v>
      </c>
      <c r="H102" s="133" t="s">
        <v>9</v>
      </c>
      <c r="I102" s="14"/>
      <c r="J102" s="130"/>
    </row>
    <row r="103" spans="3:10" ht="15">
      <c r="C103" s="99">
        <v>2</v>
      </c>
      <c r="D103" s="108" t="s">
        <v>110</v>
      </c>
      <c r="E103" s="119">
        <v>1</v>
      </c>
      <c r="F103" s="120">
        <v>250000</v>
      </c>
      <c r="G103" s="129">
        <f t="shared" ref="G103:G110" si="5">F103*E103</f>
        <v>250000</v>
      </c>
      <c r="H103" s="134" t="s">
        <v>114</v>
      </c>
      <c r="I103" s="14"/>
      <c r="J103" s="130"/>
    </row>
    <row r="104" spans="3:10" ht="15">
      <c r="C104" s="99">
        <v>3</v>
      </c>
      <c r="D104" s="128" t="s">
        <v>111</v>
      </c>
      <c r="E104" s="116">
        <v>1</v>
      </c>
      <c r="F104" s="120">
        <v>1000000</v>
      </c>
      <c r="G104" s="129">
        <f t="shared" si="5"/>
        <v>1000000</v>
      </c>
      <c r="H104" s="134" t="s">
        <v>114</v>
      </c>
      <c r="I104" s="103"/>
      <c r="J104" s="130"/>
    </row>
    <row r="105" spans="3:10" ht="15">
      <c r="C105" s="99"/>
      <c r="D105" s="128" t="s">
        <v>112</v>
      </c>
      <c r="E105" s="116">
        <v>1</v>
      </c>
      <c r="F105" s="120">
        <v>1880000</v>
      </c>
      <c r="G105" s="129">
        <f t="shared" si="5"/>
        <v>1880000</v>
      </c>
      <c r="H105" s="134" t="s">
        <v>114</v>
      </c>
      <c r="I105" s="14"/>
      <c r="J105" s="130"/>
    </row>
    <row r="106" spans="3:10" ht="15">
      <c r="C106" s="99"/>
      <c r="D106" s="128" t="s">
        <v>113</v>
      </c>
      <c r="E106" s="116">
        <v>1</v>
      </c>
      <c r="F106" s="120">
        <v>1200000</v>
      </c>
      <c r="G106" s="129">
        <f t="shared" si="5"/>
        <v>1200000</v>
      </c>
      <c r="H106" s="134" t="s">
        <v>114</v>
      </c>
      <c r="I106" s="14"/>
      <c r="J106" s="130"/>
    </row>
    <row r="107" spans="3:10" ht="15">
      <c r="C107" s="99"/>
      <c r="D107" s="128" t="s">
        <v>165</v>
      </c>
      <c r="E107" s="116">
        <v>1</v>
      </c>
      <c r="F107" s="120">
        <v>326700</v>
      </c>
      <c r="G107" s="129">
        <f t="shared" si="5"/>
        <v>326700</v>
      </c>
      <c r="H107" s="14" t="s">
        <v>114</v>
      </c>
      <c r="I107" s="14"/>
      <c r="J107" s="130" t="s">
        <v>239</v>
      </c>
    </row>
    <row r="108" spans="3:10" ht="15">
      <c r="C108" s="99"/>
      <c r="D108" s="128" t="s">
        <v>237</v>
      </c>
      <c r="E108" s="116">
        <v>1</v>
      </c>
      <c r="F108" s="120">
        <v>1452000</v>
      </c>
      <c r="G108" s="129">
        <f t="shared" si="5"/>
        <v>1452000</v>
      </c>
      <c r="H108" s="14" t="s">
        <v>114</v>
      </c>
      <c r="I108" s="14"/>
      <c r="J108" s="130" t="s">
        <v>239</v>
      </c>
    </row>
    <row r="109" spans="3:10" ht="15">
      <c r="C109" s="99"/>
      <c r="D109" s="128" t="s">
        <v>238</v>
      </c>
      <c r="E109" s="116">
        <v>1</v>
      </c>
      <c r="F109" s="120">
        <v>560000</v>
      </c>
      <c r="G109" s="129">
        <f t="shared" si="5"/>
        <v>560000</v>
      </c>
      <c r="H109" s="14" t="s">
        <v>114</v>
      </c>
      <c r="I109" s="14"/>
      <c r="J109" s="130" t="s">
        <v>239</v>
      </c>
    </row>
    <row r="110" spans="3:10" ht="15">
      <c r="C110" s="99"/>
      <c r="D110" s="128" t="s">
        <v>306</v>
      </c>
      <c r="E110" s="116">
        <v>1</v>
      </c>
      <c r="F110" s="120">
        <v>880000</v>
      </c>
      <c r="G110" s="129">
        <f t="shared" si="5"/>
        <v>880000</v>
      </c>
      <c r="H110" s="14" t="s">
        <v>9</v>
      </c>
      <c r="I110" s="14"/>
      <c r="J110" s="130"/>
    </row>
    <row r="111" spans="3:10" ht="15">
      <c r="C111" s="99"/>
      <c r="D111" s="131"/>
      <c r="E111" s="132"/>
      <c r="F111" s="54"/>
      <c r="G111" s="45">
        <f>SUM(G102:G110)</f>
        <v>9548700</v>
      </c>
      <c r="H111" s="26"/>
      <c r="I111" s="26"/>
      <c r="J111" s="27" t="s">
        <v>7</v>
      </c>
    </row>
    <row r="112" spans="3:10" ht="15">
      <c r="C112" s="99"/>
      <c r="D112" s="131"/>
      <c r="E112" s="132"/>
      <c r="F112" s="54"/>
      <c r="G112" s="54"/>
      <c r="H112" s="55"/>
      <c r="I112" s="55"/>
      <c r="J112" s="56"/>
    </row>
    <row r="113" spans="3:10" ht="15">
      <c r="C113" s="99"/>
      <c r="D113" s="167" t="s">
        <v>115</v>
      </c>
      <c r="E113" s="167"/>
      <c r="F113" s="167"/>
      <c r="G113" s="167"/>
      <c r="H113" s="127"/>
      <c r="I113" s="103"/>
      <c r="J113" s="99"/>
    </row>
    <row r="114" spans="3:10" ht="15">
      <c r="C114" s="99"/>
      <c r="D114" s="116" t="s">
        <v>116</v>
      </c>
      <c r="E114" s="119">
        <v>1</v>
      </c>
      <c r="F114" s="118">
        <v>7174000</v>
      </c>
      <c r="G114" s="129">
        <f>F114*E114</f>
        <v>7174000</v>
      </c>
      <c r="H114" s="133" t="s">
        <v>21</v>
      </c>
      <c r="I114" s="14"/>
      <c r="J114" s="130"/>
    </row>
    <row r="115" spans="3:10" ht="15">
      <c r="C115" s="99"/>
      <c r="D115" s="108"/>
      <c r="E115" s="119"/>
      <c r="F115" s="120"/>
      <c r="G115" s="129"/>
      <c r="H115" s="134"/>
      <c r="I115" s="14"/>
      <c r="J115" s="130"/>
    </row>
    <row r="116" spans="3:10" ht="15">
      <c r="C116" s="99"/>
      <c r="D116" s="128"/>
      <c r="E116" s="116"/>
      <c r="F116" s="120"/>
      <c r="G116" s="129"/>
      <c r="H116" s="14"/>
      <c r="I116" s="14"/>
      <c r="J116" s="130"/>
    </row>
    <row r="117" spans="3:10" ht="15">
      <c r="C117" s="99"/>
      <c r="D117" s="131"/>
      <c r="E117" s="132"/>
      <c r="F117" s="54"/>
      <c r="G117" s="45">
        <f>SUM(G114:G115)</f>
        <v>7174000</v>
      </c>
      <c r="H117" s="26"/>
      <c r="I117" s="26"/>
      <c r="J117" s="27" t="s">
        <v>7</v>
      </c>
    </row>
    <row r="118" spans="3:10" ht="15">
      <c r="C118" s="99"/>
      <c r="D118" s="15"/>
      <c r="E118" s="98"/>
      <c r="F118" s="101"/>
      <c r="G118" s="135"/>
      <c r="H118" s="99"/>
      <c r="I118" s="99"/>
      <c r="J118" s="99"/>
    </row>
    <row r="119" spans="3:10" ht="15">
      <c r="C119" s="99"/>
      <c r="D119" s="15"/>
      <c r="E119" s="98"/>
      <c r="F119" s="101"/>
      <c r="G119" s="43">
        <f>G8-G33-G87-G99-G111-G117</f>
        <v>-65906700</v>
      </c>
      <c r="H119" s="12"/>
      <c r="I119" s="12"/>
      <c r="J119" s="136" t="s">
        <v>25</v>
      </c>
    </row>
  </sheetData>
  <mergeCells count="7">
    <mergeCell ref="D101:G101"/>
    <mergeCell ref="D113:G113"/>
    <mergeCell ref="C2:J2"/>
    <mergeCell ref="D4:G4"/>
    <mergeCell ref="D9:G9"/>
    <mergeCell ref="D34:G34"/>
    <mergeCell ref="D88:G8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D28" sqref="D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8" t="s">
        <v>28</v>
      </c>
      <c r="E10" s="168"/>
      <c r="F10" s="168"/>
      <c r="G10" s="168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8" t="s">
        <v>29</v>
      </c>
      <c r="E18" s="168"/>
      <c r="F18" s="168"/>
      <c r="G18" s="168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8" t="s">
        <v>26</v>
      </c>
      <c r="E38" s="168"/>
      <c r="F38" s="168"/>
      <c r="G38" s="168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2" sqref="G42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6" t="s">
        <v>14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7" t="s">
        <v>8</v>
      </c>
      <c r="E9" s="167"/>
      <c r="F9" s="167"/>
      <c r="G9" s="167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4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>
        <v>26</v>
      </c>
      <c r="D34" s="9" t="s">
        <v>270</v>
      </c>
      <c r="E34" s="93">
        <v>1</v>
      </c>
      <c r="F34" s="92">
        <v>100000</v>
      </c>
      <c r="G34" s="79">
        <f t="shared" si="3"/>
        <v>100000</v>
      </c>
      <c r="H34" s="89" t="s">
        <v>9</v>
      </c>
      <c r="I34" s="80"/>
      <c r="J34" s="9"/>
    </row>
    <row r="35" spans="3:10" ht="15">
      <c r="C35" s="78"/>
      <c r="D35" s="9"/>
      <c r="E35" s="93"/>
      <c r="F35" s="91"/>
      <c r="G35" s="45">
        <f>SUM(G10:G34)</f>
        <v>40504586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8" t="s">
        <v>12</v>
      </c>
      <c r="E37" s="168"/>
      <c r="F37" s="168"/>
      <c r="G37" s="168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8" t="s">
        <v>26</v>
      </c>
      <c r="E40" s="168"/>
      <c r="F40" s="168"/>
      <c r="G40" s="168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-22104586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13" workbookViewId="0">
      <selection activeCell="D24" sqref="D2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6" t="s">
        <v>27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7" t="s">
        <v>28</v>
      </c>
      <c r="E9" s="167"/>
      <c r="F9" s="167"/>
      <c r="G9" s="167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7" t="s">
        <v>29</v>
      </c>
      <c r="E30" s="167"/>
      <c r="F30" s="167"/>
      <c r="G30" s="167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7" t="s">
        <v>26</v>
      </c>
      <c r="E48" s="167"/>
      <c r="F48" s="167"/>
      <c r="G48" s="167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" workbookViewId="0">
      <selection activeCell="G9" sqref="G9"/>
    </sheetView>
  </sheetViews>
  <sheetFormatPr defaultRowHeight="14.25"/>
  <cols>
    <col min="1" max="2" width="9.140625" style="5"/>
    <col min="3" max="3" width="8.42578125" style="5" customWidth="1"/>
    <col min="4" max="4" width="45.71093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23.5703125" style="21" customWidth="1"/>
    <col min="10" max="10" width="20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8" t="s">
        <v>6</v>
      </c>
      <c r="E4" s="168"/>
      <c r="F4" s="168"/>
      <c r="G4" s="168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286</v>
      </c>
      <c r="E7" s="10">
        <v>1</v>
      </c>
      <c r="F7" s="156">
        <f>N20*0.1</f>
        <v>9582224</v>
      </c>
      <c r="G7" s="42">
        <f>F7*E7</f>
        <v>9582224</v>
      </c>
      <c r="H7" s="11"/>
      <c r="I7" s="11"/>
      <c r="J7" s="9"/>
    </row>
    <row r="8" spans="3:12" ht="30">
      <c r="C8" s="8"/>
      <c r="D8" s="9"/>
      <c r="E8" s="10"/>
      <c r="F8" s="42"/>
      <c r="G8" s="43">
        <f>SUM(G5:G7)</f>
        <v>95822254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36739910</v>
      </c>
      <c r="H9" s="12"/>
      <c r="I9" s="12"/>
      <c r="J9" s="13" t="s">
        <v>163</v>
      </c>
    </row>
    <row r="10" spans="3:12" ht="15">
      <c r="C10" s="8"/>
      <c r="D10" s="168" t="s">
        <v>28</v>
      </c>
      <c r="E10" s="168"/>
      <c r="F10" s="168"/>
      <c r="G10" s="168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8" t="s">
        <v>29</v>
      </c>
      <c r="E18" s="168"/>
      <c r="F18" s="168"/>
      <c r="G18" s="168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K21" s="156">
        <f>K20+G33</f>
        <v>24668762</v>
      </c>
      <c r="L21" s="156">
        <f>L20+G32</f>
        <v>9192418</v>
      </c>
      <c r="N21" s="156"/>
    </row>
    <row r="22" spans="3:16" ht="1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K22" s="18" t="s">
        <v>272</v>
      </c>
      <c r="M22" s="163">
        <v>0.1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  <c r="K23" s="156">
        <f>K21-3000000</f>
        <v>21668762</v>
      </c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15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6" ht="30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 t="s">
        <v>271</v>
      </c>
      <c r="J32" s="28"/>
    </row>
    <row r="33" spans="3:10" ht="30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 t="s">
        <v>271</v>
      </c>
    </row>
    <row r="34" spans="3:10" ht="30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4" t="s">
        <v>271</v>
      </c>
      <c r="J34" s="18"/>
    </row>
    <row r="35" spans="3:10" ht="30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 t="s">
        <v>271</v>
      </c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36739910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opLeftCell="B1" workbookViewId="0">
      <selection activeCell="M20" sqref="M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5" t="s">
        <v>27</v>
      </c>
      <c r="D2" s="165"/>
      <c r="E2" s="165"/>
      <c r="F2" s="165"/>
      <c r="G2" s="165"/>
      <c r="H2" s="165"/>
      <c r="I2" s="165"/>
      <c r="J2" s="165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8" t="s">
        <v>6</v>
      </c>
      <c r="E4" s="168"/>
      <c r="F4" s="168"/>
      <c r="G4" s="168"/>
      <c r="H4" s="57"/>
      <c r="I4" s="7"/>
      <c r="J4" s="7"/>
    </row>
    <row r="5" spans="3:16" ht="20.25">
      <c r="C5" s="7"/>
      <c r="D5" s="168" t="s">
        <v>6</v>
      </c>
      <c r="E5" s="168"/>
      <c r="F5" s="168"/>
      <c r="G5" s="168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>
        <f>O12*0.1</f>
        <v>7323669</v>
      </c>
      <c r="G8" s="42">
        <f>F8*E8</f>
        <v>7323669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73236664.400000006</v>
      </c>
      <c r="H10" s="12"/>
      <c r="I10" s="12"/>
      <c r="J10" s="13" t="s">
        <v>7</v>
      </c>
    </row>
    <row r="11" spans="3:16" ht="15">
      <c r="C11" s="8"/>
      <c r="D11" s="168" t="s">
        <v>29</v>
      </c>
      <c r="E11" s="168"/>
      <c r="F11" s="168"/>
      <c r="G11" s="168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28.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156">
        <v>2000000</v>
      </c>
      <c r="L15" s="156">
        <v>20000000</v>
      </c>
      <c r="N15" s="62" t="s">
        <v>259</v>
      </c>
      <c r="O15" s="156">
        <f>F8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8" t="s">
        <v>26</v>
      </c>
      <c r="E18" s="168"/>
      <c r="F18" s="168"/>
      <c r="G18" s="168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7323643.400000006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8"/>
  <sheetViews>
    <sheetView zoomScale="85" zoomScaleNormal="85" workbookViewId="0">
      <selection activeCell="M21" sqref="M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65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57</v>
      </c>
      <c r="E10" s="32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32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32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32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32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32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 t="shared" ref="G16:G23" si="0"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 t="shared" si="0"/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 t="shared" si="0"/>
        <v>180000</v>
      </c>
      <c r="H18" s="24" t="s">
        <v>21</v>
      </c>
      <c r="I18" s="11"/>
      <c r="J18" s="9"/>
    </row>
    <row r="19" spans="3:10" ht="15">
      <c r="C19" s="8"/>
      <c r="D19" s="24" t="s">
        <v>273</v>
      </c>
      <c r="E19" s="32">
        <v>1</v>
      </c>
      <c r="F19" s="23">
        <v>2337741</v>
      </c>
      <c r="G19" s="23">
        <f t="shared" si="0"/>
        <v>2337741</v>
      </c>
      <c r="H19" s="24" t="s">
        <v>9</v>
      </c>
      <c r="I19" s="11"/>
      <c r="J19" s="9" t="s">
        <v>275</v>
      </c>
    </row>
    <row r="20" spans="3:10" ht="15">
      <c r="C20" s="8"/>
      <c r="D20" s="24" t="s">
        <v>276</v>
      </c>
      <c r="E20" s="32">
        <v>1</v>
      </c>
      <c r="F20" s="23">
        <v>161000</v>
      </c>
      <c r="G20" s="23">
        <f t="shared" si="0"/>
        <v>161000</v>
      </c>
      <c r="H20" s="24" t="s">
        <v>9</v>
      </c>
      <c r="I20" s="11"/>
      <c r="J20" s="9"/>
    </row>
    <row r="21" spans="3:10" ht="15">
      <c r="C21" s="8"/>
      <c r="D21" s="24" t="s">
        <v>285</v>
      </c>
      <c r="E21" s="32">
        <v>1</v>
      </c>
      <c r="F21" s="23">
        <v>122000</v>
      </c>
      <c r="G21" s="23">
        <f t="shared" si="0"/>
        <v>122000</v>
      </c>
      <c r="H21" s="24" t="s">
        <v>9</v>
      </c>
      <c r="I21" s="11"/>
      <c r="J21" s="9"/>
    </row>
    <row r="22" spans="3:10" ht="15">
      <c r="C22" s="8"/>
      <c r="D22" s="24" t="s">
        <v>295</v>
      </c>
      <c r="E22" s="32">
        <v>1</v>
      </c>
      <c r="F22" s="23">
        <v>208000</v>
      </c>
      <c r="G22" s="23">
        <f t="shared" si="0"/>
        <v>208000</v>
      </c>
      <c r="H22" s="24" t="s">
        <v>9</v>
      </c>
      <c r="I22" s="11"/>
      <c r="J22" s="9"/>
    </row>
    <row r="23" spans="3:10" ht="15">
      <c r="C23" s="8"/>
      <c r="D23" s="24" t="s">
        <v>305</v>
      </c>
      <c r="E23" s="32">
        <v>1</v>
      </c>
      <c r="F23" s="23">
        <v>100000</v>
      </c>
      <c r="G23" s="23">
        <f t="shared" si="0"/>
        <v>100000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7615000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48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/>
      <c r="F31" s="42"/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/>
      <c r="F32" s="42"/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>
        <v>5</v>
      </c>
      <c r="D34" s="17" t="s">
        <v>64</v>
      </c>
      <c r="E34" s="10"/>
      <c r="F34" s="42"/>
      <c r="G34" s="44">
        <v>3600000</v>
      </c>
      <c r="H34" s="14" t="s">
        <v>9</v>
      </c>
      <c r="I34" s="14"/>
      <c r="J34" s="18"/>
    </row>
    <row r="35" spans="3:10" ht="15">
      <c r="C35" s="8"/>
      <c r="D35" s="30"/>
      <c r="E35" s="31"/>
      <c r="F35" s="47"/>
      <c r="G35" s="45">
        <f>SUM(G30:G34)</f>
        <v>3600000</v>
      </c>
      <c r="H35" s="26"/>
      <c r="I35" s="26"/>
      <c r="J35" s="27" t="s">
        <v>7</v>
      </c>
    </row>
    <row r="36" spans="3:10">
      <c r="C36" s="8"/>
      <c r="D36" s="8"/>
      <c r="E36" s="10"/>
      <c r="F36" s="42"/>
      <c r="G36" s="42"/>
      <c r="H36" s="19"/>
      <c r="I36" s="19"/>
      <c r="J36" s="8"/>
    </row>
    <row r="37" spans="3:10" ht="15">
      <c r="C37" s="8"/>
      <c r="D37" s="17"/>
      <c r="E37" s="10"/>
      <c r="F37" s="42"/>
      <c r="G37" s="52"/>
      <c r="H37" s="8"/>
      <c r="I37" s="8"/>
      <c r="J37" s="8"/>
    </row>
    <row r="38" spans="3:10" ht="15">
      <c r="C38" s="8"/>
      <c r="D38" s="17"/>
      <c r="E38" s="10"/>
      <c r="F38" s="42"/>
      <c r="G38" s="43">
        <f>G8-G25-G28-G35</f>
        <v>-11215000</v>
      </c>
      <c r="H38" s="12"/>
      <c r="I38" s="16"/>
      <c r="J38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0C4E-BB10-4A27-93F6-ECDC21CDE865}">
  <dimension ref="C2:J37"/>
  <sheetViews>
    <sheetView topLeftCell="A4" zoomScale="85" zoomScaleNormal="85" workbookViewId="0">
      <selection activeCell="J31" sqref="J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303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164"/>
      <c r="I4" s="7"/>
      <c r="J4" s="7"/>
    </row>
    <row r="5" spans="3:10">
      <c r="C5" s="8">
        <v>1</v>
      </c>
      <c r="D5" s="9" t="s">
        <v>307</v>
      </c>
      <c r="E5" s="10">
        <v>1</v>
      </c>
      <c r="F5" s="42">
        <v>25000000</v>
      </c>
      <c r="G5" s="42">
        <f>F5*E5</f>
        <v>25000000</v>
      </c>
      <c r="I5" s="11" t="s">
        <v>11</v>
      </c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25000000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164"/>
      <c r="I9" s="14"/>
      <c r="J9" s="15"/>
    </row>
    <row r="10" spans="3:10" ht="15">
      <c r="C10" s="8"/>
      <c r="D10" s="24"/>
      <c r="E10" s="32"/>
      <c r="F10" s="23"/>
      <c r="G10" s="23"/>
      <c r="H10" s="24"/>
      <c r="I10" s="11"/>
      <c r="J10" s="9"/>
    </row>
    <row r="11" spans="3:10" ht="15">
      <c r="C11" s="8"/>
      <c r="D11" s="24"/>
      <c r="E11" s="32"/>
      <c r="F11" s="23"/>
      <c r="G11" s="23"/>
      <c r="H11" s="24"/>
      <c r="I11" s="11"/>
      <c r="J11" s="9"/>
    </row>
    <row r="12" spans="3:10" ht="15">
      <c r="C12" s="8"/>
      <c r="D12" s="24"/>
      <c r="E12" s="32"/>
      <c r="F12" s="23"/>
      <c r="G12" s="23"/>
      <c r="H12" s="24"/>
      <c r="I12" s="11"/>
      <c r="J12" s="9"/>
    </row>
    <row r="13" spans="3:10" ht="15">
      <c r="C13" s="8"/>
      <c r="D13" s="24"/>
      <c r="E13" s="32"/>
      <c r="F13" s="23"/>
      <c r="G13" s="23"/>
      <c r="H13" s="24"/>
      <c r="I13" s="11"/>
      <c r="J13" s="9"/>
    </row>
    <row r="14" spans="3:10" ht="15">
      <c r="C14" s="8"/>
      <c r="D14" s="24"/>
      <c r="E14" s="32"/>
      <c r="F14" s="23"/>
      <c r="G14" s="23"/>
      <c r="H14" s="24"/>
      <c r="I14" s="19"/>
      <c r="J14" s="8"/>
    </row>
    <row r="15" spans="3:10" ht="15">
      <c r="C15" s="8"/>
      <c r="D15" s="24"/>
      <c r="E15" s="32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4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23"/>
      <c r="H22" s="24"/>
      <c r="I22" s="11"/>
      <c r="J22" s="9"/>
    </row>
    <row r="23" spans="3:10" ht="15">
      <c r="C23" s="8"/>
      <c r="D23" s="24" t="s">
        <v>304</v>
      </c>
      <c r="E23" s="32">
        <v>1</v>
      </c>
      <c r="F23" s="23">
        <v>210000</v>
      </c>
      <c r="G23" s="23">
        <f t="shared" ref="G23" si="0">F23*E23</f>
        <v>210000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16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>
        <v>1</v>
      </c>
      <c r="F31" s="42">
        <v>5000000</v>
      </c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>
        <v>1</v>
      </c>
      <c r="F32" s="42">
        <v>20000000</v>
      </c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/>
      <c r="D34" s="30"/>
      <c r="E34" s="31"/>
      <c r="F34" s="47"/>
      <c r="G34" s="45">
        <f>SUM(G30:G33)</f>
        <v>0</v>
      </c>
      <c r="H34" s="26"/>
      <c r="I34" s="26"/>
      <c r="J34" s="27" t="s">
        <v>7</v>
      </c>
    </row>
    <row r="35" spans="3:10">
      <c r="C35" s="8"/>
      <c r="D35" s="8"/>
      <c r="E35" s="10"/>
      <c r="F35" s="42"/>
      <c r="G35" s="42"/>
      <c r="H35" s="19"/>
      <c r="I35" s="19"/>
      <c r="J35" s="8"/>
    </row>
    <row r="36" spans="3:10" ht="15">
      <c r="C36" s="8"/>
      <c r="D36" s="17"/>
      <c r="E36" s="10"/>
      <c r="F36" s="42"/>
      <c r="G36" s="52"/>
      <c r="H36" s="8"/>
      <c r="I36" s="8"/>
      <c r="J36" s="8"/>
    </row>
    <row r="37" spans="3:10" ht="15">
      <c r="C37" s="8"/>
      <c r="D37" s="17"/>
      <c r="E37" s="10"/>
      <c r="F37" s="42"/>
      <c r="G37" s="43">
        <f>G8-G25-G28-G34</f>
        <v>25000000</v>
      </c>
      <c r="H37" s="12"/>
      <c r="I37" s="16"/>
      <c r="J37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0" sqref="D10:H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71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8" t="s">
        <v>29</v>
      </c>
      <c r="E20" s="168"/>
      <c r="F20" s="168"/>
      <c r="G20" s="16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8" t="s">
        <v>26</v>
      </c>
      <c r="E23" s="168"/>
      <c r="F23" s="168"/>
      <c r="G23" s="16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BaoTangQS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BaoTangQS!sport1_p2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2022-09-18T15:41:46Z</dcterms:modified>
</cp:coreProperties>
</file>