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OneDrive\Documents\projects\dqmusicbox_working_archive\working\case\"/>
    </mc:Choice>
  </mc:AlternateContent>
  <bookViews>
    <workbookView xWindow="0" yWindow="0" windowWidth="28800" windowHeight="14235"/>
  </bookViews>
  <sheets>
    <sheet name="box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5" l="1"/>
  <c r="G28" i="5" l="1"/>
  <c r="C35" i="5"/>
  <c r="C37" i="5" s="1"/>
  <c r="C38" i="5" s="1"/>
  <c r="B37" i="5"/>
  <c r="B38" i="5" s="1"/>
  <c r="B40" i="5" s="1"/>
  <c r="H40" i="5" s="1"/>
  <c r="I28" i="5" l="1"/>
  <c r="H28" i="5"/>
  <c r="C24" i="5"/>
  <c r="B24" i="5"/>
  <c r="B29" i="5" s="1"/>
  <c r="H29" i="5" s="1"/>
  <c r="C30" i="5" l="1"/>
  <c r="C29" i="5"/>
  <c r="I29" i="5" s="1"/>
  <c r="I30" i="5" s="1"/>
  <c r="B27" i="5"/>
  <c r="F28" i="5" s="1"/>
  <c r="B30" i="5"/>
  <c r="H30" i="5" s="1"/>
  <c r="G19" i="5"/>
  <c r="F17" i="5"/>
  <c r="G17" i="5" s="1"/>
  <c r="F15" i="5"/>
  <c r="G15" i="5" s="1"/>
  <c r="F14" i="5"/>
  <c r="G14" i="5" s="1"/>
  <c r="C13" i="5"/>
  <c r="C19" i="5" s="1"/>
  <c r="E19" i="5" s="1"/>
  <c r="B13" i="5"/>
  <c r="B18" i="5" l="1"/>
  <c r="D18" i="5" s="1"/>
  <c r="H18" i="5" s="1"/>
  <c r="B19" i="5"/>
  <c r="D19" i="5" s="1"/>
  <c r="H19" i="5" s="1"/>
  <c r="B14" i="5"/>
  <c r="D14" i="5" s="1"/>
  <c r="I19" i="5"/>
  <c r="C17" i="5"/>
  <c r="E17" i="5" s="1"/>
  <c r="I17" i="5" s="1"/>
  <c r="B15" i="5"/>
  <c r="C16" i="5"/>
  <c r="E16" i="5" s="1"/>
  <c r="I16" i="5" s="1"/>
  <c r="C18" i="5"/>
  <c r="E18" i="5" s="1"/>
  <c r="I18" i="5" s="1"/>
  <c r="C14" i="5"/>
  <c r="E14" i="5" s="1"/>
  <c r="I14" i="5" s="1"/>
  <c r="C15" i="5"/>
  <c r="E15" i="5" s="1"/>
  <c r="I15" i="5" s="1"/>
  <c r="B17" i="5"/>
  <c r="D17" i="5" s="1"/>
  <c r="H17" i="5" s="1"/>
  <c r="H14" i="5" l="1"/>
  <c r="B16" i="5"/>
  <c r="D16" i="5" s="1"/>
  <c r="H16" i="5" s="1"/>
  <c r="D15" i="5"/>
  <c r="H15" i="5" s="1"/>
</calcChain>
</file>

<file path=xl/sharedStrings.xml><?xml version="1.0" encoding="utf-8"?>
<sst xmlns="http://schemas.openxmlformats.org/spreadsheetml/2006/main" count="62" uniqueCount="50">
  <si>
    <t>width</t>
  </si>
  <si>
    <t>height</t>
  </si>
  <si>
    <t>depth</t>
  </si>
  <si>
    <t>x</t>
  </si>
  <si>
    <t>y</t>
  </si>
  <si>
    <t>volume rotary encoder (x=1/3, y=1/2)</t>
  </si>
  <si>
    <t>songs rotary encoder (x=2/3, y=1/2)</t>
  </si>
  <si>
    <t>volume label (x=1/3, y=1/2 + 21mm)</t>
  </si>
  <si>
    <t>songs label (x=2/3, y=1/2 + 21mm)</t>
  </si>
  <si>
    <t>item width</t>
  </si>
  <si>
    <t>item height</t>
  </si>
  <si>
    <t>x at left</t>
  </si>
  <si>
    <t>y at bottom</t>
  </si>
  <si>
    <t>Need to manually adjust this one a bit as the g character descender throws things off.</t>
  </si>
  <si>
    <t>back</t>
  </si>
  <si>
    <t>lower left corner of face</t>
  </si>
  <si>
    <t>lower left of back</t>
  </si>
  <si>
    <t>W,H of face</t>
  </si>
  <si>
    <t>cutout distance from each side</t>
  </si>
  <si>
    <t>cutout distance from bottom</t>
  </si>
  <si>
    <t>cutout</t>
  </si>
  <si>
    <t>cutout W,H</t>
  </si>
  <si>
    <t>bottom</t>
  </si>
  <si>
    <t>lower left of bottom</t>
  </si>
  <si>
    <t>top</t>
  </si>
  <si>
    <t>lower left of top</t>
  </si>
  <si>
    <t>W,H of top decoration</t>
  </si>
  <si>
    <t>lower left of decoration</t>
  </si>
  <si>
    <t>lower left of decoration for visual centering</t>
  </si>
  <si>
    <t>help label</t>
  </si>
  <si>
    <t>title label</t>
  </si>
  <si>
    <t>Calculating the posititions for laser cutting and laser engraving on the wood case</t>
  </si>
  <si>
    <t>This file is optional. If you are not changing the case, you don't need this file. If you are changing the case, this file may be handy.</t>
  </si>
  <si>
    <t>Original input to makercase.com</t>
  </si>
  <si>
    <t>Face (front)</t>
  </si>
  <si>
    <t>mm</t>
  </si>
  <si>
    <t>x adjusted</t>
  </si>
  <si>
    <t>y adjusted</t>
  </si>
  <si>
    <t>x correction factor to make shape *appear* centered</t>
  </si>
  <si>
    <t>W,H of top</t>
  </si>
  <si>
    <t>headphone jack (x=1/8, y=1/2)</t>
  </si>
  <si>
    <t>indicator LED (x=7/8, y=1/2)</t>
  </si>
  <si>
    <t>label: DQMusicBox</t>
  </si>
  <si>
    <t>label: PAUSE</t>
  </si>
  <si>
    <t>label: REBOOT</t>
  </si>
  <si>
    <t>label: UNPLUG</t>
  </si>
  <si>
    <t>label: TROUBLESHOOT</t>
  </si>
  <si>
    <t>label: SHUTDOWN</t>
  </si>
  <si>
    <t>label: INFO</t>
  </si>
  <si>
    <t>center of musical note decoration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</si>
</sst>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0" workbookViewId="0">
      <selection activeCell="A6" sqref="A6"/>
    </sheetView>
  </sheetViews>
  <sheetFormatPr defaultRowHeight="15" x14ac:dyDescent="0.25"/>
  <cols>
    <col min="1" max="1" width="76.42578125" customWidth="1"/>
    <col min="2" max="2" width="16.42578125" customWidth="1"/>
    <col min="3" max="3" width="15.7109375" customWidth="1"/>
    <col min="4" max="4" width="13.5703125" customWidth="1"/>
    <col min="5" max="5" width="13.140625" customWidth="1"/>
    <col min="6" max="7" width="11.85546875" customWidth="1"/>
    <col min="8" max="8" width="16.42578125" customWidth="1"/>
    <col min="9" max="9" width="12.28515625" customWidth="1"/>
    <col min="10" max="10" width="81.42578125" customWidth="1"/>
  </cols>
  <sheetData>
    <row r="1" spans="1:9" ht="21" x14ac:dyDescent="0.35">
      <c r="A1" s="7" t="s">
        <v>31</v>
      </c>
    </row>
    <row r="2" spans="1:9" x14ac:dyDescent="0.25">
      <c r="A2" s="9" t="s">
        <v>32</v>
      </c>
      <c r="D2" s="2"/>
      <c r="E2" s="2"/>
    </row>
    <row r="3" spans="1:9" x14ac:dyDescent="0.25">
      <c r="A3" s="1"/>
      <c r="D3" s="2"/>
      <c r="E3" s="2"/>
    </row>
    <row r="4" spans="1:9" x14ac:dyDescent="0.25">
      <c r="A4" s="1"/>
      <c r="D4" s="2"/>
      <c r="E4" s="2"/>
    </row>
    <row r="5" spans="1:9" ht="18.75" x14ac:dyDescent="0.3">
      <c r="A5" s="8" t="s">
        <v>33</v>
      </c>
      <c r="B5" s="6" t="s">
        <v>35</v>
      </c>
      <c r="C5" s="2"/>
      <c r="E5" s="2"/>
    </row>
    <row r="6" spans="1:9" x14ac:dyDescent="0.25">
      <c r="A6" t="s">
        <v>0</v>
      </c>
      <c r="B6">
        <v>180</v>
      </c>
    </row>
    <row r="7" spans="1:9" x14ac:dyDescent="0.25">
      <c r="A7" t="s">
        <v>1</v>
      </c>
      <c r="B7">
        <v>66</v>
      </c>
    </row>
    <row r="8" spans="1:9" x14ac:dyDescent="0.25">
      <c r="A8" t="s">
        <v>2</v>
      </c>
      <c r="B8">
        <v>130</v>
      </c>
    </row>
    <row r="11" spans="1:9" ht="18.75" x14ac:dyDescent="0.3">
      <c r="A11" s="8" t="s">
        <v>34</v>
      </c>
      <c r="B11" s="2" t="s">
        <v>3</v>
      </c>
      <c r="C11" s="2" t="s">
        <v>4</v>
      </c>
      <c r="D11" s="2" t="s">
        <v>36</v>
      </c>
      <c r="E11" s="2" t="s">
        <v>37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25">
      <c r="A12" t="s">
        <v>15</v>
      </c>
      <c r="B12">
        <v>5.1219999999999999</v>
      </c>
      <c r="C12">
        <v>441.12200000000001</v>
      </c>
      <c r="D12" s="2"/>
      <c r="E12" s="2"/>
      <c r="F12" s="2"/>
      <c r="G12" s="2"/>
      <c r="H12" s="2"/>
      <c r="I12" s="2"/>
    </row>
    <row r="13" spans="1:9" x14ac:dyDescent="0.25">
      <c r="A13" t="s">
        <v>17</v>
      </c>
      <c r="B13">
        <f>B6</f>
        <v>180</v>
      </c>
      <c r="C13">
        <f>B7</f>
        <v>66</v>
      </c>
    </row>
    <row r="14" spans="1:9" x14ac:dyDescent="0.25">
      <c r="A14" t="s">
        <v>40</v>
      </c>
      <c r="B14">
        <f>$B$13/8</f>
        <v>22.5</v>
      </c>
      <c r="C14" s="4">
        <f>$C$13/2</f>
        <v>33</v>
      </c>
      <c r="D14">
        <f>B14+$B$12</f>
        <v>27.622</v>
      </c>
      <c r="E14" s="4">
        <f t="shared" ref="E14:E19" si="0">C14+$C$12</f>
        <v>474.12200000000001</v>
      </c>
      <c r="F14">
        <f>(3/8)*25.4</f>
        <v>9.5249999999999986</v>
      </c>
      <c r="G14">
        <f>F14</f>
        <v>9.5249999999999986</v>
      </c>
      <c r="H14">
        <f t="shared" ref="H14:I19" si="1">D14-(F14/2)</f>
        <v>22.859500000000001</v>
      </c>
      <c r="I14">
        <f t="shared" si="1"/>
        <v>469.35950000000003</v>
      </c>
    </row>
    <row r="15" spans="1:9" x14ac:dyDescent="0.25">
      <c r="A15" t="s">
        <v>5</v>
      </c>
      <c r="B15">
        <f>$B$13/3</f>
        <v>60</v>
      </c>
      <c r="C15" s="4">
        <f>$C$13/2</f>
        <v>33</v>
      </c>
      <c r="D15">
        <f t="shared" ref="D15:D19" si="2">B15+$B$12</f>
        <v>65.122</v>
      </c>
      <c r="E15" s="4">
        <f t="shared" si="0"/>
        <v>474.12200000000001</v>
      </c>
      <c r="F15">
        <f>(1/4)*25.4</f>
        <v>6.35</v>
      </c>
      <c r="G15">
        <f>F15</f>
        <v>6.35</v>
      </c>
      <c r="H15">
        <f t="shared" si="1"/>
        <v>61.947000000000003</v>
      </c>
      <c r="I15">
        <f t="shared" si="1"/>
        <v>470.947</v>
      </c>
    </row>
    <row r="16" spans="1:9" x14ac:dyDescent="0.25">
      <c r="A16" t="s">
        <v>7</v>
      </c>
      <c r="B16">
        <f>B15</f>
        <v>60</v>
      </c>
      <c r="C16" s="4">
        <f>$C$13/2+21</f>
        <v>54</v>
      </c>
      <c r="D16">
        <f t="shared" si="2"/>
        <v>65.122</v>
      </c>
      <c r="E16" s="4">
        <f t="shared" si="0"/>
        <v>495.12200000000001</v>
      </c>
      <c r="F16">
        <v>30.369</v>
      </c>
      <c r="G16">
        <v>6.5709999999999997</v>
      </c>
      <c r="H16">
        <f t="shared" si="1"/>
        <v>49.9375</v>
      </c>
      <c r="I16">
        <f t="shared" si="1"/>
        <v>491.8365</v>
      </c>
    </row>
    <row r="17" spans="1:10" x14ac:dyDescent="0.25">
      <c r="A17" t="s">
        <v>6</v>
      </c>
      <c r="B17">
        <f>$B$13/3*2</f>
        <v>120</v>
      </c>
      <c r="C17" s="4">
        <f>$C$13/2</f>
        <v>33</v>
      </c>
      <c r="D17">
        <f t="shared" si="2"/>
        <v>125.122</v>
      </c>
      <c r="E17" s="4">
        <f t="shared" si="0"/>
        <v>474.12200000000001</v>
      </c>
      <c r="F17">
        <f>(1/4)*25.4</f>
        <v>6.35</v>
      </c>
      <c r="G17">
        <f>F17</f>
        <v>6.35</v>
      </c>
      <c r="H17">
        <f t="shared" si="1"/>
        <v>121.947</v>
      </c>
      <c r="I17">
        <f t="shared" si="1"/>
        <v>470.947</v>
      </c>
    </row>
    <row r="18" spans="1:10" x14ac:dyDescent="0.25">
      <c r="A18" t="s">
        <v>8</v>
      </c>
      <c r="B18">
        <f>$B$13/3*2</f>
        <v>120</v>
      </c>
      <c r="C18" s="4">
        <f>$C$13/2+21</f>
        <v>54</v>
      </c>
      <c r="D18">
        <f t="shared" si="2"/>
        <v>125.122</v>
      </c>
      <c r="E18" s="4">
        <f t="shared" si="0"/>
        <v>495.12200000000001</v>
      </c>
      <c r="F18">
        <v>23.81</v>
      </c>
      <c r="G18">
        <v>6.5049999999999999</v>
      </c>
      <c r="H18">
        <f t="shared" si="1"/>
        <v>113.217</v>
      </c>
      <c r="I18">
        <f t="shared" si="1"/>
        <v>491.86950000000002</v>
      </c>
      <c r="J18" t="s">
        <v>13</v>
      </c>
    </row>
    <row r="19" spans="1:10" x14ac:dyDescent="0.25">
      <c r="A19" t="s">
        <v>41</v>
      </c>
      <c r="B19">
        <f>$B$13/8*7</f>
        <v>157.5</v>
      </c>
      <c r="C19" s="4">
        <f>$C$13/2</f>
        <v>33</v>
      </c>
      <c r="D19">
        <f t="shared" si="2"/>
        <v>162.62200000000001</v>
      </c>
      <c r="E19" s="4">
        <f t="shared" si="0"/>
        <v>474.12200000000001</v>
      </c>
      <c r="F19">
        <v>6</v>
      </c>
      <c r="G19">
        <f>F19</f>
        <v>6</v>
      </c>
      <c r="H19">
        <f t="shared" si="1"/>
        <v>159.62200000000001</v>
      </c>
      <c r="I19">
        <f t="shared" si="1"/>
        <v>471.12200000000001</v>
      </c>
    </row>
    <row r="20" spans="1:10" x14ac:dyDescent="0.25">
      <c r="C20" s="4"/>
      <c r="D20" s="3"/>
      <c r="E20" s="3"/>
    </row>
    <row r="21" spans="1:10" x14ac:dyDescent="0.25">
      <c r="C21" s="4"/>
      <c r="D21" s="3"/>
      <c r="E21" s="3"/>
    </row>
    <row r="22" spans="1:10" ht="18.75" x14ac:dyDescent="0.3">
      <c r="A22" s="8" t="s">
        <v>14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10" x14ac:dyDescent="0.25">
      <c r="A23" t="s">
        <v>16</v>
      </c>
      <c r="B23">
        <v>195.12200000000001</v>
      </c>
      <c r="C23">
        <v>441.12200000000001</v>
      </c>
    </row>
    <row r="24" spans="1:10" x14ac:dyDescent="0.25">
      <c r="A24" t="s">
        <v>17</v>
      </c>
      <c r="B24">
        <f>B6</f>
        <v>180</v>
      </c>
      <c r="C24">
        <f>B7</f>
        <v>66</v>
      </c>
    </row>
    <row r="25" spans="1:10" x14ac:dyDescent="0.25">
      <c r="A25" t="s">
        <v>18</v>
      </c>
      <c r="B25">
        <v>12</v>
      </c>
    </row>
    <row r="26" spans="1:10" x14ac:dyDescent="0.25">
      <c r="A26" t="s">
        <v>19</v>
      </c>
      <c r="C26">
        <v>12</v>
      </c>
    </row>
    <row r="27" spans="1:10" x14ac:dyDescent="0.25">
      <c r="A27" t="s">
        <v>21</v>
      </c>
      <c r="B27">
        <f>B24-(B25*2)</f>
        <v>156</v>
      </c>
      <c r="C27">
        <v>24</v>
      </c>
    </row>
    <row r="28" spans="1:10" x14ac:dyDescent="0.25">
      <c r="A28" t="s">
        <v>20</v>
      </c>
      <c r="F28">
        <f>B27</f>
        <v>156</v>
      </c>
      <c r="G28">
        <f>C27</f>
        <v>24</v>
      </c>
      <c r="H28">
        <f>B23+B25</f>
        <v>207.12200000000001</v>
      </c>
      <c r="I28">
        <f>C23+C26</f>
        <v>453.12200000000001</v>
      </c>
    </row>
    <row r="29" spans="1:10" x14ac:dyDescent="0.25">
      <c r="A29" t="s">
        <v>29</v>
      </c>
      <c r="B29">
        <f>B23+B24/2</f>
        <v>285.12200000000001</v>
      </c>
      <c r="C29">
        <f>(I28+G28)</f>
        <v>477.12200000000001</v>
      </c>
      <c r="F29">
        <v>56.484999999999999</v>
      </c>
      <c r="G29">
        <v>4</v>
      </c>
      <c r="H29">
        <f>B29-F29/2</f>
        <v>256.87950000000001</v>
      </c>
      <c r="I29">
        <f>C29+G29</f>
        <v>481.12200000000001</v>
      </c>
    </row>
    <row r="30" spans="1:10" x14ac:dyDescent="0.25">
      <c r="A30" t="s">
        <v>30</v>
      </c>
      <c r="B30">
        <f>B23+B24/2</f>
        <v>285.12200000000001</v>
      </c>
      <c r="C30">
        <f>(I28+G28)</f>
        <v>477.12200000000001</v>
      </c>
      <c r="F30">
        <v>35.892000000000003</v>
      </c>
      <c r="G30">
        <v>5</v>
      </c>
      <c r="H30">
        <f>B30-F30/2</f>
        <v>267.17599999999999</v>
      </c>
      <c r="I30">
        <f>I29+G30*2</f>
        <v>491.12200000000001</v>
      </c>
    </row>
    <row r="33" spans="1:9" ht="18.75" x14ac:dyDescent="0.3">
      <c r="A33" s="8" t="s">
        <v>24</v>
      </c>
      <c r="B33" s="2" t="s">
        <v>3</v>
      </c>
      <c r="C33" s="2" t="s">
        <v>4</v>
      </c>
      <c r="H33" s="2" t="s">
        <v>11</v>
      </c>
      <c r="I33" s="2" t="s">
        <v>12</v>
      </c>
    </row>
    <row r="34" spans="1:9" x14ac:dyDescent="0.25">
      <c r="A34" t="s">
        <v>25</v>
      </c>
      <c r="B34">
        <v>195.12200000000001</v>
      </c>
      <c r="C34">
        <v>301.12200000000001</v>
      </c>
    </row>
    <row r="35" spans="1:9" x14ac:dyDescent="0.25">
      <c r="A35" t="s">
        <v>39</v>
      </c>
      <c r="B35">
        <f>B6</f>
        <v>180</v>
      </c>
      <c r="C35">
        <f>B8</f>
        <v>130</v>
      </c>
    </row>
    <row r="36" spans="1:9" x14ac:dyDescent="0.25">
      <c r="A36" t="s">
        <v>26</v>
      </c>
      <c r="B36">
        <v>51.484999999999999</v>
      </c>
      <c r="C36">
        <v>68.093999999999994</v>
      </c>
    </row>
    <row r="37" spans="1:9" x14ac:dyDescent="0.25">
      <c r="A37" t="s">
        <v>49</v>
      </c>
      <c r="B37">
        <f>B34+(B35/2)</f>
        <v>285.12200000000001</v>
      </c>
      <c r="C37">
        <f>C34+(C35/2)</f>
        <v>366.12200000000001</v>
      </c>
    </row>
    <row r="38" spans="1:9" x14ac:dyDescent="0.25">
      <c r="A38" t="s">
        <v>27</v>
      </c>
      <c r="B38">
        <f>B37-(B36/2)</f>
        <v>259.37950000000001</v>
      </c>
      <c r="C38">
        <f>C37-(C36/2)</f>
        <v>332.07500000000005</v>
      </c>
    </row>
    <row r="39" spans="1:9" x14ac:dyDescent="0.25">
      <c r="A39" t="s">
        <v>38</v>
      </c>
      <c r="B39">
        <v>12</v>
      </c>
    </row>
    <row r="40" spans="1:9" x14ac:dyDescent="0.25">
      <c r="A40" t="s">
        <v>28</v>
      </c>
      <c r="B40">
        <f>B38-B39</f>
        <v>247.37950000000001</v>
      </c>
      <c r="H40">
        <f>B40</f>
        <v>247.37950000000001</v>
      </c>
    </row>
    <row r="43" spans="1:9" ht="18.75" x14ac:dyDescent="0.3">
      <c r="A43" s="8" t="s">
        <v>22</v>
      </c>
      <c r="B43" s="2" t="s">
        <v>3</v>
      </c>
      <c r="C43" s="2" t="s">
        <v>4</v>
      </c>
      <c r="D43" s="2" t="s">
        <v>10</v>
      </c>
      <c r="F43" s="2"/>
      <c r="G43" s="2"/>
    </row>
    <row r="44" spans="1:9" x14ac:dyDescent="0.25">
      <c r="A44" s="5" t="s">
        <v>23</v>
      </c>
      <c r="B44">
        <v>5.1219999999999999</v>
      </c>
      <c r="C44">
        <v>301.12200000000001</v>
      </c>
    </row>
    <row r="45" spans="1:9" x14ac:dyDescent="0.25">
      <c r="A45" s="5" t="s">
        <v>42</v>
      </c>
      <c r="B45">
        <v>25</v>
      </c>
      <c r="C45">
        <v>405</v>
      </c>
      <c r="D45">
        <v>5</v>
      </c>
    </row>
    <row r="46" spans="1:9" x14ac:dyDescent="0.25">
      <c r="A46" s="5" t="s">
        <v>43</v>
      </c>
      <c r="B46">
        <v>25</v>
      </c>
      <c r="C46">
        <v>390</v>
      </c>
      <c r="D46">
        <v>5</v>
      </c>
    </row>
    <row r="47" spans="1:9" x14ac:dyDescent="0.25">
      <c r="A47" s="5" t="s">
        <v>47</v>
      </c>
      <c r="B47">
        <v>25</v>
      </c>
      <c r="C47">
        <v>375</v>
      </c>
      <c r="D47">
        <v>5</v>
      </c>
    </row>
    <row r="48" spans="1:9" x14ac:dyDescent="0.25">
      <c r="A48" s="5" t="s">
        <v>44</v>
      </c>
      <c r="B48">
        <v>25</v>
      </c>
      <c r="C48">
        <v>360</v>
      </c>
      <c r="D48">
        <v>5</v>
      </c>
    </row>
    <row r="49" spans="1:4" x14ac:dyDescent="0.25">
      <c r="A49" s="5" t="s">
        <v>45</v>
      </c>
      <c r="B49">
        <v>25</v>
      </c>
      <c r="C49">
        <v>345</v>
      </c>
      <c r="D49">
        <v>5</v>
      </c>
    </row>
    <row r="50" spans="1:4" x14ac:dyDescent="0.25">
      <c r="A50" s="5" t="s">
        <v>46</v>
      </c>
      <c r="B50">
        <v>25</v>
      </c>
      <c r="C50">
        <v>330</v>
      </c>
      <c r="D50">
        <v>5</v>
      </c>
    </row>
    <row r="51" spans="1:4" x14ac:dyDescent="0.25">
      <c r="A51" s="5" t="s">
        <v>48</v>
      </c>
      <c r="B51">
        <v>25</v>
      </c>
      <c r="C51">
        <v>315</v>
      </c>
      <c r="D51">
        <v>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 Porter</cp:lastModifiedBy>
  <dcterms:created xsi:type="dcterms:W3CDTF">2015-06-06T17:56:06Z</dcterms:created>
  <dcterms:modified xsi:type="dcterms:W3CDTF">2015-08-31T02:53:51Z</dcterms:modified>
</cp:coreProperties>
</file>