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sulting\Subhiksha\Farmer Registration Tech\"/>
    </mc:Choice>
  </mc:AlternateContent>
  <xr:revisionPtr revIDLastSave="0" documentId="8_{C50296A8-1F70-4E9F-90BD-25C16B0334EB}" xr6:coauthVersionLast="45" xr6:coauthVersionMax="45" xr10:uidLastSave="{00000000-0000-0000-0000-000000000000}"/>
  <bookViews>
    <workbookView xWindow="-120" yWindow="-120" windowWidth="20730" windowHeight="11160" tabRatio="815" firstSheet="1" activeTab="1" xr2:uid="{00000000-000D-0000-FFFF-FFFF00000000}"/>
  </bookViews>
  <sheets>
    <sheet name="ALL Product List (Sep 20)" sheetId="2" r:id="rId1"/>
    <sheet name="Payment to farmers" sheetId="17" r:id="rId2"/>
    <sheet name="Price List " sheetId="15" r:id="rId3"/>
    <sheet name="Farmer's List" sheetId="13" r:id="rId4"/>
  </sheets>
  <externalReferences>
    <externalReference r:id="rId5"/>
  </externalReferences>
  <definedNames>
    <definedName name="_xlnm._FilterDatabase" localSheetId="0" hidden="1">'ALL Product List (Sep 20)'!$A$2:$N$15</definedName>
    <definedName name="_xlnm._FilterDatabase" localSheetId="1" hidden="1">'Payment to farmers'!$A$2:$O$87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7" l="1"/>
  <c r="K3" i="17"/>
  <c r="M84" i="17" l="1"/>
  <c r="M81" i="17"/>
  <c r="M80" i="17"/>
  <c r="M79" i="17"/>
  <c r="M77" i="17"/>
  <c r="M76" i="17"/>
  <c r="M75" i="17"/>
  <c r="M74" i="17"/>
  <c r="M73" i="17"/>
  <c r="M72" i="17"/>
  <c r="M71" i="17"/>
  <c r="M70" i="17"/>
  <c r="M69" i="17"/>
  <c r="M67" i="17"/>
  <c r="M66" i="17"/>
  <c r="M65" i="17"/>
  <c r="M64" i="17"/>
  <c r="M63" i="17"/>
  <c r="M62" i="17"/>
  <c r="M60" i="17"/>
  <c r="M59" i="17"/>
  <c r="M56" i="17"/>
  <c r="M55" i="17"/>
  <c r="M54" i="17"/>
  <c r="M51" i="17"/>
  <c r="M50" i="17"/>
  <c r="M49" i="17"/>
  <c r="M48" i="17"/>
  <c r="M47" i="17"/>
  <c r="M46" i="17"/>
  <c r="M45" i="17"/>
  <c r="M44" i="17"/>
  <c r="M43" i="17"/>
  <c r="M41" i="17"/>
  <c r="M40" i="17"/>
  <c r="M39" i="17"/>
  <c r="M38" i="17"/>
  <c r="M37" i="17"/>
  <c r="M36" i="17"/>
  <c r="M35" i="17"/>
  <c r="M33" i="17"/>
  <c r="M32" i="17"/>
  <c r="M31" i="17"/>
  <c r="M30" i="17"/>
  <c r="M29" i="17"/>
  <c r="M28" i="17"/>
  <c r="M27" i="17"/>
  <c r="M25" i="17"/>
  <c r="M24" i="17"/>
  <c r="M23" i="17"/>
  <c r="M22" i="17"/>
  <c r="M21" i="17"/>
  <c r="M20" i="17"/>
  <c r="M19" i="17"/>
  <c r="M18" i="17"/>
  <c r="M17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J86" i="17" l="1"/>
  <c r="K86" i="17" s="1"/>
  <c r="J85" i="17"/>
  <c r="K85" i="17" s="1"/>
  <c r="J84" i="17"/>
  <c r="K84" i="17" s="1"/>
  <c r="J83" i="17"/>
  <c r="K83" i="17" s="1"/>
  <c r="J82" i="17"/>
  <c r="K82" i="17" s="1"/>
  <c r="J81" i="17"/>
  <c r="K81" i="17" s="1"/>
  <c r="J80" i="17"/>
  <c r="K80" i="17" s="1"/>
  <c r="J79" i="17"/>
  <c r="K79" i="17" s="1"/>
  <c r="J78" i="17"/>
  <c r="K78" i="17" s="1"/>
  <c r="J77" i="17"/>
  <c r="K77" i="17" s="1"/>
  <c r="J76" i="17"/>
  <c r="K76" i="17" s="1"/>
  <c r="J75" i="17"/>
  <c r="K75" i="17" s="1"/>
  <c r="J74" i="17"/>
  <c r="K74" i="17" s="1"/>
  <c r="J73" i="17"/>
  <c r="K73" i="17" s="1"/>
  <c r="J72" i="17"/>
  <c r="K72" i="17" s="1"/>
  <c r="J71" i="17"/>
  <c r="K71" i="17" s="1"/>
  <c r="J70" i="17"/>
  <c r="K70" i="17" s="1"/>
  <c r="J69" i="17"/>
  <c r="K69" i="17" s="1"/>
  <c r="J68" i="17"/>
  <c r="K68" i="17" s="1"/>
  <c r="J67" i="17"/>
  <c r="K67" i="17" s="1"/>
  <c r="J66" i="17"/>
  <c r="K66" i="17" s="1"/>
  <c r="J65" i="17"/>
  <c r="K65" i="17" s="1"/>
  <c r="J64" i="17"/>
  <c r="K64" i="17" s="1"/>
  <c r="J63" i="17"/>
  <c r="K63" i="17" s="1"/>
  <c r="J62" i="17"/>
  <c r="K62" i="17" s="1"/>
  <c r="J61" i="17"/>
  <c r="K61" i="17" s="1"/>
  <c r="J60" i="17"/>
  <c r="K60" i="17" s="1"/>
  <c r="J59" i="17"/>
  <c r="K59" i="17" s="1"/>
  <c r="J58" i="17"/>
  <c r="K58" i="17" s="1"/>
  <c r="J57" i="17"/>
  <c r="K57" i="17" s="1"/>
  <c r="J56" i="17"/>
  <c r="K56" i="17" s="1"/>
  <c r="J55" i="17"/>
  <c r="K55" i="17" s="1"/>
  <c r="J54" i="17"/>
  <c r="K54" i="17" s="1"/>
  <c r="J53" i="17"/>
  <c r="K53" i="17" s="1"/>
  <c r="J52" i="17"/>
  <c r="K52" i="17" s="1"/>
  <c r="J51" i="17"/>
  <c r="K51" i="17" s="1"/>
  <c r="J50" i="17"/>
  <c r="K50" i="17" s="1"/>
  <c r="J49" i="17"/>
  <c r="K49" i="17" s="1"/>
  <c r="J48" i="17"/>
  <c r="K48" i="17" s="1"/>
  <c r="J47" i="17"/>
  <c r="K47" i="17" s="1"/>
  <c r="J46" i="17"/>
  <c r="K46" i="17" s="1"/>
  <c r="J45" i="17"/>
  <c r="K45" i="17" s="1"/>
  <c r="J44" i="17"/>
  <c r="K44" i="17" s="1"/>
  <c r="J43" i="17"/>
  <c r="K43" i="17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K24" i="17" s="1"/>
  <c r="J23" i="17"/>
  <c r="K23" i="17" s="1"/>
  <c r="J22" i="17"/>
  <c r="K22" i="17" s="1"/>
  <c r="J21" i="17"/>
  <c r="K21" i="17" s="1"/>
  <c r="J20" i="17"/>
  <c r="K20" i="17" s="1"/>
  <c r="J19" i="17"/>
  <c r="K19" i="17" s="1"/>
  <c r="J18" i="17"/>
  <c r="K18" i="17" s="1"/>
  <c r="J17" i="17"/>
  <c r="K17" i="17" s="1"/>
  <c r="J16" i="17"/>
  <c r="K16" i="17" s="1"/>
  <c r="J15" i="17"/>
  <c r="K15" i="17" s="1"/>
  <c r="J14" i="17"/>
  <c r="K14" i="17" s="1"/>
  <c r="J13" i="17"/>
  <c r="K13" i="17" s="1"/>
  <c r="J12" i="17"/>
  <c r="K12" i="17" s="1"/>
  <c r="J11" i="17"/>
  <c r="K11" i="17" s="1"/>
  <c r="J10" i="17"/>
  <c r="K10" i="17" s="1"/>
  <c r="J9" i="17"/>
  <c r="K9" i="17" s="1"/>
  <c r="J8" i="17"/>
  <c r="K8" i="17" s="1"/>
  <c r="J7" i="17"/>
  <c r="K7" i="17" s="1"/>
  <c r="J6" i="17"/>
  <c r="K6" i="17" s="1"/>
  <c r="J5" i="17"/>
  <c r="K5" i="17" s="1"/>
  <c r="J4" i="17"/>
  <c r="K4" i="17" s="1"/>
  <c r="F76" i="17"/>
  <c r="E69" i="17"/>
  <c r="E44" i="17"/>
  <c r="E43" i="17"/>
  <c r="F32" i="17"/>
  <c r="F30" i="17"/>
  <c r="D24" i="17"/>
  <c r="F23" i="17"/>
  <c r="E23" i="17"/>
  <c r="D23" i="17"/>
  <c r="F17" i="17"/>
  <c r="E17" i="17"/>
  <c r="D17" i="17"/>
  <c r="E14" i="17"/>
  <c r="D14" i="17"/>
  <c r="J87" i="17" l="1"/>
  <c r="K87" i="17" s="1"/>
  <c r="T68" i="15"/>
  <c r="T70" i="15"/>
  <c r="T60" i="15"/>
  <c r="T61" i="15"/>
  <c r="T63" i="15"/>
  <c r="T64" i="15"/>
  <c r="T74" i="15"/>
  <c r="T75" i="15"/>
  <c r="T59" i="15"/>
  <c r="T58" i="15"/>
  <c r="T44" i="15"/>
  <c r="T45" i="15"/>
  <c r="T43" i="15"/>
  <c r="D24" i="2" l="1"/>
  <c r="D23" i="2"/>
  <c r="D17" i="2"/>
  <c r="D14" i="2"/>
  <c r="L62" i="15" l="1"/>
  <c r="P81" i="15"/>
  <c r="D62" i="15"/>
  <c r="L53" i="15"/>
  <c r="L52" i="15"/>
  <c r="L50" i="15"/>
  <c r="L44" i="15"/>
  <c r="L45" i="15"/>
  <c r="L46" i="15"/>
  <c r="L47" i="15"/>
  <c r="L48" i="15"/>
  <c r="L49" i="15"/>
  <c r="L43" i="15"/>
  <c r="D9" i="15"/>
  <c r="E9" i="15" s="1"/>
  <c r="L9" i="15"/>
  <c r="M9" i="15"/>
  <c r="M13" i="15"/>
  <c r="L13" i="15"/>
  <c r="D13" i="15"/>
  <c r="E13" i="15" s="1"/>
  <c r="O13" i="15" s="1"/>
  <c r="P13" i="15" s="1"/>
  <c r="O9" i="15" l="1"/>
  <c r="P9" i="15" s="1"/>
  <c r="M25" i="15"/>
  <c r="L25" i="15"/>
  <c r="D77" i="15" l="1"/>
  <c r="E77" i="15" s="1"/>
  <c r="L77" i="15"/>
  <c r="M77" i="15"/>
  <c r="D25" i="15"/>
  <c r="E25" i="15" s="1"/>
  <c r="O25" i="15" s="1"/>
  <c r="D80" i="15"/>
  <c r="E80" i="15" s="1"/>
  <c r="L79" i="15"/>
  <c r="L80" i="15"/>
  <c r="M80" i="15"/>
  <c r="D72" i="15"/>
  <c r="E72" i="15" s="1"/>
  <c r="L72" i="15"/>
  <c r="M72" i="15"/>
  <c r="M82" i="15"/>
  <c r="L82" i="15"/>
  <c r="D82" i="15"/>
  <c r="E82" i="15" s="1"/>
  <c r="M81" i="15"/>
  <c r="L81" i="15"/>
  <c r="D81" i="15"/>
  <c r="E81" i="15" s="1"/>
  <c r="M79" i="15"/>
  <c r="D79" i="15"/>
  <c r="E79" i="15" s="1"/>
  <c r="M78" i="15"/>
  <c r="D78" i="15"/>
  <c r="E78" i="15" s="1"/>
  <c r="M76" i="15"/>
  <c r="L76" i="15"/>
  <c r="D76" i="15"/>
  <c r="E76" i="15" s="1"/>
  <c r="M75" i="15"/>
  <c r="L75" i="15"/>
  <c r="D75" i="15"/>
  <c r="E75" i="15" s="1"/>
  <c r="M74" i="15"/>
  <c r="L74" i="15"/>
  <c r="D74" i="15"/>
  <c r="E74" i="15" s="1"/>
  <c r="M73" i="15"/>
  <c r="L73" i="15"/>
  <c r="D73" i="15"/>
  <c r="E73" i="15" s="1"/>
  <c r="M71" i="15"/>
  <c r="L71" i="15"/>
  <c r="D71" i="15"/>
  <c r="E71" i="15" s="1"/>
  <c r="M70" i="15"/>
  <c r="L70" i="15"/>
  <c r="D70" i="15"/>
  <c r="E70" i="15" s="1"/>
  <c r="M69" i="15"/>
  <c r="L69" i="15"/>
  <c r="D69" i="15"/>
  <c r="E69" i="15" s="1"/>
  <c r="M68" i="15"/>
  <c r="L68" i="15"/>
  <c r="D68" i="15"/>
  <c r="E68" i="15" s="1"/>
  <c r="M67" i="15"/>
  <c r="L67" i="15"/>
  <c r="D67" i="15"/>
  <c r="E67" i="15" s="1"/>
  <c r="M66" i="15"/>
  <c r="L66" i="15"/>
  <c r="D66" i="15"/>
  <c r="E66" i="15" s="1"/>
  <c r="M65" i="15"/>
  <c r="L65" i="15"/>
  <c r="D65" i="15"/>
  <c r="E65" i="15" s="1"/>
  <c r="M64" i="15"/>
  <c r="L64" i="15"/>
  <c r="D64" i="15"/>
  <c r="E64" i="15" s="1"/>
  <c r="M63" i="15"/>
  <c r="L63" i="15"/>
  <c r="D63" i="15"/>
  <c r="E63" i="15" s="1"/>
  <c r="M62" i="15"/>
  <c r="E62" i="15"/>
  <c r="M61" i="15"/>
  <c r="L61" i="15"/>
  <c r="D61" i="15"/>
  <c r="E61" i="15" s="1"/>
  <c r="M60" i="15"/>
  <c r="L60" i="15"/>
  <c r="D60" i="15"/>
  <c r="E60" i="15" s="1"/>
  <c r="M59" i="15"/>
  <c r="L59" i="15"/>
  <c r="D59" i="15"/>
  <c r="E59" i="15" s="1"/>
  <c r="M58" i="15"/>
  <c r="L58" i="15"/>
  <c r="D58" i="15"/>
  <c r="E58" i="15" s="1"/>
  <c r="M56" i="15"/>
  <c r="E56" i="15"/>
  <c r="M55" i="15"/>
  <c r="L55" i="15"/>
  <c r="D55" i="15"/>
  <c r="E55" i="15" s="1"/>
  <c r="M54" i="15"/>
  <c r="L54" i="15"/>
  <c r="D54" i="15"/>
  <c r="E54" i="15" s="1"/>
  <c r="M53" i="15"/>
  <c r="D53" i="15"/>
  <c r="E53" i="15" s="1"/>
  <c r="M52" i="15"/>
  <c r="D52" i="15"/>
  <c r="E52" i="15" s="1"/>
  <c r="M49" i="15"/>
  <c r="D49" i="15"/>
  <c r="E49" i="15" s="1"/>
  <c r="M50" i="15"/>
  <c r="D50" i="15"/>
  <c r="E50" i="15" s="1"/>
  <c r="M48" i="15"/>
  <c r="D48" i="15"/>
  <c r="E48" i="15" s="1"/>
  <c r="M47" i="15"/>
  <c r="D47" i="15"/>
  <c r="E47" i="15" s="1"/>
  <c r="M46" i="15"/>
  <c r="D46" i="15"/>
  <c r="E46" i="15" s="1"/>
  <c r="M45" i="15"/>
  <c r="D45" i="15"/>
  <c r="E45" i="15" s="1"/>
  <c r="M44" i="15"/>
  <c r="D44" i="15"/>
  <c r="E44" i="15" s="1"/>
  <c r="M43" i="15"/>
  <c r="D43" i="15"/>
  <c r="E43" i="15" s="1"/>
  <c r="M41" i="15"/>
  <c r="L41" i="15"/>
  <c r="D41" i="15"/>
  <c r="E41" i="15" s="1"/>
  <c r="M40" i="15"/>
  <c r="L40" i="15"/>
  <c r="D40" i="15"/>
  <c r="E40" i="15" s="1"/>
  <c r="M39" i="15"/>
  <c r="L39" i="15"/>
  <c r="D39" i="15"/>
  <c r="E39" i="15" s="1"/>
  <c r="M38" i="15"/>
  <c r="L38" i="15"/>
  <c r="D38" i="15"/>
  <c r="E38" i="15" s="1"/>
  <c r="M37" i="15"/>
  <c r="L37" i="15"/>
  <c r="D37" i="15"/>
  <c r="E37" i="15" s="1"/>
  <c r="M36" i="15"/>
  <c r="L36" i="15"/>
  <c r="D36" i="15"/>
  <c r="E36" i="15" s="1"/>
  <c r="M35" i="15"/>
  <c r="L35" i="15"/>
  <c r="D35" i="15"/>
  <c r="E35" i="15" s="1"/>
  <c r="M33" i="15"/>
  <c r="L33" i="15"/>
  <c r="D33" i="15"/>
  <c r="E33" i="15" s="1"/>
  <c r="M32" i="15"/>
  <c r="L32" i="15"/>
  <c r="D32" i="15"/>
  <c r="E32" i="15" s="1"/>
  <c r="M31" i="15"/>
  <c r="L31" i="15"/>
  <c r="D31" i="15"/>
  <c r="E31" i="15" s="1"/>
  <c r="M30" i="15"/>
  <c r="L30" i="15"/>
  <c r="D30" i="15"/>
  <c r="E30" i="15" s="1"/>
  <c r="M29" i="15"/>
  <c r="L29" i="15"/>
  <c r="D29" i="15"/>
  <c r="E29" i="15" s="1"/>
  <c r="M28" i="15"/>
  <c r="L28" i="15"/>
  <c r="D28" i="15"/>
  <c r="E28" i="15" s="1"/>
  <c r="M27" i="15"/>
  <c r="L27" i="15"/>
  <c r="D27" i="15"/>
  <c r="E27" i="15" s="1"/>
  <c r="M24" i="15"/>
  <c r="L24" i="15"/>
  <c r="D24" i="15"/>
  <c r="E24" i="15" s="1"/>
  <c r="M23" i="15"/>
  <c r="L23" i="15"/>
  <c r="D23" i="15"/>
  <c r="E23" i="15" s="1"/>
  <c r="M22" i="15"/>
  <c r="L22" i="15"/>
  <c r="D22" i="15"/>
  <c r="E22" i="15" s="1"/>
  <c r="M21" i="15"/>
  <c r="L21" i="15"/>
  <c r="D21" i="15"/>
  <c r="E21" i="15" s="1"/>
  <c r="M20" i="15"/>
  <c r="L20" i="15"/>
  <c r="D20" i="15"/>
  <c r="E20" i="15" s="1"/>
  <c r="M19" i="15"/>
  <c r="L19" i="15"/>
  <c r="D19" i="15"/>
  <c r="E19" i="15" s="1"/>
  <c r="M18" i="15"/>
  <c r="L18" i="15"/>
  <c r="D18" i="15"/>
  <c r="E18" i="15" s="1"/>
  <c r="M17" i="15"/>
  <c r="L17" i="15"/>
  <c r="D17" i="15"/>
  <c r="E17" i="15" s="1"/>
  <c r="M15" i="15"/>
  <c r="L15" i="15"/>
  <c r="D15" i="15"/>
  <c r="E15" i="15" s="1"/>
  <c r="M14" i="15"/>
  <c r="L14" i="15"/>
  <c r="D14" i="15"/>
  <c r="E14" i="15" s="1"/>
  <c r="M12" i="15"/>
  <c r="L12" i="15"/>
  <c r="D12" i="15"/>
  <c r="E12" i="15" s="1"/>
  <c r="M11" i="15"/>
  <c r="L11" i="15"/>
  <c r="D11" i="15"/>
  <c r="E11" i="15" s="1"/>
  <c r="M10" i="15"/>
  <c r="L10" i="15"/>
  <c r="D10" i="15"/>
  <c r="E10" i="15" s="1"/>
  <c r="M8" i="15"/>
  <c r="L8" i="15"/>
  <c r="D8" i="15"/>
  <c r="E8" i="15" s="1"/>
  <c r="M7" i="15"/>
  <c r="L7" i="15"/>
  <c r="D7" i="15"/>
  <c r="E7" i="15" s="1"/>
  <c r="M6" i="15"/>
  <c r="L6" i="15"/>
  <c r="D6" i="15"/>
  <c r="E6" i="15" s="1"/>
  <c r="M5" i="15"/>
  <c r="L5" i="15"/>
  <c r="D5" i="15"/>
  <c r="E5" i="15" s="1"/>
  <c r="M4" i="15"/>
  <c r="L4" i="15"/>
  <c r="D4" i="15"/>
  <c r="E4" i="15" s="1"/>
  <c r="M3" i="15"/>
  <c r="L3" i="15"/>
  <c r="D3" i="15"/>
  <c r="E3" i="15" s="1"/>
  <c r="N87" i="2"/>
  <c r="M87" i="2"/>
  <c r="M89" i="2" s="1"/>
  <c r="L87" i="2"/>
  <c r="K87" i="2"/>
  <c r="J87" i="2"/>
  <c r="O41" i="15" l="1"/>
  <c r="O49" i="15"/>
  <c r="P49" i="15" s="1"/>
  <c r="T49" i="15" s="1"/>
  <c r="O62" i="15"/>
  <c r="S62" i="15" s="1"/>
  <c r="T62" i="15" s="1"/>
  <c r="O72" i="15"/>
  <c r="O20" i="15"/>
  <c r="O29" i="15"/>
  <c r="O37" i="15"/>
  <c r="O55" i="15"/>
  <c r="O67" i="15"/>
  <c r="O69" i="15"/>
  <c r="O64" i="15"/>
  <c r="O73" i="15"/>
  <c r="O12" i="15"/>
  <c r="P12" i="15" s="1"/>
  <c r="O3" i="15"/>
  <c r="P3" i="15" s="1"/>
  <c r="O17" i="15"/>
  <c r="O52" i="15"/>
  <c r="P52" i="15" s="1"/>
  <c r="O54" i="15"/>
  <c r="O63" i="15"/>
  <c r="O68" i="15"/>
  <c r="O7" i="15"/>
  <c r="P7" i="15" s="1"/>
  <c r="O11" i="15"/>
  <c r="P11" i="15" s="1"/>
  <c r="O21" i="15"/>
  <c r="O53" i="15"/>
  <c r="P53" i="15" s="1"/>
  <c r="O59" i="15"/>
  <c r="O77" i="15"/>
  <c r="P77" i="15" s="1"/>
  <c r="O80" i="15"/>
  <c r="Q80" i="15" s="1"/>
  <c r="T80" i="15" s="1"/>
  <c r="O23" i="15"/>
  <c r="O40" i="15"/>
  <c r="O71" i="15"/>
  <c r="O8" i="15"/>
  <c r="P8" i="15" s="1"/>
  <c r="O18" i="15"/>
  <c r="O75" i="15"/>
  <c r="O28" i="15"/>
  <c r="O36" i="15"/>
  <c r="P36" i="15" s="1"/>
  <c r="O45" i="15"/>
  <c r="O4" i="15"/>
  <c r="P4" i="15" s="1"/>
  <c r="O22" i="15"/>
  <c r="O31" i="15"/>
  <c r="O39" i="15"/>
  <c r="O76" i="15"/>
  <c r="P76" i="15" s="1"/>
  <c r="O79" i="15"/>
  <c r="Q79" i="15" s="1"/>
  <c r="T79" i="15" s="1"/>
  <c r="O6" i="15"/>
  <c r="P6" i="15" s="1"/>
  <c r="O35" i="15"/>
  <c r="O10" i="15"/>
  <c r="P10" i="15" s="1"/>
  <c r="O24" i="15"/>
  <c r="O32" i="15"/>
  <c r="O47" i="15"/>
  <c r="T47" i="15" s="1"/>
  <c r="O78" i="15"/>
  <c r="O19" i="15"/>
  <c r="O82" i="15"/>
  <c r="O27" i="15"/>
  <c r="O33" i="15"/>
  <c r="O48" i="15"/>
  <c r="T48" i="15" s="1"/>
  <c r="O5" i="15"/>
  <c r="P5" i="15" s="1"/>
  <c r="O14" i="15"/>
  <c r="P14" i="15" s="1"/>
  <c r="O43" i="15"/>
  <c r="O60" i="15"/>
  <c r="O65" i="15"/>
  <c r="S65" i="15" s="1"/>
  <c r="T65" i="15" s="1"/>
  <c r="O70" i="15"/>
  <c r="O46" i="15"/>
  <c r="P46" i="15" s="1"/>
  <c r="T46" i="15" s="1"/>
  <c r="O50" i="15"/>
  <c r="P50" i="15" s="1"/>
  <c r="T50" i="15" s="1"/>
  <c r="O58" i="15"/>
  <c r="O15" i="15"/>
  <c r="P15" i="15" s="1"/>
  <c r="O30" i="15"/>
  <c r="O38" i="15"/>
  <c r="P38" i="15" s="1"/>
  <c r="O44" i="15"/>
  <c r="O61" i="15"/>
  <c r="O66" i="15"/>
  <c r="P66" i="15" s="1"/>
  <c r="T66" i="15" s="1"/>
  <c r="O74" i="15"/>
  <c r="F76" i="2" l="1"/>
  <c r="E69" i="2"/>
  <c r="E44" i="2"/>
  <c r="E43" i="2"/>
  <c r="F32" i="2"/>
  <c r="F30" i="2"/>
  <c r="F23" i="2"/>
  <c r="E23" i="2"/>
  <c r="E17" i="2"/>
  <c r="F17" i="2"/>
  <c r="E14" i="2"/>
</calcChain>
</file>

<file path=xl/sharedStrings.xml><?xml version="1.0" encoding="utf-8"?>
<sst xmlns="http://schemas.openxmlformats.org/spreadsheetml/2006/main" count="1576" uniqueCount="602">
  <si>
    <t>Shakthi Nagar</t>
  </si>
  <si>
    <t>Gundi Hatti</t>
  </si>
  <si>
    <t>Groundnut</t>
  </si>
  <si>
    <t>Thirumalapura</t>
  </si>
  <si>
    <t>K Boduru</t>
  </si>
  <si>
    <t>Hulikere</t>
  </si>
  <si>
    <t>KA|000162</t>
  </si>
  <si>
    <t>Madikeri</t>
  </si>
  <si>
    <t>Madhugiri</t>
  </si>
  <si>
    <t>Tamarind</t>
  </si>
  <si>
    <t>Tipatur</t>
  </si>
  <si>
    <t>Huyilugola</t>
  </si>
  <si>
    <t>KA/TUM/TIP/000284</t>
  </si>
  <si>
    <t>Ankola</t>
  </si>
  <si>
    <t>Kalloli</t>
  </si>
  <si>
    <t>Sangur</t>
  </si>
  <si>
    <t>Uppalli</t>
  </si>
  <si>
    <t>Budanuru</t>
  </si>
  <si>
    <t>Wild Honey</t>
  </si>
  <si>
    <t>Coconut Raw</t>
  </si>
  <si>
    <t>#</t>
  </si>
  <si>
    <t>Product Name</t>
  </si>
  <si>
    <t>Farmers Name</t>
  </si>
  <si>
    <t xml:space="preserve">Farmers Phone No. </t>
  </si>
  <si>
    <t>Farmers Location</t>
  </si>
  <si>
    <t>Bengal Gram / Channa Dal</t>
  </si>
  <si>
    <t>Cashew Nut (Whole)</t>
  </si>
  <si>
    <t>Cowpea / Alsande</t>
  </si>
  <si>
    <t>Fried Gram</t>
  </si>
  <si>
    <t>Kodo / Proso</t>
  </si>
  <si>
    <t>Navane / Foxtail</t>
  </si>
  <si>
    <t>Oodalu / Barnyard</t>
  </si>
  <si>
    <t>Saame / Little</t>
  </si>
  <si>
    <t>Coconut Oil - Virgin</t>
  </si>
  <si>
    <t>Groundnut Oil</t>
  </si>
  <si>
    <t>Safflower Oil</t>
  </si>
  <si>
    <t>Jaggery Powdered</t>
  </si>
  <si>
    <t>Ajwain</t>
  </si>
  <si>
    <t>Bird's eye chilli (sooji menasu)</t>
  </si>
  <si>
    <t>Black Pepper</t>
  </si>
  <si>
    <t>Chilli (Byadagi)</t>
  </si>
  <si>
    <t>Chilli (Guntur)</t>
  </si>
  <si>
    <t>Cloves</t>
  </si>
  <si>
    <t>Copra</t>
  </si>
  <si>
    <t>Coriander Seeds</t>
  </si>
  <si>
    <t>Fenugreek</t>
  </si>
  <si>
    <t>Mustard Seeds</t>
  </si>
  <si>
    <t>Til - White</t>
  </si>
  <si>
    <t>Turmeric Powder</t>
  </si>
  <si>
    <t>Vate Huli / Unde Huli</t>
  </si>
  <si>
    <t>White Pepper</t>
  </si>
  <si>
    <t>Rice Flour</t>
  </si>
  <si>
    <t>Shastriya Kumkuma</t>
  </si>
  <si>
    <t>Sesame Oil</t>
  </si>
  <si>
    <t>Huyilugola, Gadag</t>
  </si>
  <si>
    <t>Gundi Hatti, Khanapura, Belagavi</t>
  </si>
  <si>
    <t>Rajamudi Rice</t>
  </si>
  <si>
    <t>Jowar Flour</t>
  </si>
  <si>
    <t>Cardamom / Elaichi</t>
  </si>
  <si>
    <t>Hilluru, Ankola/Uttara Kannada</t>
  </si>
  <si>
    <t>Ragi Flour</t>
  </si>
  <si>
    <t>Sangur, Haveri</t>
  </si>
  <si>
    <t>Uppali, Sagara, Shimoga</t>
  </si>
  <si>
    <t>Antaramane</t>
  </si>
  <si>
    <t>30 kg</t>
  </si>
  <si>
    <t>1 kg</t>
  </si>
  <si>
    <t>500 g</t>
  </si>
  <si>
    <t>250 g</t>
  </si>
  <si>
    <t>100 g</t>
  </si>
  <si>
    <t>50 g</t>
  </si>
  <si>
    <t>Farm Gate Price</t>
  </si>
  <si>
    <t>Packaging</t>
  </si>
  <si>
    <t>Procurement Coordination</t>
  </si>
  <si>
    <t>Warehousing</t>
  </si>
  <si>
    <t>Order Management</t>
  </si>
  <si>
    <t>Delivery</t>
  </si>
  <si>
    <t>(fixed)</t>
  </si>
  <si>
    <t>Transportation to Warehouse</t>
  </si>
  <si>
    <t>Re.1 per kg</t>
  </si>
  <si>
    <t>Rs. 2.5 per kg</t>
  </si>
  <si>
    <t>Rs. 5 per kg</t>
  </si>
  <si>
    <t>Rs. 2 per kg</t>
  </si>
  <si>
    <t>Rs. 3 per kg</t>
  </si>
  <si>
    <t xml:space="preserve">Wastage </t>
  </si>
  <si>
    <t>Farmer's Incentive</t>
  </si>
  <si>
    <t>Subhiksha Coordination Cost</t>
  </si>
  <si>
    <t>Sona Masuri (Semi Polished)</t>
  </si>
  <si>
    <t>GST</t>
  </si>
  <si>
    <t>Brown Rice</t>
  </si>
  <si>
    <t xml:space="preserve">Jaggery </t>
  </si>
  <si>
    <t>Total Farmer Price</t>
  </si>
  <si>
    <t>Note:</t>
  </si>
  <si>
    <t>70% of the total price payable to Farmer will be paid within 2 days from the date of receipt of items at Bangalore warehouse</t>
  </si>
  <si>
    <t xml:space="preserve">Balance 30% will be paid within 45 days from the date of receipt of items at Bangalore warehouse, subject to quantity &amp; quality check. In case of quality issues, appropriate amount shall be deducted &amp; paid </t>
  </si>
  <si>
    <t>Moth beans (Madike)</t>
  </si>
  <si>
    <t>Castor Oil</t>
  </si>
  <si>
    <t>Certificate Number</t>
  </si>
  <si>
    <t>ML008-000162</t>
  </si>
  <si>
    <t>PU003-000162</t>
  </si>
  <si>
    <t>Selling Price (1kg)</t>
  </si>
  <si>
    <t>Selling Price (500g)</t>
  </si>
  <si>
    <t>Selling Price (250g)</t>
  </si>
  <si>
    <t>Selling Price (100g)</t>
  </si>
  <si>
    <t>Selling Price (50g)</t>
  </si>
  <si>
    <t>Smt. Lingamma &amp; Sri Raghunath Reddy</t>
  </si>
  <si>
    <t>KA/000057</t>
  </si>
  <si>
    <t>Smt. Shivalela and Sri Kashinathgouda S Patil</t>
  </si>
  <si>
    <t>KA/DHA/DHA/000343</t>
  </si>
  <si>
    <t>PU001-000057</t>
  </si>
  <si>
    <t>PU002-000057</t>
  </si>
  <si>
    <t>Smt. Shobha M and Sri Sharanappa</t>
  </si>
  <si>
    <t>KA/000162</t>
  </si>
  <si>
    <t>PU004-000057</t>
  </si>
  <si>
    <t>KA/BAG/MUD/000133</t>
  </si>
  <si>
    <t>PU006-000133</t>
  </si>
  <si>
    <t>Smt.G B Madhushri &amp; Sri Ramesh</t>
  </si>
  <si>
    <t>KA/000160</t>
  </si>
  <si>
    <t>Smt. Shobha M &amp; Sri Sharanappa</t>
  </si>
  <si>
    <t>PU009-000057</t>
  </si>
  <si>
    <t>ML001-000343</t>
  </si>
  <si>
    <t>ML002-000110</t>
  </si>
  <si>
    <t>ML003-000110</t>
  </si>
  <si>
    <t>ML004-000110</t>
  </si>
  <si>
    <t>ML005-000110</t>
  </si>
  <si>
    <t>ML007-000110</t>
  </si>
  <si>
    <t>Smt. Sulochana &amp; Sri. Mallappa</t>
  </si>
  <si>
    <t>KA/000102</t>
  </si>
  <si>
    <t>CR004-000166</t>
  </si>
  <si>
    <t xml:space="preserve">Smt. Leelavathi &amp; Sri Padmanabha K.R  </t>
  </si>
  <si>
    <t>KA/000010</t>
  </si>
  <si>
    <t>CR005-000010</t>
  </si>
  <si>
    <t>CR006-000069</t>
  </si>
  <si>
    <t>Smt. Meera &amp; Sri Shrivatsa C.B</t>
  </si>
  <si>
    <t>KA/000021</t>
  </si>
  <si>
    <t>CR007-000021</t>
  </si>
  <si>
    <t xml:space="preserve">Sona masuri </t>
  </si>
  <si>
    <t>FL002-000102</t>
  </si>
  <si>
    <t>FL003-000021</t>
  </si>
  <si>
    <t>FL006-000162</t>
  </si>
  <si>
    <t>FL004-000057</t>
  </si>
  <si>
    <t>OL001-000013</t>
  </si>
  <si>
    <t>Smt. Latha Rajashekharayya &amp; Sri Rajashekharayya</t>
  </si>
  <si>
    <t>KA/TUM/TIP/001592</t>
  </si>
  <si>
    <t>Smt. Mamatha D  &amp; Sri Ananda Aa.Shri</t>
  </si>
  <si>
    <t>KA/000007</t>
  </si>
  <si>
    <t>Smt. Dakshayini &amp; Sri Basavaraju</t>
  </si>
  <si>
    <t>KA/000120</t>
  </si>
  <si>
    <t>SP001-000120</t>
  </si>
  <si>
    <t>SP002-000102</t>
  </si>
  <si>
    <t>SP005-000082</t>
  </si>
  <si>
    <t>SP006-000072</t>
  </si>
  <si>
    <t>KA/000156</t>
  </si>
  <si>
    <t>Smt. Vasanthi &amp; Sri Jagadeeshchandra</t>
  </si>
  <si>
    <t>8330833471</t>
  </si>
  <si>
    <t>Smt. Pavithra P &amp; Sri P Padmanabha Nayak</t>
  </si>
  <si>
    <t>KE/000093</t>
  </si>
  <si>
    <t>8943217432</t>
  </si>
  <si>
    <t>SP009-000170</t>
  </si>
  <si>
    <t>Smt. Gayatri S.P &amp; Sri Shobhan Babu</t>
  </si>
  <si>
    <t>KA/000065</t>
  </si>
  <si>
    <t>SP010-000065</t>
  </si>
  <si>
    <t>SP011-000102</t>
  </si>
  <si>
    <t>Smt. Jyothi N Rao &amp; Sri Narasimha Rao</t>
  </si>
  <si>
    <t>KA/000004</t>
  </si>
  <si>
    <t>Smt. Sandhya &amp; Sri Shivakumar C R</t>
  </si>
  <si>
    <t>KA/000082</t>
  </si>
  <si>
    <t>Black Chickpea / Kadle Kalu</t>
  </si>
  <si>
    <t>Belagavi</t>
  </si>
  <si>
    <t>Nellore Rice</t>
  </si>
  <si>
    <t>Pearl Millet/Sajje Flour</t>
  </si>
  <si>
    <t>Folio No.</t>
  </si>
  <si>
    <t>Phone No.</t>
  </si>
  <si>
    <t>Chick peas / Kadle Kaalu</t>
  </si>
  <si>
    <t>Cow pea / Alasande</t>
  </si>
  <si>
    <t>Fried Gram/</t>
  </si>
  <si>
    <t xml:space="preserve">Ground Nut </t>
  </si>
  <si>
    <t>Horse Gram / hurali</t>
  </si>
  <si>
    <t>Toor dal (unpolished)</t>
  </si>
  <si>
    <t>Smt. Varsha Vishwanath Kabbur &amp; Sri Vishwanath Kabburu</t>
  </si>
  <si>
    <t>KA/BLG/GOK/000311</t>
  </si>
  <si>
    <t>Wild Green Gram (madaki)</t>
  </si>
  <si>
    <t>Koralu / Brown top</t>
  </si>
  <si>
    <t>Smt. Manjula &amp; Sri Shambulinga Halakeri</t>
  </si>
  <si>
    <t>KA/000072</t>
  </si>
  <si>
    <t>Smt. Shailaja C Sangur &amp; Sri Chandrakanth Sangur</t>
  </si>
  <si>
    <t>KA/000110</t>
  </si>
  <si>
    <t>Sajje / Bajra</t>
  </si>
  <si>
    <t>Red rice</t>
  </si>
  <si>
    <t>Jeera Rice (small- white)</t>
  </si>
  <si>
    <t>Smt.Mahadevi Shankar Langati &amp; Sri Shankar Langati</t>
  </si>
  <si>
    <t>KA/000166</t>
  </si>
  <si>
    <t>KA/000069</t>
  </si>
  <si>
    <t>Nelluru rice</t>
  </si>
  <si>
    <t>Fried Gram Flour/ Kadle hittu</t>
  </si>
  <si>
    <t>Jowar flour</t>
  </si>
  <si>
    <t>Sajje flour</t>
  </si>
  <si>
    <t>Ragi flour</t>
  </si>
  <si>
    <t>KA/000013</t>
  </si>
  <si>
    <t>Smt. Yashodha &amp; Sri Chandraprakash</t>
  </si>
  <si>
    <t>Coconut oil- virgin</t>
  </si>
  <si>
    <t>Safflower oil</t>
  </si>
  <si>
    <t>Jaggery Powder</t>
  </si>
  <si>
    <t>Cardamom / Elachi</t>
  </si>
  <si>
    <t>Chilli  (Byadgi)</t>
  </si>
  <si>
    <t>Smt. Pushpa &amp; Sri Shankarappa</t>
  </si>
  <si>
    <t>KA/000170</t>
  </si>
  <si>
    <t>Nutmeg / Jaaji kaayi</t>
  </si>
  <si>
    <t>KA/000127</t>
  </si>
  <si>
    <t>Farm Honey</t>
  </si>
  <si>
    <t>Smt. Netravathi and Sri Panchaksharappa</t>
  </si>
  <si>
    <t>ML006-000284</t>
  </si>
  <si>
    <t>Smt. Netravathi and Sri Panchaksharappa L.M</t>
  </si>
  <si>
    <t>Tipatur village, Tiptur Taluk, Tumkur District</t>
  </si>
  <si>
    <t>Biligerepalya, Tiptur taluk, Tumkur district</t>
  </si>
  <si>
    <t>KA/000155</t>
  </si>
  <si>
    <t>Mugthihalli village,  Tiptur taluk, Tumkur district</t>
  </si>
  <si>
    <t>Badavanahalli village, Madhugiri Taluk, Tumkur district</t>
  </si>
  <si>
    <t>Ammanagatta village, Gubbi Taluk, Tumkur district</t>
  </si>
  <si>
    <t>Smt. Pushpa and Sri. Shankarappa</t>
  </si>
  <si>
    <t>200 pieces</t>
  </si>
  <si>
    <t>Madikeri village, Madikeri Taluk, Kodagu district</t>
  </si>
  <si>
    <t>Coffee Powder (with chicory)</t>
  </si>
  <si>
    <t>SP019-000082</t>
  </si>
  <si>
    <t>Shakti Nagar, Raichur taluk and district</t>
  </si>
  <si>
    <t>Horse gram / hurali</t>
  </si>
  <si>
    <t>Smt. Kavitha S Gorebala &amp; Srishylappa Channabasappa Gorebala</t>
  </si>
  <si>
    <t>K Boduru village, Kustagi taluk, Koppala district</t>
  </si>
  <si>
    <t>KA/KOP/KUS/001343</t>
  </si>
  <si>
    <t>Smt. Geetha &amp; Sri. Sangan Gowda Patil</t>
  </si>
  <si>
    <t>Kustagi village, Kustagi Taluk, Koppala district</t>
  </si>
  <si>
    <t>KA/000516</t>
  </si>
  <si>
    <t>SP014-000516</t>
  </si>
  <si>
    <t>Smt. Shakunthala H &amp; Sri Hanumanthaiah</t>
  </si>
  <si>
    <t>Thirumalapura, Koppala taluk, Koppala district</t>
  </si>
  <si>
    <t>Jaggery (1 kg piece)</t>
  </si>
  <si>
    <t>Kalloli village, Gokak Taluk, Belagavi District</t>
  </si>
  <si>
    <t>Smt. Mahadevi Shankar Langati &amp; Sri Shankar Langati</t>
  </si>
  <si>
    <t>CR003-000166</t>
  </si>
  <si>
    <t>SP012-000166</t>
  </si>
  <si>
    <t>Javagal village, Kadur taluk, Chikkamagaluru District</t>
  </si>
  <si>
    <t>50 ltr</t>
  </si>
  <si>
    <t>SP015-000065</t>
  </si>
  <si>
    <t>Til-Black</t>
  </si>
  <si>
    <t>SP016-000311</t>
  </si>
  <si>
    <t>SP017-000004</t>
  </si>
  <si>
    <t>SP020-000082</t>
  </si>
  <si>
    <t>SP021-000170</t>
  </si>
  <si>
    <t>Hulikere, Kudligi taluk, Ballari district</t>
  </si>
  <si>
    <t>Desi Cow Ghee</t>
  </si>
  <si>
    <t>Smt. Sulochana &amp; Sri. Vishweshwara Sajjan</t>
  </si>
  <si>
    <t>KA/000078</t>
  </si>
  <si>
    <t>Hulikere, Kudligi, Ballari</t>
  </si>
  <si>
    <t>Hulikere, Kudligi taluk,  Ballari district</t>
  </si>
  <si>
    <t>Huyilugola, Gadag taluk &amp; district</t>
  </si>
  <si>
    <t>PU005-000072</t>
  </si>
  <si>
    <t>Kotumachagi, Dharwad taluk &amp; District</t>
  </si>
  <si>
    <t>Cashew Nut (Split)</t>
  </si>
  <si>
    <t>SP023-SUBHIKSHA</t>
  </si>
  <si>
    <t>Subhiksha Collective</t>
  </si>
  <si>
    <t>SUBHIKSHA</t>
  </si>
  <si>
    <t>SP024-000162</t>
  </si>
  <si>
    <t>SP003-SUBHIKSHA</t>
  </si>
  <si>
    <t>PJ001-SUBHIKSHA</t>
  </si>
  <si>
    <t>Chakkodabailu, Thirthahalli, Shivamogga district</t>
  </si>
  <si>
    <t>Smt. Gayathri R and Sri. Dinesh B.S</t>
  </si>
  <si>
    <t>Saru, Thirthahalli, Shivamogga</t>
  </si>
  <si>
    <t>KA/000086</t>
  </si>
  <si>
    <t>SP018-000086</t>
  </si>
  <si>
    <t>SS002-000021</t>
  </si>
  <si>
    <t>Antaramane, Bantvala, Dakshina Kannada district</t>
  </si>
  <si>
    <t>Tungal, Jamkhandi, Bagalkot</t>
  </si>
  <si>
    <t>SP007-000072</t>
  </si>
  <si>
    <t>Arakalagodu village, Arakalagodu taluk, Hassan district</t>
  </si>
  <si>
    <t>Smt. Padhma Dattatreya Hegde &amp; Sri Dattatreya Ramachandra Hegde</t>
  </si>
  <si>
    <t>Ankola, Uttara Kannada District</t>
  </si>
  <si>
    <t>SP004-000127</t>
  </si>
  <si>
    <t>SUBHIKHA Collective</t>
  </si>
  <si>
    <t>SS001-SUBHIKSHA</t>
  </si>
  <si>
    <t>Smt. Lakshmavva Erappa Hosamani and Sri Erappa Dandeppa Hosamani</t>
  </si>
  <si>
    <t>Budanuru village, Mudhola taluk, Bagalakote District</t>
  </si>
  <si>
    <t>Smt. Savitha Balike &amp; Sri. Nagaraj B.</t>
  </si>
  <si>
    <t>KE/000038</t>
  </si>
  <si>
    <t>SP013-000038(KE)</t>
  </si>
  <si>
    <t>SP008-000093 (KE)</t>
  </si>
  <si>
    <t>SP008-001731 (KE)</t>
  </si>
  <si>
    <t>Smt. Vimala &amp; Sri. Chandrashekar N.V</t>
  </si>
  <si>
    <t>KA/SHI/TTH/002227</t>
  </si>
  <si>
    <t>Nagaravalli, Thirthahalli, Shivamogga</t>
  </si>
  <si>
    <t>SP008-002227</t>
  </si>
  <si>
    <t>Smt. Shantavva &amp; Sri Fakeeragouda Shekaragouda Patil</t>
  </si>
  <si>
    <t>Hirehandigola, Gadag Taluk &amp; District</t>
  </si>
  <si>
    <t>Smt. Shobha Kallappa &amp; Sri Kallappa Yalladagi</t>
  </si>
  <si>
    <t>Kalloli village, Athani Taluk, Belagavi District</t>
  </si>
  <si>
    <t>SS003-001178</t>
  </si>
  <si>
    <t>KA/BLG/ATH/001178</t>
  </si>
  <si>
    <t>SS004-001178</t>
  </si>
  <si>
    <t>FL001-000072</t>
  </si>
  <si>
    <t>CR001-000072</t>
  </si>
  <si>
    <t>SP022-SUBHIKSHA</t>
  </si>
  <si>
    <t>CR002-000057</t>
  </si>
  <si>
    <t>FL007-000284</t>
  </si>
  <si>
    <t>OL007-000065</t>
  </si>
  <si>
    <t>Brown Sea Salt</t>
  </si>
  <si>
    <t>SS005-SUBHIKSHA</t>
  </si>
  <si>
    <t>Farmer Name</t>
  </si>
  <si>
    <t>Quantity</t>
  </si>
  <si>
    <t>District</t>
  </si>
  <si>
    <t>Talluk</t>
  </si>
  <si>
    <t>Village</t>
  </si>
  <si>
    <t>Raagi (Finger Millet)</t>
  </si>
  <si>
    <t>Smt. Netravathi &amp; Sri Panchaksharappa</t>
  </si>
  <si>
    <t>300 kg</t>
  </si>
  <si>
    <t>Tumkur</t>
  </si>
  <si>
    <t>Tumkuru</t>
  </si>
  <si>
    <t xml:space="preserve">Smt. Netravathi &amp; Sri Panchaksharappa L M </t>
  </si>
  <si>
    <t>200 kg</t>
  </si>
  <si>
    <t>Coconut oil - Tiptur</t>
  </si>
  <si>
    <t>100 kg</t>
  </si>
  <si>
    <t>Tiptur</t>
  </si>
  <si>
    <t>Biligere palaya</t>
  </si>
  <si>
    <t>Mugthihalli</t>
  </si>
  <si>
    <t>Badavanahalli</t>
  </si>
  <si>
    <t>Dry Copra</t>
  </si>
  <si>
    <t>7829743638</t>
  </si>
  <si>
    <t>50 kg</t>
  </si>
  <si>
    <t>Gubbi</t>
  </si>
  <si>
    <t>Ammanagatta</t>
  </si>
  <si>
    <t>200 piece</t>
  </si>
  <si>
    <t>25 kg</t>
  </si>
  <si>
    <t>Kodagu</t>
  </si>
  <si>
    <t>Bengal gram dal /Channa Dal</t>
  </si>
  <si>
    <t>Rayachuru</t>
  </si>
  <si>
    <t>400 kg</t>
  </si>
  <si>
    <t>Urad Dal ( with husk)</t>
  </si>
  <si>
    <t>500 kg</t>
  </si>
  <si>
    <t>Smt. Shantavva &amp; Sri Fakeeragouda Shekharagouda Patil</t>
  </si>
  <si>
    <t>9480750900</t>
  </si>
  <si>
    <t>Gadag</t>
  </si>
  <si>
    <t>Hirehandigola</t>
  </si>
  <si>
    <t>Smt. Kavitha S Gorebala &amp; Sri Srishylappa Channabasappa Gorebala</t>
  </si>
  <si>
    <t>9591913909</t>
  </si>
  <si>
    <t>Koppala</t>
  </si>
  <si>
    <t>Kustagi</t>
  </si>
  <si>
    <t>Til White</t>
  </si>
  <si>
    <t>Smt. Geetha &amp; Sri Sangangowda Patil</t>
  </si>
  <si>
    <t>Kushatagi</t>
  </si>
  <si>
    <t>Smt. Shankunthala H &amp; Sri Hamumanthaiah</t>
  </si>
  <si>
    <t>9448632383</t>
  </si>
  <si>
    <t>Koppal</t>
  </si>
  <si>
    <t>Jaggery (1 kilo piece)</t>
  </si>
  <si>
    <t>Smt. Shobha Kallappa &amp; Si Kallappa Yalladagi</t>
  </si>
  <si>
    <t>9448264480</t>
  </si>
  <si>
    <t>Athani</t>
  </si>
  <si>
    <t>Urad Dal (split without husk)</t>
  </si>
  <si>
    <t>Gokak</t>
  </si>
  <si>
    <t>Khanapura</t>
  </si>
  <si>
    <t>Turmeric powder</t>
  </si>
  <si>
    <t>Vatani (black wild pea)</t>
  </si>
  <si>
    <t xml:space="preserve">Mustard </t>
  </si>
  <si>
    <t xml:space="preserve">Coriander </t>
  </si>
  <si>
    <t>Chikkamagalur</t>
  </si>
  <si>
    <t>Kadur</t>
  </si>
  <si>
    <t>Javagal</t>
  </si>
  <si>
    <t>Til (Black)</t>
  </si>
  <si>
    <t>Ballari</t>
  </si>
  <si>
    <t>Kudligi</t>
  </si>
  <si>
    <t>Desi cow ghee</t>
  </si>
  <si>
    <t>10 kg</t>
  </si>
  <si>
    <t>Ballary</t>
  </si>
  <si>
    <t>Ground nut oil</t>
  </si>
  <si>
    <t>150 kg</t>
  </si>
  <si>
    <t>Green Gram Dal ( with husk)</t>
  </si>
  <si>
    <t>Jowar</t>
  </si>
  <si>
    <t>Dharwad</t>
  </si>
  <si>
    <t>Kotumachagi</t>
  </si>
  <si>
    <t>250 kg</t>
  </si>
  <si>
    <t>Chilli (guntur)</t>
  </si>
  <si>
    <t>75 kg</t>
  </si>
  <si>
    <t>Smt. Leelavathi &amp; Sri Padmanabh K.R</t>
  </si>
  <si>
    <t>Hasana</t>
  </si>
  <si>
    <t>Arakalagodu</t>
  </si>
  <si>
    <t>Birds eye chilli</t>
  </si>
  <si>
    <t xml:space="preserve">Subhiksha </t>
  </si>
  <si>
    <t>Haveri</t>
  </si>
  <si>
    <t xml:space="preserve">Haveri </t>
  </si>
  <si>
    <t>Smt. Padhma Dattatreya Hegde &amp; Sri Dattareya Ramachandra Hegde</t>
  </si>
  <si>
    <t xml:space="preserve">100 kg </t>
  </si>
  <si>
    <t>Uttarakannada</t>
  </si>
  <si>
    <t>Subhiksha</t>
  </si>
  <si>
    <t>Cashew nut whole</t>
  </si>
  <si>
    <t xml:space="preserve"> Subhiksha </t>
  </si>
  <si>
    <t>Cashshew nut 2 piece</t>
  </si>
  <si>
    <t xml:space="preserve">Red salt </t>
  </si>
  <si>
    <t>1500 kg</t>
  </si>
  <si>
    <t>Shivamogga</t>
  </si>
  <si>
    <t>Thirthahalli</t>
  </si>
  <si>
    <t>Chakkodabailu</t>
  </si>
  <si>
    <t>40 kg</t>
  </si>
  <si>
    <t>Sagara</t>
  </si>
  <si>
    <t>Smt. Gayathri R  &amp; Sri Dinesh B.S</t>
  </si>
  <si>
    <t>9449731385</t>
  </si>
  <si>
    <t>Saru</t>
  </si>
  <si>
    <t>Wild Honey / Pressed Honey</t>
  </si>
  <si>
    <t>Coconut oil -  Malnad</t>
  </si>
  <si>
    <t>Dakshina Kannada</t>
  </si>
  <si>
    <t>Bantvala</t>
  </si>
  <si>
    <t>Vate huli</t>
  </si>
  <si>
    <t>20 kg</t>
  </si>
  <si>
    <t>Java wheat rava</t>
  </si>
  <si>
    <t>Bagalkot</t>
  </si>
  <si>
    <t>Jamkhandi</t>
  </si>
  <si>
    <t>Tungal</t>
  </si>
  <si>
    <t>Green Gram (with husk)</t>
  </si>
  <si>
    <t>Smt. Lakshmavva &amp; Sri Erappa  Hosamani</t>
  </si>
  <si>
    <t>Bagalakote</t>
  </si>
  <si>
    <t>Mudhola</t>
  </si>
  <si>
    <t>Smt. Savitha Balike &amp; Sri Nagaraj B</t>
  </si>
  <si>
    <t>Kasaragodu</t>
  </si>
  <si>
    <t>Padre</t>
  </si>
  <si>
    <t>3.5 kg</t>
  </si>
  <si>
    <t>Enmakaje</t>
  </si>
  <si>
    <t>2.5 kg</t>
  </si>
  <si>
    <t>Manjeshwar</t>
  </si>
  <si>
    <t>KE/KAS/MHJ/001731</t>
  </si>
  <si>
    <t>Smt. Vimala &amp; Sri Chandrashekhar N.V</t>
  </si>
  <si>
    <t>9482977326</t>
  </si>
  <si>
    <t>Nagaravalli</t>
  </si>
  <si>
    <t>Coffee Powder (without chicory)</t>
  </si>
  <si>
    <t>Castor oil</t>
  </si>
  <si>
    <t>Native (Jave) Wheat flour</t>
  </si>
  <si>
    <t>Whole Native (Jave) Wheat</t>
  </si>
  <si>
    <t>FL005-000343</t>
  </si>
  <si>
    <t>Bird's eye chilli (sooji menasu), 100g</t>
  </si>
  <si>
    <t>Chilli (Byadagi), 100g</t>
  </si>
  <si>
    <t>Chilli (Guntur), 100g</t>
  </si>
  <si>
    <t>Cashew Nut (Whole), 250g</t>
  </si>
  <si>
    <t>Cashew Nut (Split), 250g</t>
  </si>
  <si>
    <t xml:space="preserve"> per kg</t>
  </si>
  <si>
    <t>Bottle cost for 1 litre = Rs. 27 + Label cost of Rs. 5; Bottle cost for 0.5 litre = Rs. 17 + Label cost of Rs. 5</t>
  </si>
  <si>
    <t>Notes</t>
  </si>
  <si>
    <t>Bottle cost for 500g = Rs. 17 + Label cost of Rs. 5</t>
  </si>
  <si>
    <t>Bottle cost for 0.5 litre = Rs. 17 + Label cost of Rs. 5</t>
  </si>
  <si>
    <t>Aluminium Foil 1 Kg = Rs. 5</t>
  </si>
  <si>
    <t>Aluminium Foil 100g = Rs. 2+ (double the number since it is 50 gram weight)</t>
  </si>
  <si>
    <t>No Aluminium Foil</t>
  </si>
  <si>
    <t>No Aluminium Foil (but double cost for packaging since we are selling as 50 g)</t>
  </si>
  <si>
    <t>Aluminium Foil for 250 g = Rs.3+</t>
  </si>
  <si>
    <t>Aluminium Foil for 500 g = Rs.3+</t>
  </si>
  <si>
    <t>Til- Black</t>
  </si>
  <si>
    <t>ML009-000110</t>
  </si>
  <si>
    <t>Toor Dal (unpolished)</t>
  </si>
  <si>
    <t>Green gram Dal (with husk)</t>
  </si>
  <si>
    <t xml:space="preserve">Green Gram Whole </t>
  </si>
  <si>
    <t>PU007-000072</t>
  </si>
  <si>
    <t>PU008-001343</t>
  </si>
  <si>
    <t>PU012-000162</t>
  </si>
  <si>
    <t>PU013-000166</t>
  </si>
  <si>
    <t>Urad Dal (with husk)</t>
  </si>
  <si>
    <t>Urad Dal (without husk)</t>
  </si>
  <si>
    <t>Moth Beans (Madaki)</t>
  </si>
  <si>
    <t>Black Pea (Vatani)</t>
  </si>
  <si>
    <t>Jeera Rice (Jeerige Sanna)</t>
  </si>
  <si>
    <t>Red Rice (Sorata)</t>
  </si>
  <si>
    <t>Brown Rice (Sanna Valya)</t>
  </si>
  <si>
    <t>Wheat Flour (Javaari Dry Land Wheat)</t>
  </si>
  <si>
    <t>Whole Wheat (Javaari Dry Land Wheat)</t>
  </si>
  <si>
    <t xml:space="preserve">Jave Wheat Rava </t>
  </si>
  <si>
    <t>Smt. Meera &amp; Sri. Srivatsa C.B</t>
  </si>
  <si>
    <t>Smt. Mamatha D  &amp; Sri Ananda Aa. Shri.</t>
  </si>
  <si>
    <t>Smt. Meera &amp; Sri Srivatsa C.B</t>
  </si>
  <si>
    <t>Honnavara, Uttara Kannada</t>
  </si>
  <si>
    <t>Ankola, Uttara Kannada</t>
  </si>
  <si>
    <t>Manjeshwar Taluk, Kasaragod District</t>
  </si>
  <si>
    <t>Enmakaje Taluk, Kasargod district</t>
  </si>
  <si>
    <t>Nutmeg / Jayikayi</t>
  </si>
  <si>
    <t>Padre village, Kasargod, Kasargod</t>
  </si>
  <si>
    <t>Monkey Jack (Vate Huli) 100g</t>
  </si>
  <si>
    <t>Sagara Taluk, Shivamogga</t>
  </si>
  <si>
    <t>PU010-000057</t>
  </si>
  <si>
    <t>Black Gram/Urad Dal (with husk)</t>
  </si>
  <si>
    <t>Black Gram/Urad Dal (without husk)</t>
  </si>
  <si>
    <t>PU011-000057</t>
  </si>
  <si>
    <t>Horse gram / Hurali</t>
  </si>
  <si>
    <t>Wrap in loose white paper</t>
  </si>
  <si>
    <t>250 gram coriander seeds will be packed in 1 Kg packet.</t>
  </si>
  <si>
    <t>100 g is packed in 250 g</t>
  </si>
  <si>
    <t>Coconut Raw (2 piece)</t>
  </si>
  <si>
    <t xml:space="preserve">Moong Dal </t>
  </si>
  <si>
    <t>Moong Dal</t>
  </si>
  <si>
    <t>Sorghum Millet/Jowar</t>
  </si>
  <si>
    <t>Brown Top Millet / Korale</t>
  </si>
  <si>
    <t>Proso Millet / Baragu</t>
  </si>
  <si>
    <t>Foxtail Millet / Navane</t>
  </si>
  <si>
    <t>Barnyard Millet / Oodalu</t>
  </si>
  <si>
    <t xml:space="preserve">Finger Millet / Ragi </t>
  </si>
  <si>
    <t>Little Millet / Saame</t>
  </si>
  <si>
    <t>Pearl Millet / Sajje</t>
  </si>
  <si>
    <t>Kodo Millet / Haarka</t>
  </si>
  <si>
    <t>Gram Flour (Kadle Hittu)</t>
  </si>
  <si>
    <t>Gram Flour/Kadle hittu</t>
  </si>
  <si>
    <t>OL001-000155</t>
  </si>
  <si>
    <t>OL002-001592</t>
  </si>
  <si>
    <t>OL003-000007</t>
  </si>
  <si>
    <t>OL003-000078</t>
  </si>
  <si>
    <t>OL004-000160</t>
  </si>
  <si>
    <t>OL005-000156</t>
  </si>
  <si>
    <t>OL006-000065</t>
  </si>
  <si>
    <t>Coconut Oil - Dry Copra</t>
  </si>
  <si>
    <t>100g Sooji Menasu will be packed in 250 g cover</t>
  </si>
  <si>
    <t>100 g Sooji Menasu will be packed in 250 g cover</t>
  </si>
  <si>
    <t>50g Cardamom will be packed in 100g cover</t>
  </si>
  <si>
    <t>100 g chilli will be packed in 1 Kg cover</t>
  </si>
  <si>
    <t>100 g Chilli will be packed in 1 kg cover</t>
  </si>
  <si>
    <t>Coriander Seeds (250 g)</t>
  </si>
  <si>
    <t>250 g Coriander seeds will be packed in 1 kg packet</t>
  </si>
  <si>
    <t xml:space="preserve">500 g Coffee Powder will be packed in 1 Kg cover, with aluminium foil. </t>
  </si>
  <si>
    <t>Coffee Powder (without chicory, 500 gm</t>
  </si>
  <si>
    <t>Coffee Powder (with chicory), 500 gm</t>
  </si>
  <si>
    <t>500 g coffee powder will be packed in 1 Kg cover</t>
  </si>
  <si>
    <t>Will be packeed in loose wrapper or Aluminium foil</t>
  </si>
  <si>
    <t>Smt. Sulochana &amp; Sri. Malappa</t>
  </si>
  <si>
    <t>Smt. Varsha Vishwanath Kabbur and Sri. Vishwanath Kabbur</t>
  </si>
  <si>
    <t>Smt. Yashodha, Sri Chandraprakash &amp; family</t>
  </si>
  <si>
    <t>Smt. Jyothi N Rao and Sri. Narasimha Rao</t>
  </si>
  <si>
    <t>Smt. Mahadevi Shankar Langati &amp; Sri. Shankar Langati</t>
  </si>
  <si>
    <t>Smt. Lingamma &amp; Sri. Raghunath Reddy</t>
  </si>
  <si>
    <t>Smt. Shobha M and Sri. Saranappa</t>
  </si>
  <si>
    <t>SKU</t>
  </si>
  <si>
    <t>Qty expected (kg)</t>
  </si>
  <si>
    <t>Actual Qty</t>
  </si>
  <si>
    <t>Excluding GST</t>
  </si>
  <si>
    <t>Final Farmer Price</t>
  </si>
  <si>
    <t>70% payable now</t>
  </si>
  <si>
    <t>Total Purchase</t>
  </si>
  <si>
    <t>Farmer Name as per Bank</t>
  </si>
  <si>
    <t xml:space="preserve"> CORP0000062</t>
  </si>
  <si>
    <t xml:space="preserve"> CNRB0000784</t>
  </si>
  <si>
    <t xml:space="preserve"> CNRB0003321</t>
  </si>
  <si>
    <t xml:space="preserve"> PKGB0010656</t>
  </si>
  <si>
    <t>IBKL0296RDC</t>
  </si>
  <si>
    <t>SBIN0013140</t>
  </si>
  <si>
    <t>SYNB0001238</t>
  </si>
  <si>
    <t>SBIN0040354</t>
  </si>
  <si>
    <t>PKGB0010656</t>
  </si>
  <si>
    <t>CORP0001151</t>
  </si>
  <si>
    <t>PKGB0010794</t>
  </si>
  <si>
    <t>SYNB0000878</t>
  </si>
  <si>
    <t>CORP0000204</t>
  </si>
  <si>
    <t>SBMY0040192</t>
  </si>
  <si>
    <t>CNRB0000699</t>
  </si>
  <si>
    <t>SBMY0040486</t>
  </si>
  <si>
    <t>SYNB0001219</t>
  </si>
  <si>
    <t>CORP0000787</t>
  </si>
  <si>
    <t>SYNB0000536</t>
  </si>
  <si>
    <t>CNRB0006218</t>
  </si>
  <si>
    <t>KVGB0009555</t>
  </si>
  <si>
    <t>SBIN0000876</t>
  </si>
  <si>
    <t>CORP0000062</t>
  </si>
  <si>
    <t>SYNB0004213</t>
  </si>
  <si>
    <t>SBIN0040099</t>
  </si>
  <si>
    <t>CNRB0006188</t>
  </si>
  <si>
    <t>UTIB0000482</t>
  </si>
  <si>
    <t>006200101031128</t>
  </si>
  <si>
    <t>0784101012943</t>
  </si>
  <si>
    <t>002500300016769</t>
  </si>
  <si>
    <t>08072200008858</t>
  </si>
  <si>
    <t>052201500337</t>
  </si>
  <si>
    <t>08782200003642</t>
  </si>
  <si>
    <t>0699101031241</t>
  </si>
  <si>
    <t>05362200041924</t>
  </si>
  <si>
    <t>Raghunatha Reddy</t>
  </si>
  <si>
    <t>CORP0000369</t>
  </si>
  <si>
    <t>036900101007670</t>
  </si>
  <si>
    <t>Shambulinga V halakeri</t>
  </si>
  <si>
    <t>Irappa Dandappa Harijan</t>
  </si>
  <si>
    <t>Shankar Langati</t>
  </si>
  <si>
    <t>Kallappa Gurupad Yalhdgi</t>
  </si>
  <si>
    <t>Cuckemane Raghuveer Shivakumar</t>
  </si>
  <si>
    <t>Hanumanthaiah H</t>
  </si>
  <si>
    <t>Chandraprakash B</t>
  </si>
  <si>
    <t>Padmanabha Nayak</t>
  </si>
  <si>
    <t>KARB0000002</t>
  </si>
  <si>
    <t>0022500100448801</t>
  </si>
  <si>
    <t>Vasanthi</t>
  </si>
  <si>
    <t>Mallappa V Golabavi</t>
  </si>
  <si>
    <t>Vishwanath Suresh kabbur</t>
  </si>
  <si>
    <t>IFSC CODE</t>
  </si>
  <si>
    <t>Account Number</t>
  </si>
  <si>
    <t xml:space="preserve"> UBIN0900184</t>
  </si>
  <si>
    <t>Sharanappa M</t>
  </si>
  <si>
    <t>Shreeshailappa C Gorebal</t>
  </si>
  <si>
    <t>Kashinath Gouda S Patil</t>
  </si>
  <si>
    <t>Chandrakanth S Sangur</t>
  </si>
  <si>
    <t>Panchaksharaiah LM</t>
  </si>
  <si>
    <t>Shambulinga V Halakeri</t>
  </si>
  <si>
    <t>Padmanabha KR</t>
  </si>
  <si>
    <t>Rajashekaraiah MV</t>
  </si>
  <si>
    <t>Anand AS</t>
  </si>
  <si>
    <t>HVSajjan</t>
  </si>
  <si>
    <t>Basavaraju DR</t>
  </si>
  <si>
    <t>Shobhan Babu BL</t>
  </si>
  <si>
    <t>ICIC0000522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</si>
</sst>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/>
    <xf numFmtId="0" fontId="0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9" fontId="0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9" fontId="0" fillId="5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2" fontId="2" fillId="8" borderId="3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0" fillId="8" borderId="3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 wrapText="1"/>
    </xf>
    <xf numFmtId="0" fontId="0" fillId="8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8" borderId="3" xfId="0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164" fontId="0" fillId="0" borderId="1" xfId="2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5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left" vertical="center" wrapText="1"/>
    </xf>
    <xf numFmtId="1" fontId="0" fillId="0" borderId="0" xfId="0" quotePrefix="1" applyNumberFormat="1" applyAlignment="1">
      <alignment horizontal="left" vertical="center" wrapText="1"/>
    </xf>
    <xf numFmtId="164" fontId="0" fillId="3" borderId="5" xfId="2" applyNumberFormat="1" applyFont="1" applyFill="1" applyBorder="1" applyAlignment="1">
      <alignment horizontal="center" vertical="center"/>
    </xf>
    <xf numFmtId="1" fontId="0" fillId="3" borderId="0" xfId="0" quotePrefix="1" applyNumberFormat="1" applyFill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" fontId="11" fillId="2" borderId="1" xfId="0" applyNumberFormat="1" applyFont="1" applyFill="1" applyBorder="1" applyAlignment="1">
      <alignment horizontal="left" vertical="center" wrapText="1"/>
    </xf>
    <xf numFmtId="164" fontId="0" fillId="9" borderId="0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nu\Desktop\Final%20products%20list%20with%20farmers'%20name%20(Sep%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D1" t="str">
            <v>Famers' Name</v>
          </cell>
        </row>
        <row r="18">
          <cell r="D18" t="str">
            <v>Smt. Shobha M and Sri Sharanappa</v>
          </cell>
          <cell r="F18">
            <v>8722664268</v>
          </cell>
        </row>
        <row r="20">
          <cell r="D20" t="str">
            <v>Smt. Shivalela and Sri Kashinathgouda S Patil</v>
          </cell>
          <cell r="E20" t="str">
            <v>KA/DHA/DHA/000343</v>
          </cell>
          <cell r="F20">
            <v>9481731020</v>
          </cell>
        </row>
        <row r="22">
          <cell r="D22" t="str">
            <v>Smt. Shailaja C Sangur &amp; Sri Chandrakanth Sangur</v>
          </cell>
          <cell r="E22" t="str">
            <v>KA/000110</v>
          </cell>
          <cell r="F22">
            <v>9945078458</v>
          </cell>
        </row>
        <row r="32">
          <cell r="D32" t="str">
            <v>Smt. Shobha M and Sri Sharanappa</v>
          </cell>
        </row>
        <row r="36">
          <cell r="E36" t="str">
            <v>KA/000166</v>
          </cell>
        </row>
        <row r="39">
          <cell r="E39" t="str">
            <v>KA/000069</v>
          </cell>
        </row>
        <row r="49">
          <cell r="F49">
            <v>9740549289</v>
          </cell>
        </row>
        <row r="50">
          <cell r="F50">
            <v>8453842653</v>
          </cell>
        </row>
        <row r="74">
          <cell r="F74">
            <v>7829743638</v>
          </cell>
        </row>
        <row r="83">
          <cell r="E83" t="str">
            <v>KA/BLG/GOK/000311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9"/>
  <sheetViews>
    <sheetView zoomScaleNormal="100" workbookViewId="0">
      <pane ySplit="2" topLeftCell="A84" activePane="bottomLeft" state="frozen"/>
      <selection pane="bottomLeft" activeCell="A2" sqref="A2:I86"/>
    </sheetView>
  </sheetViews>
  <sheetFormatPr defaultColWidth="8.7109375" defaultRowHeight="15" x14ac:dyDescent="0.25"/>
  <cols>
    <col min="1" max="1" width="4.42578125" style="54" customWidth="1"/>
    <col min="2" max="2" width="18" style="2" customWidth="1"/>
    <col min="3" max="3" width="19.42578125" style="140" customWidth="1"/>
    <col min="4" max="4" width="26.7109375" style="140" customWidth="1"/>
    <col min="5" max="5" width="15.140625" style="2" customWidth="1"/>
    <col min="6" max="6" width="14.28515625" style="149" customWidth="1"/>
    <col min="7" max="7" width="22.140625" style="2" customWidth="1"/>
    <col min="8" max="8" width="9.28515625" style="1" customWidth="1"/>
    <col min="9" max="9" width="7.5703125" style="1" customWidth="1"/>
    <col min="10" max="10" width="6.42578125" style="1" customWidth="1"/>
    <col min="11" max="14" width="6.42578125" style="2" customWidth="1"/>
    <col min="15" max="16" width="9.5703125" style="2" customWidth="1"/>
    <col min="17" max="18" width="16.5703125" style="2" customWidth="1"/>
    <col min="19" max="16384" width="8.7109375" style="2"/>
  </cols>
  <sheetData>
    <row r="2" spans="1:14" s="1" customFormat="1" ht="27.95" customHeight="1" x14ac:dyDescent="0.25">
      <c r="A2" s="4" t="s">
        <v>20</v>
      </c>
      <c r="B2" s="4" t="s">
        <v>527</v>
      </c>
      <c r="C2" s="139" t="s">
        <v>21</v>
      </c>
      <c r="D2" s="139" t="s">
        <v>22</v>
      </c>
      <c r="E2" s="4" t="s">
        <v>23</v>
      </c>
      <c r="F2" s="40" t="s">
        <v>96</v>
      </c>
      <c r="G2" s="4" t="s">
        <v>24</v>
      </c>
      <c r="H2" s="4" t="s">
        <v>528</v>
      </c>
      <c r="I2" s="4" t="s">
        <v>529</v>
      </c>
      <c r="J2" s="8" t="s">
        <v>65</v>
      </c>
      <c r="K2" s="8" t="s">
        <v>66</v>
      </c>
      <c r="L2" s="8" t="s">
        <v>67</v>
      </c>
      <c r="M2" s="8" t="s">
        <v>68</v>
      </c>
      <c r="N2" s="8" t="s">
        <v>69</v>
      </c>
    </row>
    <row r="3" spans="1:14" ht="35.450000000000003" customHeight="1" x14ac:dyDescent="0.25">
      <c r="A3" s="47">
        <v>1</v>
      </c>
      <c r="B3" s="5" t="s">
        <v>108</v>
      </c>
      <c r="C3" s="70" t="s">
        <v>25</v>
      </c>
      <c r="D3" s="147" t="s">
        <v>104</v>
      </c>
      <c r="E3" s="43">
        <v>9980867151</v>
      </c>
      <c r="F3" s="42" t="s">
        <v>105</v>
      </c>
      <c r="G3" s="5" t="s">
        <v>223</v>
      </c>
      <c r="H3" s="47">
        <v>300</v>
      </c>
      <c r="I3" s="47">
        <v>300</v>
      </c>
      <c r="J3" s="47"/>
      <c r="K3" s="6">
        <v>600</v>
      </c>
    </row>
    <row r="4" spans="1:14" ht="28.5" customHeight="1" x14ac:dyDescent="0.25">
      <c r="A4" s="47">
        <v>2</v>
      </c>
      <c r="B4" s="5" t="s">
        <v>109</v>
      </c>
      <c r="C4" s="70" t="s">
        <v>166</v>
      </c>
      <c r="D4" s="153" t="s">
        <v>104</v>
      </c>
      <c r="E4" s="43">
        <v>9980867151</v>
      </c>
      <c r="F4" s="42" t="s">
        <v>105</v>
      </c>
      <c r="G4" s="5" t="s">
        <v>223</v>
      </c>
      <c r="H4" s="47">
        <v>300</v>
      </c>
      <c r="I4" s="47">
        <v>300</v>
      </c>
      <c r="J4" s="47"/>
      <c r="K4" s="6">
        <v>600</v>
      </c>
      <c r="L4" s="154"/>
    </row>
    <row r="5" spans="1:14" ht="28.5" customHeight="1" x14ac:dyDescent="0.25">
      <c r="A5" s="47">
        <v>3</v>
      </c>
      <c r="B5" s="5" t="s">
        <v>98</v>
      </c>
      <c r="C5" s="70" t="s">
        <v>27</v>
      </c>
      <c r="D5" s="141" t="s">
        <v>110</v>
      </c>
      <c r="E5" s="47">
        <v>8722664268</v>
      </c>
      <c r="F5" s="42" t="s">
        <v>111</v>
      </c>
      <c r="G5" s="5" t="s">
        <v>251</v>
      </c>
      <c r="H5" s="47">
        <v>30</v>
      </c>
      <c r="I5" s="158">
        <v>33</v>
      </c>
      <c r="J5" s="47"/>
      <c r="K5" s="6">
        <v>60</v>
      </c>
      <c r="L5" s="154"/>
    </row>
    <row r="6" spans="1:14" ht="28.5" customHeight="1" x14ac:dyDescent="0.25">
      <c r="A6" s="47">
        <v>4</v>
      </c>
      <c r="B6" s="5" t="s">
        <v>112</v>
      </c>
      <c r="C6" s="70" t="s">
        <v>28</v>
      </c>
      <c r="D6" s="141" t="s">
        <v>104</v>
      </c>
      <c r="E6" s="47">
        <v>9980867151</v>
      </c>
      <c r="F6" s="42" t="s">
        <v>105</v>
      </c>
      <c r="G6" s="5" t="s">
        <v>223</v>
      </c>
      <c r="H6" s="47">
        <v>300</v>
      </c>
      <c r="I6" s="47">
        <v>300</v>
      </c>
      <c r="K6" s="6">
        <v>600</v>
      </c>
      <c r="L6" s="39"/>
      <c r="M6" s="154"/>
    </row>
    <row r="7" spans="1:14" s="162" customFormat="1" ht="36" customHeight="1" x14ac:dyDescent="0.25">
      <c r="A7" s="158">
        <v>5</v>
      </c>
      <c r="B7" s="156" t="s">
        <v>254</v>
      </c>
      <c r="C7" s="156" t="s">
        <v>487</v>
      </c>
      <c r="D7" s="156" t="s">
        <v>182</v>
      </c>
      <c r="E7" s="159">
        <v>9164823175</v>
      </c>
      <c r="F7" s="158" t="s">
        <v>183</v>
      </c>
      <c r="G7" s="160" t="s">
        <v>253</v>
      </c>
      <c r="H7" s="158">
        <v>300</v>
      </c>
      <c r="I7" s="158">
        <v>0</v>
      </c>
      <c r="J7" s="158"/>
      <c r="K7" s="157">
        <v>600</v>
      </c>
      <c r="L7" s="161"/>
    </row>
    <row r="8" spans="1:14" ht="42" customHeight="1" x14ac:dyDescent="0.25">
      <c r="A8" s="47">
        <v>6</v>
      </c>
      <c r="B8" s="5" t="s">
        <v>114</v>
      </c>
      <c r="C8" s="70" t="s">
        <v>451</v>
      </c>
      <c r="D8" s="141" t="s">
        <v>278</v>
      </c>
      <c r="E8" s="42">
        <v>9902833959</v>
      </c>
      <c r="F8" s="32" t="s">
        <v>113</v>
      </c>
      <c r="G8" s="58" t="s">
        <v>279</v>
      </c>
      <c r="H8" s="47">
        <v>200</v>
      </c>
      <c r="I8" s="158">
        <v>195</v>
      </c>
      <c r="J8" s="47"/>
      <c r="K8" s="6">
        <v>400</v>
      </c>
    </row>
    <row r="9" spans="1:14" ht="42" customHeight="1" x14ac:dyDescent="0.25">
      <c r="A9" s="47">
        <v>7</v>
      </c>
      <c r="B9" s="5" t="s">
        <v>453</v>
      </c>
      <c r="C9" s="70" t="s">
        <v>452</v>
      </c>
      <c r="D9" s="70" t="s">
        <v>182</v>
      </c>
      <c r="E9" s="42">
        <v>9164823175</v>
      </c>
      <c r="F9" s="32" t="s">
        <v>183</v>
      </c>
      <c r="G9" s="58" t="s">
        <v>253</v>
      </c>
      <c r="H9" s="47">
        <v>200</v>
      </c>
      <c r="I9" s="158">
        <v>300</v>
      </c>
      <c r="J9" s="47"/>
      <c r="K9" s="6">
        <v>600</v>
      </c>
    </row>
    <row r="10" spans="1:14" ht="42.95" customHeight="1" x14ac:dyDescent="0.25">
      <c r="A10" s="47">
        <v>8</v>
      </c>
      <c r="B10" s="5" t="s">
        <v>454</v>
      </c>
      <c r="C10" s="70" t="s">
        <v>224</v>
      </c>
      <c r="D10" s="70" t="s">
        <v>225</v>
      </c>
      <c r="E10" s="47">
        <v>9591913909</v>
      </c>
      <c r="F10" s="32" t="s">
        <v>227</v>
      </c>
      <c r="G10" s="5" t="s">
        <v>226</v>
      </c>
      <c r="H10" s="47">
        <v>500</v>
      </c>
      <c r="I10" s="47">
        <v>500</v>
      </c>
      <c r="J10" s="47"/>
      <c r="K10" s="6">
        <v>1000</v>
      </c>
    </row>
    <row r="11" spans="1:14" ht="40.5" customHeight="1" x14ac:dyDescent="0.25">
      <c r="A11" s="47">
        <v>9</v>
      </c>
      <c r="B11" s="5" t="s">
        <v>118</v>
      </c>
      <c r="C11" s="70" t="s">
        <v>450</v>
      </c>
      <c r="D11" s="70" t="s">
        <v>104</v>
      </c>
      <c r="E11" s="42">
        <v>9980867151</v>
      </c>
      <c r="F11" s="42" t="s">
        <v>105</v>
      </c>
      <c r="G11" s="5" t="s">
        <v>223</v>
      </c>
      <c r="H11" s="47">
        <v>400</v>
      </c>
      <c r="I11" s="47">
        <v>400</v>
      </c>
      <c r="J11" s="47"/>
      <c r="K11" s="6">
        <v>800</v>
      </c>
    </row>
    <row r="12" spans="1:14" ht="30.95" customHeight="1" x14ac:dyDescent="0.25">
      <c r="A12" s="47">
        <v>10</v>
      </c>
      <c r="B12" s="5" t="s">
        <v>478</v>
      </c>
      <c r="C12" s="70" t="s">
        <v>479</v>
      </c>
      <c r="D12" s="141" t="s">
        <v>104</v>
      </c>
      <c r="E12" s="42">
        <v>9980867151</v>
      </c>
      <c r="F12" s="42" t="s">
        <v>105</v>
      </c>
      <c r="G12" s="5" t="s">
        <v>223</v>
      </c>
      <c r="H12" s="47">
        <v>200</v>
      </c>
      <c r="I12" s="158">
        <v>90</v>
      </c>
      <c r="J12" s="47"/>
      <c r="K12" s="6">
        <v>400</v>
      </c>
    </row>
    <row r="13" spans="1:14" ht="30.95" customHeight="1" x14ac:dyDescent="0.25">
      <c r="A13" s="47">
        <v>11</v>
      </c>
      <c r="B13" s="5" t="s">
        <v>481</v>
      </c>
      <c r="C13" s="70" t="s">
        <v>480</v>
      </c>
      <c r="D13" s="141" t="s">
        <v>104</v>
      </c>
      <c r="E13" s="42">
        <v>9980867151</v>
      </c>
      <c r="F13" s="42" t="s">
        <v>105</v>
      </c>
      <c r="G13" s="5" t="s">
        <v>223</v>
      </c>
      <c r="H13" s="47">
        <v>150</v>
      </c>
      <c r="I13" s="158">
        <v>100</v>
      </c>
      <c r="J13" s="47"/>
      <c r="K13" s="6">
        <v>300</v>
      </c>
    </row>
    <row r="14" spans="1:14" ht="30.6" customHeight="1" x14ac:dyDescent="0.25">
      <c r="A14" s="47">
        <v>12</v>
      </c>
      <c r="B14" s="5" t="s">
        <v>455</v>
      </c>
      <c r="C14" s="70" t="s">
        <v>459</v>
      </c>
      <c r="D14" s="70" t="str">
        <f>[1]Sheet1!$D$18</f>
        <v>Smt. Shobha M and Sri Sharanappa</v>
      </c>
      <c r="E14" s="47">
        <f>[1]Sheet1!$F$18</f>
        <v>8722664268</v>
      </c>
      <c r="F14" s="32" t="s">
        <v>6</v>
      </c>
      <c r="G14" s="5" t="s">
        <v>247</v>
      </c>
      <c r="H14" s="47">
        <v>200</v>
      </c>
      <c r="I14" s="47">
        <v>200</v>
      </c>
      <c r="J14" s="47"/>
      <c r="K14" s="6">
        <v>400</v>
      </c>
    </row>
    <row r="15" spans="1:14" ht="33" customHeight="1" x14ac:dyDescent="0.25">
      <c r="A15" s="1">
        <v>13</v>
      </c>
      <c r="B15" s="5" t="s">
        <v>456</v>
      </c>
      <c r="C15" s="70" t="s">
        <v>460</v>
      </c>
      <c r="D15" s="70" t="s">
        <v>236</v>
      </c>
      <c r="E15" s="47">
        <v>9972150378</v>
      </c>
      <c r="F15" s="32" t="s">
        <v>190</v>
      </c>
      <c r="G15" s="5" t="s">
        <v>55</v>
      </c>
      <c r="H15" s="47">
        <v>50</v>
      </c>
      <c r="I15" s="158">
        <v>120</v>
      </c>
      <c r="J15" s="47"/>
      <c r="K15" s="6">
        <v>100</v>
      </c>
    </row>
    <row r="16" spans="1:14" s="84" customFormat="1" ht="19.5" customHeight="1" x14ac:dyDescent="0.25">
      <c r="A16" s="81"/>
      <c r="B16" s="82"/>
      <c r="C16" s="142"/>
      <c r="D16" s="142"/>
      <c r="E16" s="81"/>
      <c r="F16" s="83"/>
      <c r="G16" s="82"/>
      <c r="H16" s="81"/>
      <c r="I16" s="81"/>
      <c r="J16" s="81"/>
      <c r="K16" s="85"/>
    </row>
    <row r="17" spans="1:10" ht="36" customHeight="1" x14ac:dyDescent="0.25">
      <c r="A17" s="47">
        <v>14</v>
      </c>
      <c r="B17" s="5" t="s">
        <v>119</v>
      </c>
      <c r="C17" s="70" t="s">
        <v>489</v>
      </c>
      <c r="D17" s="70" t="str">
        <f>[1]Sheet1!$D$20</f>
        <v>Smt. Shivalela and Sri Kashinathgouda S Patil</v>
      </c>
      <c r="E17" s="47">
        <f>[1]Sheet1!$F$20</f>
        <v>9481731020</v>
      </c>
      <c r="F17" s="32" t="str">
        <f>[1]Sheet1!$E$20</f>
        <v>KA/DHA/DHA/000343</v>
      </c>
      <c r="G17" s="5" t="s">
        <v>255</v>
      </c>
      <c r="H17" s="47">
        <v>200</v>
      </c>
      <c r="I17" s="158">
        <v>50</v>
      </c>
      <c r="J17" s="6">
        <v>200</v>
      </c>
    </row>
    <row r="18" spans="1:10" ht="28.5" customHeight="1" x14ac:dyDescent="0.25">
      <c r="A18" s="47">
        <v>15</v>
      </c>
      <c r="B18" s="5" t="s">
        <v>120</v>
      </c>
      <c r="C18" s="70" t="s">
        <v>490</v>
      </c>
      <c r="D18" s="70" t="s">
        <v>184</v>
      </c>
      <c r="E18" s="47">
        <v>9945078458</v>
      </c>
      <c r="F18" s="32" t="s">
        <v>185</v>
      </c>
      <c r="G18" s="5" t="s">
        <v>61</v>
      </c>
      <c r="H18" s="47">
        <v>250</v>
      </c>
      <c r="I18" s="158">
        <v>240</v>
      </c>
      <c r="J18" s="6">
        <v>250</v>
      </c>
    </row>
    <row r="19" spans="1:10" s="162" customFormat="1" ht="31.5" customHeight="1" x14ac:dyDescent="0.25">
      <c r="A19" s="158">
        <v>16</v>
      </c>
      <c r="B19" s="156" t="s">
        <v>121</v>
      </c>
      <c r="C19" s="156" t="s">
        <v>491</v>
      </c>
      <c r="D19" s="156" t="s">
        <v>184</v>
      </c>
      <c r="E19" s="158">
        <v>9945078458</v>
      </c>
      <c r="F19" s="158" t="s">
        <v>185</v>
      </c>
      <c r="G19" s="156" t="s">
        <v>61</v>
      </c>
      <c r="H19" s="158">
        <v>150</v>
      </c>
      <c r="I19" s="158">
        <v>0</v>
      </c>
      <c r="J19" s="157">
        <v>150</v>
      </c>
    </row>
    <row r="20" spans="1:10" ht="28.5" customHeight="1" x14ac:dyDescent="0.25">
      <c r="A20" s="47">
        <v>17</v>
      </c>
      <c r="B20" s="5" t="s">
        <v>122</v>
      </c>
      <c r="C20" s="70" t="s">
        <v>492</v>
      </c>
      <c r="D20" s="70" t="s">
        <v>184</v>
      </c>
      <c r="E20" s="47">
        <v>9945078458</v>
      </c>
      <c r="F20" s="32" t="s">
        <v>185</v>
      </c>
      <c r="G20" s="5" t="s">
        <v>61</v>
      </c>
      <c r="H20" s="47">
        <v>250</v>
      </c>
      <c r="I20" s="158">
        <v>240</v>
      </c>
      <c r="J20" s="6">
        <v>250</v>
      </c>
    </row>
    <row r="21" spans="1:10" ht="36" customHeight="1" x14ac:dyDescent="0.25">
      <c r="A21" s="47">
        <v>18</v>
      </c>
      <c r="B21" s="5" t="s">
        <v>123</v>
      </c>
      <c r="C21" s="70" t="s">
        <v>493</v>
      </c>
      <c r="D21" s="70" t="s">
        <v>184</v>
      </c>
      <c r="E21" s="47">
        <v>9945078458</v>
      </c>
      <c r="F21" s="32" t="s">
        <v>185</v>
      </c>
      <c r="G21" s="5" t="s">
        <v>61</v>
      </c>
      <c r="H21" s="47">
        <v>100</v>
      </c>
      <c r="I21" s="158">
        <v>90</v>
      </c>
      <c r="J21" s="6">
        <v>100</v>
      </c>
    </row>
    <row r="22" spans="1:10" ht="35.1" customHeight="1" x14ac:dyDescent="0.25">
      <c r="A22" s="47">
        <v>19</v>
      </c>
      <c r="B22" s="5" t="s">
        <v>210</v>
      </c>
      <c r="C22" s="70" t="s">
        <v>494</v>
      </c>
      <c r="D22" s="70" t="s">
        <v>209</v>
      </c>
      <c r="E22" s="47">
        <v>9632067351</v>
      </c>
      <c r="F22" s="32" t="s">
        <v>12</v>
      </c>
      <c r="G22" s="5" t="s">
        <v>212</v>
      </c>
      <c r="H22" s="47">
        <v>300</v>
      </c>
      <c r="I22" s="158">
        <v>310</v>
      </c>
      <c r="J22" s="6">
        <v>300</v>
      </c>
    </row>
    <row r="23" spans="1:10" ht="28.5" customHeight="1" x14ac:dyDescent="0.25">
      <c r="A23" s="47">
        <v>20</v>
      </c>
      <c r="B23" s="5" t="s">
        <v>124</v>
      </c>
      <c r="C23" s="70" t="s">
        <v>495</v>
      </c>
      <c r="D23" s="70" t="str">
        <f>[1]Sheet1!$D$22</f>
        <v>Smt. Shailaja C Sangur &amp; Sri Chandrakanth Sangur</v>
      </c>
      <c r="E23" s="47">
        <f>[1]Sheet1!$F$22</f>
        <v>9945078458</v>
      </c>
      <c r="F23" s="32" t="str">
        <f>[1]Sheet1!$E$22</f>
        <v>KA/000110</v>
      </c>
      <c r="G23" s="5" t="s">
        <v>61</v>
      </c>
      <c r="H23" s="47">
        <v>150</v>
      </c>
      <c r="I23" s="47">
        <v>150</v>
      </c>
      <c r="J23" s="6">
        <v>150</v>
      </c>
    </row>
    <row r="24" spans="1:10" ht="28.5" customHeight="1" x14ac:dyDescent="0.25">
      <c r="A24" s="47">
        <v>21</v>
      </c>
      <c r="B24" s="5" t="s">
        <v>97</v>
      </c>
      <c r="C24" s="70" t="s">
        <v>496</v>
      </c>
      <c r="D24" s="70" t="str">
        <f>[1]Sheet1!$D$32</f>
        <v>Smt. Shobha M and Sri Sharanappa</v>
      </c>
      <c r="E24" s="47">
        <v>8722664268</v>
      </c>
      <c r="F24" s="32" t="s">
        <v>6</v>
      </c>
      <c r="G24" s="5" t="s">
        <v>252</v>
      </c>
      <c r="H24" s="47">
        <v>100</v>
      </c>
      <c r="I24" s="47">
        <v>100</v>
      </c>
      <c r="J24" s="6">
        <v>100</v>
      </c>
    </row>
    <row r="25" spans="1:10" ht="35.450000000000003" customHeight="1" x14ac:dyDescent="0.25">
      <c r="A25" s="47">
        <v>22</v>
      </c>
      <c r="B25" s="31" t="s">
        <v>449</v>
      </c>
      <c r="C25" s="70" t="s">
        <v>497</v>
      </c>
      <c r="D25" s="70" t="s">
        <v>184</v>
      </c>
      <c r="E25" s="47">
        <v>9945078458</v>
      </c>
      <c r="F25" s="32" t="s">
        <v>185</v>
      </c>
      <c r="G25" s="5" t="s">
        <v>61</v>
      </c>
      <c r="H25" s="47">
        <v>150</v>
      </c>
      <c r="I25" s="47">
        <v>150</v>
      </c>
      <c r="J25" s="6">
        <v>150</v>
      </c>
    </row>
    <row r="26" spans="1:10" s="84" customFormat="1" ht="15.6" customHeight="1" x14ac:dyDescent="0.25">
      <c r="A26" s="81"/>
      <c r="B26" s="82"/>
      <c r="C26" s="142"/>
      <c r="D26" s="142"/>
      <c r="E26" s="81"/>
      <c r="F26" s="83"/>
      <c r="G26" s="82"/>
      <c r="H26" s="81"/>
      <c r="I26" s="95"/>
      <c r="J26" s="95"/>
    </row>
    <row r="27" spans="1:10" ht="33.6" customHeight="1" x14ac:dyDescent="0.25">
      <c r="A27" s="47">
        <v>23</v>
      </c>
      <c r="B27" s="5" t="s">
        <v>297</v>
      </c>
      <c r="C27" s="70" t="s">
        <v>465</v>
      </c>
      <c r="D27" s="146" t="s">
        <v>182</v>
      </c>
      <c r="E27" s="32">
        <v>9164823175</v>
      </c>
      <c r="F27" s="32" t="s">
        <v>183</v>
      </c>
      <c r="G27" s="53" t="s">
        <v>253</v>
      </c>
      <c r="H27" s="47">
        <v>200</v>
      </c>
      <c r="I27" s="158">
        <v>196</v>
      </c>
      <c r="J27" s="6">
        <v>200</v>
      </c>
    </row>
    <row r="28" spans="1:10" ht="30.95" customHeight="1" x14ac:dyDescent="0.25">
      <c r="A28" s="47">
        <v>24</v>
      </c>
      <c r="B28" s="5" t="s">
        <v>299</v>
      </c>
      <c r="C28" s="70" t="s">
        <v>135</v>
      </c>
      <c r="D28" s="70" t="s">
        <v>104</v>
      </c>
      <c r="E28" s="32">
        <v>9980867151</v>
      </c>
      <c r="F28" s="32" t="s">
        <v>105</v>
      </c>
      <c r="G28" s="5" t="s">
        <v>223</v>
      </c>
      <c r="H28" s="54">
        <v>500</v>
      </c>
      <c r="I28" s="54">
        <v>500</v>
      </c>
      <c r="J28" s="6">
        <v>500</v>
      </c>
    </row>
    <row r="29" spans="1:10" ht="28.5" customHeight="1" x14ac:dyDescent="0.25">
      <c r="A29" s="47">
        <v>25</v>
      </c>
      <c r="B29" s="5" t="s">
        <v>237</v>
      </c>
      <c r="C29" s="70" t="s">
        <v>462</v>
      </c>
      <c r="D29" s="141" t="s">
        <v>236</v>
      </c>
      <c r="E29" s="32">
        <v>9972150378</v>
      </c>
      <c r="F29" s="32" t="s">
        <v>190</v>
      </c>
      <c r="G29" s="53" t="s">
        <v>55</v>
      </c>
      <c r="H29" s="47">
        <v>400</v>
      </c>
      <c r="I29" s="47">
        <v>400</v>
      </c>
      <c r="J29" s="6">
        <v>400</v>
      </c>
    </row>
    <row r="30" spans="1:10" ht="28.5" customHeight="1" x14ac:dyDescent="0.25">
      <c r="A30" s="47">
        <v>26</v>
      </c>
      <c r="B30" s="5" t="s">
        <v>127</v>
      </c>
      <c r="C30" s="70" t="s">
        <v>461</v>
      </c>
      <c r="D30" s="70" t="s">
        <v>524</v>
      </c>
      <c r="E30" s="1">
        <v>9972150378</v>
      </c>
      <c r="F30" s="47" t="str">
        <f>[1]Sheet1!E36</f>
        <v>KA/000166</v>
      </c>
      <c r="G30" s="5" t="s">
        <v>55</v>
      </c>
      <c r="H30" s="47">
        <v>400</v>
      </c>
      <c r="I30" s="47">
        <v>400</v>
      </c>
      <c r="J30" s="6">
        <v>400</v>
      </c>
    </row>
    <row r="31" spans="1:10" ht="39.6" customHeight="1" x14ac:dyDescent="0.25">
      <c r="A31" s="47">
        <v>27</v>
      </c>
      <c r="B31" s="5" t="s">
        <v>130</v>
      </c>
      <c r="C31" s="70" t="s">
        <v>56</v>
      </c>
      <c r="D31" s="70" t="s">
        <v>128</v>
      </c>
      <c r="E31" s="47">
        <v>9972008186</v>
      </c>
      <c r="F31" s="32" t="s">
        <v>129</v>
      </c>
      <c r="G31" s="53" t="s">
        <v>272</v>
      </c>
      <c r="H31" s="47">
        <v>500</v>
      </c>
      <c r="I31" s="158">
        <v>510</v>
      </c>
      <c r="J31" s="6">
        <v>500</v>
      </c>
    </row>
    <row r="32" spans="1:10" ht="28.5" customHeight="1" x14ac:dyDescent="0.25">
      <c r="A32" s="47">
        <v>28</v>
      </c>
      <c r="B32" s="5" t="s">
        <v>131</v>
      </c>
      <c r="C32" s="70" t="s">
        <v>168</v>
      </c>
      <c r="D32" s="70" t="s">
        <v>232</v>
      </c>
      <c r="E32" s="1">
        <v>9448632383</v>
      </c>
      <c r="F32" s="47" t="str">
        <f>[1]Sheet1!E39</f>
        <v>KA/000069</v>
      </c>
      <c r="G32" s="5" t="s">
        <v>233</v>
      </c>
      <c r="H32" s="47">
        <v>500</v>
      </c>
      <c r="I32" s="158">
        <v>460</v>
      </c>
      <c r="J32" s="6">
        <v>500</v>
      </c>
    </row>
    <row r="33" spans="1:11" ht="42" customHeight="1" x14ac:dyDescent="0.25">
      <c r="A33" s="47">
        <v>29</v>
      </c>
      <c r="B33" s="70" t="s">
        <v>134</v>
      </c>
      <c r="C33" s="70" t="s">
        <v>463</v>
      </c>
      <c r="D33" s="70" t="s">
        <v>132</v>
      </c>
      <c r="E33" s="91">
        <v>9449223967</v>
      </c>
      <c r="F33" s="91" t="s">
        <v>133</v>
      </c>
      <c r="G33" s="70" t="s">
        <v>263</v>
      </c>
      <c r="H33" s="92">
        <v>500</v>
      </c>
      <c r="I33" s="163">
        <v>424</v>
      </c>
      <c r="J33" s="6">
        <v>500</v>
      </c>
    </row>
    <row r="34" spans="1:11" s="84" customFormat="1" ht="18.600000000000001" customHeight="1" x14ac:dyDescent="0.25">
      <c r="A34" s="86"/>
      <c r="C34" s="143"/>
      <c r="D34" s="143"/>
      <c r="F34" s="148"/>
      <c r="H34" s="86"/>
      <c r="I34" s="86"/>
      <c r="J34" s="86"/>
    </row>
    <row r="35" spans="1:11" ht="39.6" customHeight="1" x14ac:dyDescent="0.25">
      <c r="A35" s="47">
        <v>30</v>
      </c>
      <c r="B35" s="5" t="s">
        <v>296</v>
      </c>
      <c r="C35" s="70" t="s">
        <v>464</v>
      </c>
      <c r="D35" s="70" t="s">
        <v>182</v>
      </c>
      <c r="E35" s="150">
        <v>9164823175</v>
      </c>
      <c r="F35" s="32" t="s">
        <v>183</v>
      </c>
      <c r="G35" s="5" t="s">
        <v>253</v>
      </c>
      <c r="H35" s="47">
        <v>200</v>
      </c>
      <c r="I35" s="158">
        <v>195</v>
      </c>
      <c r="J35" s="6">
        <v>200</v>
      </c>
    </row>
    <row r="36" spans="1:11" ht="31.5" customHeight="1" x14ac:dyDescent="0.25">
      <c r="A36" s="47">
        <v>31</v>
      </c>
      <c r="B36" s="5" t="s">
        <v>136</v>
      </c>
      <c r="C36" s="70" t="s">
        <v>466</v>
      </c>
      <c r="D36" s="146" t="s">
        <v>520</v>
      </c>
      <c r="E36" s="1">
        <v>9880582270</v>
      </c>
      <c r="F36" s="46" t="s">
        <v>126</v>
      </c>
      <c r="G36" s="5" t="s">
        <v>270</v>
      </c>
      <c r="H36" s="47">
        <v>200</v>
      </c>
      <c r="I36" s="158">
        <v>100</v>
      </c>
      <c r="J36" s="46"/>
      <c r="K36" s="6">
        <v>400</v>
      </c>
    </row>
    <row r="37" spans="1:11" ht="38.1" customHeight="1" x14ac:dyDescent="0.25">
      <c r="A37" s="47">
        <v>32</v>
      </c>
      <c r="B37" s="5" t="s">
        <v>137</v>
      </c>
      <c r="C37" s="70" t="s">
        <v>51</v>
      </c>
      <c r="D37" s="70" t="s">
        <v>467</v>
      </c>
      <c r="E37" s="1">
        <v>9449223967</v>
      </c>
      <c r="F37" s="46" t="s">
        <v>133</v>
      </c>
      <c r="G37" s="5" t="s">
        <v>263</v>
      </c>
      <c r="H37" s="47">
        <v>100</v>
      </c>
      <c r="I37" s="47">
        <v>100</v>
      </c>
      <c r="J37" s="6">
        <v>100</v>
      </c>
      <c r="K37" s="47"/>
    </row>
    <row r="38" spans="1:11" ht="28.5" customHeight="1" x14ac:dyDescent="0.25">
      <c r="A38" s="47">
        <v>33</v>
      </c>
      <c r="B38" s="5" t="s">
        <v>139</v>
      </c>
      <c r="C38" s="70" t="s">
        <v>498</v>
      </c>
      <c r="D38" s="70" t="s">
        <v>525</v>
      </c>
      <c r="E38" s="1">
        <v>9980867151</v>
      </c>
      <c r="F38" s="46" t="s">
        <v>105</v>
      </c>
      <c r="G38" s="5" t="s">
        <v>223</v>
      </c>
      <c r="H38" s="47">
        <v>100</v>
      </c>
      <c r="I38" s="47">
        <v>100</v>
      </c>
      <c r="J38" s="46"/>
      <c r="K38" s="6">
        <v>200</v>
      </c>
    </row>
    <row r="39" spans="1:11" ht="28.5" customHeight="1" x14ac:dyDescent="0.25">
      <c r="A39" s="47">
        <v>34</v>
      </c>
      <c r="B39" s="5" t="s">
        <v>431</v>
      </c>
      <c r="C39" s="70" t="s">
        <v>57</v>
      </c>
      <c r="D39" s="70" t="s">
        <v>106</v>
      </c>
      <c r="E39" s="151">
        <v>9481731020</v>
      </c>
      <c r="F39" s="47" t="s">
        <v>107</v>
      </c>
      <c r="G39" s="53" t="s">
        <v>255</v>
      </c>
      <c r="H39" s="47">
        <v>100</v>
      </c>
      <c r="I39" s="47">
        <v>100</v>
      </c>
      <c r="J39" s="6">
        <v>100</v>
      </c>
    </row>
    <row r="40" spans="1:11" ht="28.5" customHeight="1" x14ac:dyDescent="0.25">
      <c r="A40" s="47">
        <v>35</v>
      </c>
      <c r="B40" s="5" t="s">
        <v>138</v>
      </c>
      <c r="C40" s="70" t="s">
        <v>169</v>
      </c>
      <c r="D40" s="70" t="s">
        <v>526</v>
      </c>
      <c r="E40" s="1">
        <v>8722664268</v>
      </c>
      <c r="F40" s="46" t="s">
        <v>111</v>
      </c>
      <c r="G40" s="5" t="s">
        <v>247</v>
      </c>
      <c r="H40" s="47">
        <v>100</v>
      </c>
      <c r="I40" s="47">
        <v>100</v>
      </c>
      <c r="J40" s="6">
        <v>100</v>
      </c>
    </row>
    <row r="41" spans="1:11" s="53" customFormat="1" ht="30.95" customHeight="1" x14ac:dyDescent="0.25">
      <c r="A41" s="47">
        <v>36</v>
      </c>
      <c r="B41" s="5" t="s">
        <v>300</v>
      </c>
      <c r="C41" s="70" t="s">
        <v>60</v>
      </c>
      <c r="D41" s="70" t="s">
        <v>211</v>
      </c>
      <c r="E41" s="150">
        <v>9632067351</v>
      </c>
      <c r="F41" s="32" t="s">
        <v>12</v>
      </c>
      <c r="G41" s="5" t="s">
        <v>212</v>
      </c>
      <c r="H41" s="47">
        <v>200</v>
      </c>
      <c r="I41" s="47">
        <v>200</v>
      </c>
      <c r="J41" s="6">
        <v>200</v>
      </c>
    </row>
    <row r="42" spans="1:11" s="84" customFormat="1" ht="17.45" customHeight="1" x14ac:dyDescent="0.25">
      <c r="A42" s="81"/>
      <c r="B42" s="82"/>
      <c r="C42" s="142"/>
      <c r="D42" s="142"/>
      <c r="E42" s="83"/>
      <c r="F42" s="83"/>
      <c r="G42" s="85"/>
      <c r="H42" s="81"/>
      <c r="I42" s="95"/>
      <c r="J42" s="86"/>
    </row>
    <row r="43" spans="1:11" ht="34.5" customHeight="1" x14ac:dyDescent="0.25">
      <c r="A43" s="47">
        <v>37</v>
      </c>
      <c r="B43" s="5" t="s">
        <v>140</v>
      </c>
      <c r="C43" s="70" t="s">
        <v>507</v>
      </c>
      <c r="D43" s="70" t="s">
        <v>523</v>
      </c>
      <c r="E43" s="32">
        <f>[1]Sheet1!F49</f>
        <v>9740549289</v>
      </c>
      <c r="F43" s="1" t="s">
        <v>197</v>
      </c>
      <c r="G43" s="5" t="s">
        <v>269</v>
      </c>
      <c r="H43" s="47">
        <v>100</v>
      </c>
      <c r="I43" s="158">
        <v>110</v>
      </c>
      <c r="J43" s="6">
        <v>50</v>
      </c>
      <c r="K43" s="6">
        <v>100</v>
      </c>
    </row>
    <row r="44" spans="1:11" s="53" customFormat="1" ht="34.5" customHeight="1" x14ac:dyDescent="0.25">
      <c r="A44" s="47">
        <v>38</v>
      </c>
      <c r="B44" s="5" t="s">
        <v>500</v>
      </c>
      <c r="C44" s="70" t="s">
        <v>507</v>
      </c>
      <c r="D44" s="70" t="s">
        <v>522</v>
      </c>
      <c r="E44" s="32">
        <f>[1]Sheet1!F50</f>
        <v>8453842653</v>
      </c>
      <c r="F44" s="47" t="s">
        <v>214</v>
      </c>
      <c r="G44" s="5" t="s">
        <v>213</v>
      </c>
      <c r="H44" s="47">
        <v>100</v>
      </c>
      <c r="I44" s="158">
        <v>93</v>
      </c>
      <c r="J44" s="6">
        <v>50</v>
      </c>
      <c r="K44" s="6">
        <v>100</v>
      </c>
    </row>
    <row r="45" spans="1:11" s="53" customFormat="1" ht="34.5" customHeight="1" x14ac:dyDescent="0.25">
      <c r="A45" s="47">
        <v>39</v>
      </c>
      <c r="B45" s="5" t="s">
        <v>501</v>
      </c>
      <c r="C45" s="70" t="s">
        <v>33</v>
      </c>
      <c r="D45" s="141" t="s">
        <v>141</v>
      </c>
      <c r="E45" s="32">
        <v>9353003905</v>
      </c>
      <c r="F45" s="32" t="s">
        <v>142</v>
      </c>
      <c r="G45" s="5" t="s">
        <v>215</v>
      </c>
      <c r="H45" s="47">
        <v>100</v>
      </c>
      <c r="I45" s="158">
        <v>92</v>
      </c>
      <c r="J45" s="6">
        <v>50</v>
      </c>
      <c r="K45" s="6">
        <v>100</v>
      </c>
    </row>
    <row r="46" spans="1:11" ht="33.950000000000003" customHeight="1" x14ac:dyDescent="0.25">
      <c r="A46" s="47">
        <v>40</v>
      </c>
      <c r="B46" s="93" t="s">
        <v>502</v>
      </c>
      <c r="C46" s="144" t="s">
        <v>248</v>
      </c>
      <c r="D46" s="144" t="s">
        <v>468</v>
      </c>
      <c r="E46" s="55">
        <v>9448204831</v>
      </c>
      <c r="F46" s="94" t="s">
        <v>144</v>
      </c>
      <c r="G46" s="53" t="s">
        <v>62</v>
      </c>
      <c r="H46" s="55">
        <v>40</v>
      </c>
      <c r="I46" s="166">
        <v>42</v>
      </c>
      <c r="J46" s="47"/>
      <c r="K46" s="6">
        <v>80</v>
      </c>
    </row>
    <row r="47" spans="1:11" ht="28.5" customHeight="1" x14ac:dyDescent="0.25">
      <c r="A47" s="47">
        <v>41</v>
      </c>
      <c r="B47" s="70" t="s">
        <v>503</v>
      </c>
      <c r="C47" s="70" t="s">
        <v>248</v>
      </c>
      <c r="D47" s="70" t="s">
        <v>249</v>
      </c>
      <c r="E47" s="47">
        <v>9902661597</v>
      </c>
      <c r="F47" s="32" t="s">
        <v>250</v>
      </c>
      <c r="G47" s="5" t="s">
        <v>247</v>
      </c>
      <c r="H47" s="47">
        <v>10</v>
      </c>
      <c r="I47" s="158">
        <v>8.5</v>
      </c>
      <c r="J47" s="47"/>
      <c r="K47" s="6">
        <v>20</v>
      </c>
    </row>
    <row r="48" spans="1:11" ht="32.1" customHeight="1" x14ac:dyDescent="0.25">
      <c r="A48" s="47">
        <v>42</v>
      </c>
      <c r="B48" s="87" t="s">
        <v>504</v>
      </c>
      <c r="C48" s="145" t="s">
        <v>34</v>
      </c>
      <c r="D48" s="145" t="s">
        <v>115</v>
      </c>
      <c r="E48" s="88">
        <v>9008558899</v>
      </c>
      <c r="F48" s="88" t="s">
        <v>116</v>
      </c>
      <c r="G48" s="5" t="s">
        <v>247</v>
      </c>
      <c r="H48" s="56">
        <v>150</v>
      </c>
      <c r="I48" s="167">
        <v>138</v>
      </c>
      <c r="J48" s="6">
        <v>150</v>
      </c>
      <c r="K48" s="5"/>
    </row>
    <row r="49" spans="1:18" ht="47.1" customHeight="1" x14ac:dyDescent="0.25">
      <c r="A49" s="47">
        <v>43</v>
      </c>
      <c r="B49" s="5" t="s">
        <v>505</v>
      </c>
      <c r="C49" s="70" t="s">
        <v>35</v>
      </c>
      <c r="D49" s="146" t="s">
        <v>289</v>
      </c>
      <c r="E49" s="32">
        <v>9480750900</v>
      </c>
      <c r="F49" s="32" t="s">
        <v>151</v>
      </c>
      <c r="G49" s="5" t="s">
        <v>290</v>
      </c>
      <c r="H49" s="47">
        <v>100</v>
      </c>
      <c r="I49" s="158">
        <v>72</v>
      </c>
      <c r="J49" s="6">
        <v>100</v>
      </c>
      <c r="K49" s="47"/>
    </row>
    <row r="50" spans="1:18" ht="42.6" customHeight="1" x14ac:dyDescent="0.25">
      <c r="A50" s="47">
        <v>44</v>
      </c>
      <c r="B50" s="5" t="s">
        <v>506</v>
      </c>
      <c r="C50" s="70" t="s">
        <v>95</v>
      </c>
      <c r="D50" s="146" t="s">
        <v>158</v>
      </c>
      <c r="E50" s="47">
        <v>9945068550</v>
      </c>
      <c r="F50" s="32" t="s">
        <v>159</v>
      </c>
      <c r="G50" s="5" t="s">
        <v>239</v>
      </c>
      <c r="H50" s="47">
        <v>50</v>
      </c>
      <c r="I50" s="158">
        <v>32</v>
      </c>
      <c r="J50" s="47"/>
      <c r="K50" s="6">
        <v>100</v>
      </c>
    </row>
    <row r="51" spans="1:18" ht="45.95" customHeight="1" x14ac:dyDescent="0.25">
      <c r="A51" s="47">
        <v>45</v>
      </c>
      <c r="B51" s="70" t="s">
        <v>301</v>
      </c>
      <c r="C51" s="70" t="s">
        <v>53</v>
      </c>
      <c r="D51" s="146" t="s">
        <v>158</v>
      </c>
      <c r="E51" s="47">
        <v>9945068550</v>
      </c>
      <c r="F51" s="32" t="s">
        <v>159</v>
      </c>
      <c r="G51" s="5" t="s">
        <v>239</v>
      </c>
      <c r="H51" s="47">
        <v>50</v>
      </c>
      <c r="I51" s="158">
        <v>32</v>
      </c>
      <c r="J51" s="39"/>
      <c r="K51" s="6">
        <v>100</v>
      </c>
    </row>
    <row r="52" spans="1:18" s="84" customFormat="1" ht="18" customHeight="1" x14ac:dyDescent="0.25">
      <c r="A52" s="81"/>
      <c r="B52" s="82"/>
      <c r="C52" s="142"/>
      <c r="D52" s="142"/>
      <c r="E52" s="81"/>
      <c r="F52" s="83"/>
      <c r="G52" s="82"/>
      <c r="H52" s="81"/>
      <c r="I52" s="128"/>
      <c r="J52" s="128"/>
    </row>
    <row r="53" spans="1:18" ht="28.5" customHeight="1" x14ac:dyDescent="0.25">
      <c r="A53" s="47">
        <v>46</v>
      </c>
      <c r="B53" s="5" t="s">
        <v>277</v>
      </c>
      <c r="C53" s="70" t="s">
        <v>208</v>
      </c>
      <c r="D53" s="70" t="s">
        <v>276</v>
      </c>
      <c r="E53" s="47">
        <v>8088639797</v>
      </c>
      <c r="F53" s="32" t="s">
        <v>259</v>
      </c>
      <c r="G53" s="53" t="s">
        <v>470</v>
      </c>
      <c r="H53" s="47">
        <v>200</v>
      </c>
      <c r="I53" s="47">
        <v>200</v>
      </c>
      <c r="J53" s="46"/>
      <c r="K53" s="6">
        <v>400</v>
      </c>
    </row>
    <row r="54" spans="1:18" ht="32.450000000000003" customHeight="1" x14ac:dyDescent="0.25">
      <c r="A54" s="47">
        <v>47</v>
      </c>
      <c r="B54" s="5" t="s">
        <v>268</v>
      </c>
      <c r="C54" s="70" t="s">
        <v>18</v>
      </c>
      <c r="D54" s="146" t="s">
        <v>469</v>
      </c>
      <c r="E54" s="42">
        <v>9449223967</v>
      </c>
      <c r="F54" s="42" t="s">
        <v>133</v>
      </c>
      <c r="G54" s="5" t="s">
        <v>263</v>
      </c>
      <c r="H54" s="47">
        <v>50</v>
      </c>
      <c r="I54" s="158">
        <v>10</v>
      </c>
      <c r="J54" s="46"/>
      <c r="K54" s="6">
        <v>100</v>
      </c>
    </row>
    <row r="55" spans="1:18" ht="33" customHeight="1" x14ac:dyDescent="0.25">
      <c r="A55" s="47">
        <v>48</v>
      </c>
      <c r="B55" s="87" t="s">
        <v>293</v>
      </c>
      <c r="C55" s="145" t="s">
        <v>234</v>
      </c>
      <c r="D55" s="145" t="s">
        <v>291</v>
      </c>
      <c r="E55" s="88">
        <v>9448264480</v>
      </c>
      <c r="F55" s="56" t="s">
        <v>294</v>
      </c>
      <c r="G55" s="87" t="s">
        <v>292</v>
      </c>
      <c r="H55" s="56">
        <v>300</v>
      </c>
      <c r="I55" s="167">
        <v>306</v>
      </c>
      <c r="J55" s="155">
        <v>300</v>
      </c>
      <c r="K55" s="5"/>
    </row>
    <row r="56" spans="1:18" ht="33.950000000000003" customHeight="1" x14ac:dyDescent="0.25">
      <c r="A56" s="47">
        <v>49</v>
      </c>
      <c r="B56" s="5" t="s">
        <v>295</v>
      </c>
      <c r="C56" s="70" t="s">
        <v>36</v>
      </c>
      <c r="D56" s="70" t="s">
        <v>291</v>
      </c>
      <c r="E56" s="32">
        <v>9448264480</v>
      </c>
      <c r="F56" s="47" t="s">
        <v>294</v>
      </c>
      <c r="G56" s="5" t="s">
        <v>235</v>
      </c>
      <c r="H56" s="47">
        <v>300</v>
      </c>
      <c r="I56" s="47">
        <v>300</v>
      </c>
      <c r="J56" s="6">
        <v>300</v>
      </c>
      <c r="K56" s="5"/>
    </row>
    <row r="57" spans="1:18" ht="28.5" customHeight="1" x14ac:dyDescent="0.25">
      <c r="A57" s="47">
        <v>50</v>
      </c>
      <c r="B57" s="5" t="s">
        <v>303</v>
      </c>
      <c r="C57" s="70" t="s">
        <v>302</v>
      </c>
      <c r="D57" s="146" t="s">
        <v>258</v>
      </c>
      <c r="E57" s="32">
        <v>80886339797</v>
      </c>
      <c r="F57" s="47" t="s">
        <v>259</v>
      </c>
      <c r="G57" s="5" t="s">
        <v>59</v>
      </c>
      <c r="H57" s="47">
        <v>1500</v>
      </c>
      <c r="I57" s="47">
        <v>1500</v>
      </c>
      <c r="J57" s="6">
        <v>1500</v>
      </c>
      <c r="K57" s="3"/>
    </row>
    <row r="58" spans="1:18" s="84" customFormat="1" ht="18.95" customHeight="1" x14ac:dyDescent="0.25">
      <c r="A58" s="81"/>
      <c r="B58" s="82"/>
      <c r="C58" s="142"/>
      <c r="D58" s="142"/>
      <c r="E58" s="83"/>
      <c r="F58" s="81"/>
      <c r="G58" s="82"/>
      <c r="H58" s="81"/>
      <c r="I58" s="95"/>
      <c r="J58" s="86"/>
    </row>
    <row r="59" spans="1:18" s="53" customFormat="1" ht="48.6" customHeight="1" x14ac:dyDescent="0.25">
      <c r="A59" s="47">
        <v>51</v>
      </c>
      <c r="B59" s="5" t="s">
        <v>147</v>
      </c>
      <c r="C59" s="70" t="s">
        <v>9</v>
      </c>
      <c r="D59" s="70" t="s">
        <v>145</v>
      </c>
      <c r="E59" s="32">
        <v>9611766969</v>
      </c>
      <c r="F59" s="32" t="s">
        <v>146</v>
      </c>
      <c r="G59" s="5" t="s">
        <v>216</v>
      </c>
      <c r="H59" s="47">
        <v>200</v>
      </c>
      <c r="I59" s="158">
        <v>179</v>
      </c>
      <c r="J59" s="39"/>
      <c r="K59" s="6">
        <v>400</v>
      </c>
    </row>
    <row r="60" spans="1:18" ht="28.5" customHeight="1" x14ac:dyDescent="0.25">
      <c r="A60" s="47">
        <v>52</v>
      </c>
      <c r="B60" s="5" t="s">
        <v>148</v>
      </c>
      <c r="C60" s="70" t="s">
        <v>37</v>
      </c>
      <c r="D60" s="70" t="s">
        <v>520</v>
      </c>
      <c r="E60" s="32">
        <v>9880582270</v>
      </c>
      <c r="F60" s="47" t="s">
        <v>126</v>
      </c>
      <c r="G60" s="53" t="s">
        <v>270</v>
      </c>
      <c r="H60" s="47">
        <v>25</v>
      </c>
      <c r="I60" s="47">
        <v>25</v>
      </c>
      <c r="M60" s="6">
        <v>250</v>
      </c>
      <c r="N60" s="53"/>
    </row>
    <row r="61" spans="1:18" ht="32.450000000000003" customHeight="1" x14ac:dyDescent="0.25">
      <c r="A61" s="47">
        <v>53</v>
      </c>
      <c r="B61" s="5" t="s">
        <v>261</v>
      </c>
      <c r="C61" s="70" t="s">
        <v>432</v>
      </c>
      <c r="D61" s="70" t="s">
        <v>258</v>
      </c>
      <c r="E61" s="32">
        <v>8088639797</v>
      </c>
      <c r="F61" s="47" t="s">
        <v>259</v>
      </c>
      <c r="G61" s="5" t="s">
        <v>471</v>
      </c>
      <c r="H61" s="47">
        <v>25</v>
      </c>
      <c r="I61" s="158">
        <v>15.5</v>
      </c>
      <c r="L61" s="96">
        <v>250</v>
      </c>
      <c r="N61" s="53"/>
      <c r="O61" s="194" t="s">
        <v>508</v>
      </c>
      <c r="P61" s="194"/>
      <c r="Q61" s="194"/>
      <c r="R61" s="194"/>
    </row>
    <row r="62" spans="1:18" ht="48" customHeight="1" x14ac:dyDescent="0.25">
      <c r="A62" s="47">
        <v>54</v>
      </c>
      <c r="B62" s="5" t="s">
        <v>275</v>
      </c>
      <c r="C62" s="70" t="s">
        <v>39</v>
      </c>
      <c r="D62" s="70" t="s">
        <v>273</v>
      </c>
      <c r="E62" s="32">
        <v>7760044279</v>
      </c>
      <c r="F62" s="47" t="s">
        <v>207</v>
      </c>
      <c r="G62" s="53" t="s">
        <v>274</v>
      </c>
      <c r="H62" s="47">
        <v>100</v>
      </c>
      <c r="I62" s="47">
        <v>100</v>
      </c>
      <c r="M62" s="6">
        <v>1000</v>
      </c>
    </row>
    <row r="63" spans="1:18" s="53" customFormat="1" ht="37.5" customHeight="1" x14ac:dyDescent="0.25">
      <c r="A63" s="47">
        <v>55</v>
      </c>
      <c r="B63" s="5" t="s">
        <v>149</v>
      </c>
      <c r="C63" s="70" t="s">
        <v>58</v>
      </c>
      <c r="D63" s="70" t="s">
        <v>164</v>
      </c>
      <c r="E63" s="32">
        <v>9448005614</v>
      </c>
      <c r="F63" s="47" t="s">
        <v>165</v>
      </c>
      <c r="G63" s="5" t="s">
        <v>220</v>
      </c>
      <c r="H63" s="47">
        <v>25</v>
      </c>
      <c r="I63" s="47">
        <v>25</v>
      </c>
      <c r="J63" s="47"/>
      <c r="M63" s="52"/>
      <c r="N63" s="6">
        <v>500</v>
      </c>
    </row>
    <row r="64" spans="1:18" ht="37.5" customHeight="1" x14ac:dyDescent="0.25">
      <c r="A64" s="47">
        <v>56</v>
      </c>
      <c r="B64" s="5" t="s">
        <v>150</v>
      </c>
      <c r="C64" s="70" t="s">
        <v>433</v>
      </c>
      <c r="D64" s="70" t="s">
        <v>182</v>
      </c>
      <c r="E64" s="42">
        <v>9164823175</v>
      </c>
      <c r="F64" s="47" t="s">
        <v>183</v>
      </c>
      <c r="G64" s="5" t="s">
        <v>54</v>
      </c>
      <c r="H64" s="47">
        <v>250</v>
      </c>
      <c r="I64" s="158">
        <v>152</v>
      </c>
      <c r="J64" s="96">
        <v>2500</v>
      </c>
      <c r="L64" s="53"/>
      <c r="O64" s="194" t="s">
        <v>512</v>
      </c>
      <c r="P64" s="194"/>
      <c r="Q64" s="194"/>
      <c r="R64" s="194"/>
    </row>
    <row r="65" spans="1:18" ht="37.5" customHeight="1" x14ac:dyDescent="0.25">
      <c r="A65" s="47">
        <v>57</v>
      </c>
      <c r="B65" s="5" t="s">
        <v>271</v>
      </c>
      <c r="C65" s="70" t="s">
        <v>434</v>
      </c>
      <c r="D65" s="70" t="s">
        <v>182</v>
      </c>
      <c r="E65" s="42">
        <v>9164823175</v>
      </c>
      <c r="F65" s="47" t="s">
        <v>183</v>
      </c>
      <c r="G65" s="5" t="s">
        <v>54</v>
      </c>
      <c r="H65" s="47">
        <v>75</v>
      </c>
      <c r="I65" s="158">
        <v>123</v>
      </c>
      <c r="J65" s="96">
        <v>750</v>
      </c>
      <c r="L65" s="53"/>
      <c r="O65" s="194" t="s">
        <v>512</v>
      </c>
      <c r="P65" s="194"/>
      <c r="Q65" s="194"/>
      <c r="R65" s="194"/>
    </row>
    <row r="66" spans="1:18" ht="37.5" customHeight="1" x14ac:dyDescent="0.25">
      <c r="A66" s="47">
        <v>58</v>
      </c>
      <c r="B66" s="5" t="s">
        <v>284</v>
      </c>
      <c r="C66" s="70" t="s">
        <v>42</v>
      </c>
      <c r="D66" s="70" t="s">
        <v>152</v>
      </c>
      <c r="E66" s="75" t="s">
        <v>153</v>
      </c>
      <c r="F66" s="32" t="s">
        <v>423</v>
      </c>
      <c r="G66" s="5" t="s">
        <v>472</v>
      </c>
      <c r="H66" s="47">
        <v>2.5</v>
      </c>
      <c r="I66" s="158">
        <v>1.6</v>
      </c>
      <c r="M66" s="53"/>
      <c r="N66" s="6">
        <v>50</v>
      </c>
    </row>
    <row r="67" spans="1:18" ht="32.450000000000003" customHeight="1" x14ac:dyDescent="0.25">
      <c r="A67" s="47">
        <v>59</v>
      </c>
      <c r="B67" s="5" t="s">
        <v>283</v>
      </c>
      <c r="C67" s="70" t="s">
        <v>42</v>
      </c>
      <c r="D67" s="70" t="s">
        <v>154</v>
      </c>
      <c r="E67" s="75" t="s">
        <v>156</v>
      </c>
      <c r="F67" s="75" t="s">
        <v>155</v>
      </c>
      <c r="G67" s="5" t="s">
        <v>473</v>
      </c>
      <c r="H67" s="47">
        <v>3.5</v>
      </c>
      <c r="I67" s="47">
        <v>3.5</v>
      </c>
      <c r="M67" s="53"/>
      <c r="N67" s="6">
        <v>70</v>
      </c>
    </row>
    <row r="68" spans="1:18" ht="28.5" customHeight="1" x14ac:dyDescent="0.25">
      <c r="A68" s="47">
        <v>60</v>
      </c>
      <c r="B68" s="5" t="s">
        <v>288</v>
      </c>
      <c r="C68" s="70" t="s">
        <v>42</v>
      </c>
      <c r="D68" s="141" t="s">
        <v>285</v>
      </c>
      <c r="E68" s="75">
        <v>9482977326</v>
      </c>
      <c r="F68" s="75" t="s">
        <v>286</v>
      </c>
      <c r="G68" s="5" t="s">
        <v>287</v>
      </c>
      <c r="H68" s="47">
        <v>25</v>
      </c>
      <c r="I68" s="47">
        <v>25</v>
      </c>
      <c r="M68" s="53"/>
      <c r="N68" s="6">
        <v>500</v>
      </c>
    </row>
    <row r="69" spans="1:18" s="53" customFormat="1" ht="40.5" customHeight="1" x14ac:dyDescent="0.25">
      <c r="A69" s="47">
        <v>61</v>
      </c>
      <c r="B69" s="5" t="s">
        <v>157</v>
      </c>
      <c r="C69" s="70" t="s">
        <v>43</v>
      </c>
      <c r="D69" s="70" t="s">
        <v>218</v>
      </c>
      <c r="E69" s="75">
        <f>[1]Sheet1!F74</f>
        <v>7829743638</v>
      </c>
      <c r="F69" s="75" t="s">
        <v>205</v>
      </c>
      <c r="G69" s="5" t="s">
        <v>217</v>
      </c>
      <c r="H69" s="47">
        <v>50</v>
      </c>
      <c r="I69" s="47">
        <v>53</v>
      </c>
      <c r="J69" s="47"/>
      <c r="K69" s="47"/>
      <c r="O69" s="193" t="s">
        <v>483</v>
      </c>
      <c r="P69" s="193"/>
    </row>
    <row r="70" spans="1:18" ht="44.1" customHeight="1" x14ac:dyDescent="0.25">
      <c r="A70" s="47">
        <v>62</v>
      </c>
      <c r="B70" s="5" t="s">
        <v>160</v>
      </c>
      <c r="C70" s="70" t="s">
        <v>513</v>
      </c>
      <c r="D70" s="70" t="s">
        <v>158</v>
      </c>
      <c r="E70" s="32">
        <v>9945068550</v>
      </c>
      <c r="F70" s="32" t="s">
        <v>159</v>
      </c>
      <c r="G70" s="5" t="s">
        <v>239</v>
      </c>
      <c r="H70" s="47">
        <v>200</v>
      </c>
      <c r="I70" s="158">
        <v>65</v>
      </c>
      <c r="J70" s="6">
        <v>800</v>
      </c>
      <c r="K70" s="53"/>
      <c r="M70" s="47"/>
      <c r="N70" s="3"/>
      <c r="O70" s="195" t="s">
        <v>514</v>
      </c>
      <c r="P70" s="194"/>
      <c r="Q70" s="194"/>
    </row>
    <row r="71" spans="1:18" ht="28.5" customHeight="1" x14ac:dyDescent="0.25">
      <c r="A71" s="47">
        <v>63</v>
      </c>
      <c r="B71" s="5" t="s">
        <v>161</v>
      </c>
      <c r="C71" s="70" t="s">
        <v>45</v>
      </c>
      <c r="D71" s="70" t="s">
        <v>125</v>
      </c>
      <c r="E71" s="32">
        <v>9880582270</v>
      </c>
      <c r="F71" s="32" t="s">
        <v>126</v>
      </c>
      <c r="G71" s="53" t="s">
        <v>270</v>
      </c>
      <c r="H71" s="47">
        <v>200</v>
      </c>
      <c r="I71" s="158">
        <v>100</v>
      </c>
      <c r="L71" s="6">
        <v>800</v>
      </c>
      <c r="M71" s="47"/>
    </row>
    <row r="72" spans="1:18" ht="35.450000000000003" customHeight="1" x14ac:dyDescent="0.25">
      <c r="A72" s="47">
        <v>64</v>
      </c>
      <c r="B72" s="5" t="s">
        <v>238</v>
      </c>
      <c r="C72" s="70" t="s">
        <v>46</v>
      </c>
      <c r="D72" s="70" t="s">
        <v>236</v>
      </c>
      <c r="E72" s="32">
        <v>9972150378</v>
      </c>
      <c r="F72" s="32" t="s">
        <v>190</v>
      </c>
      <c r="G72" s="5" t="s">
        <v>55</v>
      </c>
      <c r="H72" s="47">
        <v>100</v>
      </c>
      <c r="I72" s="158">
        <v>120</v>
      </c>
      <c r="M72" s="6">
        <v>1000</v>
      </c>
    </row>
    <row r="73" spans="1:18" ht="36.950000000000003" customHeight="1" x14ac:dyDescent="0.25">
      <c r="A73" s="47">
        <v>65</v>
      </c>
      <c r="B73" s="5" t="s">
        <v>282</v>
      </c>
      <c r="C73" s="70" t="s">
        <v>474</v>
      </c>
      <c r="D73" s="70" t="s">
        <v>280</v>
      </c>
      <c r="E73" s="32">
        <v>9495295115</v>
      </c>
      <c r="F73" s="47" t="s">
        <v>281</v>
      </c>
      <c r="G73" s="5" t="s">
        <v>475</v>
      </c>
      <c r="H73" s="47">
        <v>20</v>
      </c>
      <c r="I73" s="158">
        <v>25</v>
      </c>
      <c r="M73" s="5"/>
      <c r="N73" s="6">
        <v>400</v>
      </c>
    </row>
    <row r="74" spans="1:18" ht="35.450000000000003" customHeight="1" x14ac:dyDescent="0.25">
      <c r="A74" s="47">
        <v>66</v>
      </c>
      <c r="B74" s="5" t="s">
        <v>231</v>
      </c>
      <c r="C74" s="70" t="s">
        <v>47</v>
      </c>
      <c r="D74" s="70" t="s">
        <v>228</v>
      </c>
      <c r="E74" s="47">
        <v>9620517732</v>
      </c>
      <c r="F74" s="80" t="s">
        <v>230</v>
      </c>
      <c r="G74" s="5" t="s">
        <v>229</v>
      </c>
      <c r="H74" s="47">
        <v>50</v>
      </c>
      <c r="I74" s="158">
        <v>25</v>
      </c>
      <c r="M74" s="6">
        <v>500</v>
      </c>
    </row>
    <row r="75" spans="1:18" ht="28.5" customHeight="1" x14ac:dyDescent="0.25">
      <c r="A75" s="47">
        <v>67</v>
      </c>
      <c r="B75" s="70" t="s">
        <v>241</v>
      </c>
      <c r="C75" s="70" t="s">
        <v>242</v>
      </c>
      <c r="D75" s="70" t="s">
        <v>158</v>
      </c>
      <c r="E75" s="47">
        <v>9945068550</v>
      </c>
      <c r="F75" s="32" t="s">
        <v>159</v>
      </c>
      <c r="G75" s="5" t="s">
        <v>239</v>
      </c>
      <c r="H75" s="47">
        <v>50</v>
      </c>
      <c r="I75" s="47">
        <v>50</v>
      </c>
      <c r="M75" s="6">
        <v>500</v>
      </c>
    </row>
    <row r="76" spans="1:18" ht="44.1" customHeight="1" x14ac:dyDescent="0.25">
      <c r="A76" s="47">
        <v>68</v>
      </c>
      <c r="B76" s="5" t="s">
        <v>243</v>
      </c>
      <c r="C76" s="70" t="s">
        <v>48</v>
      </c>
      <c r="D76" s="70" t="s">
        <v>521</v>
      </c>
      <c r="E76" s="47">
        <v>9972091400</v>
      </c>
      <c r="F76" s="32" t="str">
        <f>[1]Sheet1!$E$83</f>
        <v>KA/BLG/GOK/000311</v>
      </c>
      <c r="G76" s="5" t="s">
        <v>235</v>
      </c>
      <c r="H76" s="47">
        <v>100</v>
      </c>
      <c r="I76" s="47">
        <v>100</v>
      </c>
      <c r="L76" s="53"/>
      <c r="M76" s="6">
        <v>1000</v>
      </c>
    </row>
    <row r="77" spans="1:18" ht="36" customHeight="1" x14ac:dyDescent="0.25">
      <c r="A77" s="47">
        <v>69</v>
      </c>
      <c r="B77" s="5" t="s">
        <v>244</v>
      </c>
      <c r="C77" s="70" t="s">
        <v>476</v>
      </c>
      <c r="D77" s="70" t="s">
        <v>162</v>
      </c>
      <c r="E77" s="32">
        <v>9535884892</v>
      </c>
      <c r="F77" s="32" t="s">
        <v>163</v>
      </c>
      <c r="G77" s="53" t="s">
        <v>269</v>
      </c>
      <c r="H77" s="47">
        <v>20</v>
      </c>
      <c r="I77" s="47">
        <v>20</v>
      </c>
      <c r="M77" s="97">
        <v>200</v>
      </c>
    </row>
    <row r="78" spans="1:18" ht="28.5" customHeight="1" x14ac:dyDescent="0.25">
      <c r="A78" s="47">
        <v>70</v>
      </c>
      <c r="B78" s="5" t="s">
        <v>267</v>
      </c>
      <c r="C78" s="70" t="s">
        <v>50</v>
      </c>
      <c r="D78" s="70" t="s">
        <v>264</v>
      </c>
      <c r="E78" s="32">
        <v>9449731385</v>
      </c>
      <c r="F78" s="42" t="s">
        <v>266</v>
      </c>
      <c r="G78" s="5" t="s">
        <v>265</v>
      </c>
      <c r="H78" s="47">
        <v>100</v>
      </c>
      <c r="I78" s="47">
        <v>100</v>
      </c>
      <c r="M78" s="6">
        <v>1000</v>
      </c>
    </row>
    <row r="79" spans="1:18" s="53" customFormat="1" ht="48.95" customHeight="1" x14ac:dyDescent="0.25">
      <c r="A79" s="47">
        <v>71</v>
      </c>
      <c r="B79" s="31" t="s">
        <v>222</v>
      </c>
      <c r="C79" s="70" t="s">
        <v>516</v>
      </c>
      <c r="D79" s="70" t="s">
        <v>164</v>
      </c>
      <c r="E79" s="32">
        <v>9448005614</v>
      </c>
      <c r="F79" s="32" t="s">
        <v>165</v>
      </c>
      <c r="G79" s="5" t="s">
        <v>220</v>
      </c>
      <c r="H79" s="47">
        <v>50</v>
      </c>
      <c r="I79" s="47">
        <v>50</v>
      </c>
      <c r="J79" s="168">
        <v>100</v>
      </c>
      <c r="O79" s="193" t="s">
        <v>518</v>
      </c>
      <c r="P79" s="193"/>
      <c r="Q79" s="193"/>
    </row>
    <row r="80" spans="1:18" s="53" customFormat="1" ht="45.6" customHeight="1" x14ac:dyDescent="0.25">
      <c r="A80" s="47">
        <v>72</v>
      </c>
      <c r="B80" s="70" t="s">
        <v>245</v>
      </c>
      <c r="C80" s="70" t="s">
        <v>517</v>
      </c>
      <c r="D80" s="70" t="s">
        <v>164</v>
      </c>
      <c r="E80" s="32">
        <v>9448005614</v>
      </c>
      <c r="F80" s="32" t="s">
        <v>165</v>
      </c>
      <c r="G80" s="5" t="s">
        <v>220</v>
      </c>
      <c r="H80" s="47">
        <v>50</v>
      </c>
      <c r="I80" s="47">
        <v>50</v>
      </c>
      <c r="J80" s="6">
        <v>100</v>
      </c>
      <c r="O80" s="193" t="s">
        <v>518</v>
      </c>
      <c r="P80" s="193"/>
      <c r="Q80" s="193"/>
    </row>
    <row r="81" spans="1:14" s="53" customFormat="1" ht="42.95" customHeight="1" x14ac:dyDescent="0.25">
      <c r="A81" s="47">
        <v>73</v>
      </c>
      <c r="B81" s="5" t="s">
        <v>246</v>
      </c>
      <c r="C81" s="70" t="s">
        <v>19</v>
      </c>
      <c r="D81" s="70" t="s">
        <v>218</v>
      </c>
      <c r="E81" s="47">
        <v>7829743638</v>
      </c>
      <c r="F81" s="32" t="s">
        <v>205</v>
      </c>
      <c r="G81" s="5" t="s">
        <v>217</v>
      </c>
      <c r="H81" s="47" t="s">
        <v>219</v>
      </c>
      <c r="I81" s="158">
        <v>208</v>
      </c>
      <c r="J81" s="54"/>
    </row>
    <row r="82" spans="1:14" ht="29.1" customHeight="1" x14ac:dyDescent="0.25">
      <c r="A82" s="47">
        <v>74</v>
      </c>
      <c r="B82" s="5" t="s">
        <v>298</v>
      </c>
      <c r="C82" s="70" t="s">
        <v>435</v>
      </c>
      <c r="D82" s="147" t="s">
        <v>258</v>
      </c>
      <c r="E82" s="47">
        <v>8088639797</v>
      </c>
      <c r="F82" s="47" t="s">
        <v>259</v>
      </c>
      <c r="G82" s="5" t="s">
        <v>477</v>
      </c>
      <c r="H82" s="47">
        <v>100</v>
      </c>
      <c r="I82" s="158">
        <v>51</v>
      </c>
      <c r="K82" s="55"/>
      <c r="L82" s="6">
        <v>400</v>
      </c>
      <c r="M82" s="5"/>
    </row>
    <row r="83" spans="1:14" ht="29.1" customHeight="1" x14ac:dyDescent="0.25">
      <c r="A83" s="47">
        <v>75</v>
      </c>
      <c r="B83" s="5" t="s">
        <v>257</v>
      </c>
      <c r="C83" s="70" t="s">
        <v>436</v>
      </c>
      <c r="D83" s="147" t="s">
        <v>258</v>
      </c>
      <c r="E83" s="47">
        <v>8088639797</v>
      </c>
      <c r="F83" s="47" t="s">
        <v>259</v>
      </c>
      <c r="G83" s="5" t="s">
        <v>477</v>
      </c>
      <c r="H83" s="47">
        <v>100</v>
      </c>
      <c r="I83" s="158">
        <v>25</v>
      </c>
      <c r="K83" s="55"/>
      <c r="L83" s="6">
        <v>400</v>
      </c>
      <c r="M83" s="52"/>
    </row>
    <row r="84" spans="1:14" ht="29.1" customHeight="1" x14ac:dyDescent="0.25">
      <c r="A84" s="47">
        <v>76</v>
      </c>
      <c r="B84" s="5" t="s">
        <v>260</v>
      </c>
      <c r="C84" s="70" t="s">
        <v>2</v>
      </c>
      <c r="D84" s="141" t="s">
        <v>117</v>
      </c>
      <c r="E84" s="43">
        <v>8722664268</v>
      </c>
      <c r="F84" s="42" t="s">
        <v>111</v>
      </c>
      <c r="G84" s="5" t="s">
        <v>247</v>
      </c>
      <c r="H84" s="47">
        <v>300</v>
      </c>
      <c r="I84" s="47">
        <v>300</v>
      </c>
      <c r="J84" s="47"/>
      <c r="K84" s="6">
        <v>600</v>
      </c>
    </row>
    <row r="85" spans="1:14" s="84" customFormat="1" ht="15.95" customHeight="1" x14ac:dyDescent="0.25">
      <c r="A85" s="81"/>
      <c r="B85" s="82"/>
      <c r="C85" s="142"/>
      <c r="D85" s="142"/>
      <c r="E85" s="89"/>
      <c r="F85" s="90"/>
      <c r="G85" s="82"/>
      <c r="H85" s="81"/>
      <c r="I85" s="95"/>
      <c r="J85" s="95"/>
      <c r="K85" s="85"/>
      <c r="L85" s="138"/>
    </row>
    <row r="86" spans="1:14" ht="30.95" customHeight="1" x14ac:dyDescent="0.25">
      <c r="A86" s="47">
        <v>77</v>
      </c>
      <c r="B86" s="5" t="s">
        <v>262</v>
      </c>
      <c r="C86" s="70" t="s">
        <v>52</v>
      </c>
      <c r="D86" s="70" t="s">
        <v>258</v>
      </c>
      <c r="E86" s="32">
        <v>8088639797</v>
      </c>
      <c r="F86" s="47"/>
      <c r="G86" s="5" t="s">
        <v>477</v>
      </c>
      <c r="H86" s="47">
        <v>25</v>
      </c>
      <c r="I86" s="158">
        <v>35</v>
      </c>
      <c r="J86" s="48"/>
      <c r="K86" s="49"/>
      <c r="M86" s="7">
        <v>250</v>
      </c>
    </row>
    <row r="87" spans="1:14" ht="20.100000000000001" customHeight="1" x14ac:dyDescent="0.25">
      <c r="J87" s="51">
        <f xml:space="preserve"> SUM(J3:J86)</f>
        <v>12100</v>
      </c>
      <c r="K87" s="51">
        <f>SUM(K3:K86)</f>
        <v>9160</v>
      </c>
      <c r="L87" s="51">
        <f>SUM(L3:L86)</f>
        <v>1850</v>
      </c>
      <c r="M87" s="51">
        <f>SUM(M3:M86)</f>
        <v>5700</v>
      </c>
      <c r="N87" s="51">
        <f>SUM(N3:N86)</f>
        <v>1520</v>
      </c>
    </row>
    <row r="88" spans="1:14" x14ac:dyDescent="0.25">
      <c r="M88" s="1">
        <v>1520</v>
      </c>
    </row>
    <row r="89" spans="1:14" x14ac:dyDescent="0.25">
      <c r="M89" s="1">
        <f>SUM(M87:M88)</f>
        <v>7220</v>
      </c>
    </row>
  </sheetData>
  <mergeCells count="7">
    <mergeCell ref="O80:Q80"/>
    <mergeCell ref="O61:R61"/>
    <mergeCell ref="O64:R64"/>
    <mergeCell ref="O65:R65"/>
    <mergeCell ref="O69:P69"/>
    <mergeCell ref="O70:Q70"/>
    <mergeCell ref="O79:Q79"/>
  </mergeCells>
  <phoneticPr fontId="4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F490-89C5-4B84-A9E0-FC2DDEA6A023}">
  <dimension ref="A2:O87"/>
  <sheetViews>
    <sheetView tabSelected="1" zoomScale="90" zoomScaleNormal="90" workbookViewId="0">
      <selection activeCell="A6" sqref="A6"/>
    </sheetView>
  </sheetViews>
  <sheetFormatPr defaultRowHeight="15" x14ac:dyDescent="0.25"/>
  <cols>
    <col min="1" max="1" width="6.28515625" customWidth="1"/>
    <col min="2" max="2" width="16.140625" customWidth="1"/>
    <col min="3" max="3" width="14.85546875" customWidth="1"/>
    <col min="4" max="4" width="20.5703125" customWidth="1"/>
    <col min="5" max="5" width="12.28515625" customWidth="1"/>
    <col min="6" max="6" width="11.42578125" customWidth="1"/>
    <col min="7" max="7" width="22.42578125" customWidth="1"/>
    <col min="8" max="8" width="9.140625" customWidth="1"/>
    <col min="9" max="9" width="12.42578125" style="14" customWidth="1"/>
    <col min="10" max="10" width="12.42578125" style="11" customWidth="1"/>
    <col min="11" max="11" width="10.5703125" customWidth="1"/>
    <col min="12" max="13" width="15.85546875" customWidth="1"/>
    <col min="14" max="14" width="19.7109375" style="183" customWidth="1"/>
    <col min="15" max="15" width="24.42578125" style="9" customWidth="1"/>
  </cols>
  <sheetData>
    <row r="2" spans="1:15" ht="47.25" x14ac:dyDescent="0.25">
      <c r="A2" s="187" t="s">
        <v>20</v>
      </c>
      <c r="B2" s="187" t="s">
        <v>527</v>
      </c>
      <c r="C2" s="188" t="s">
        <v>21</v>
      </c>
      <c r="D2" s="188" t="s">
        <v>22</v>
      </c>
      <c r="E2" s="187" t="s">
        <v>23</v>
      </c>
      <c r="F2" s="187" t="s">
        <v>96</v>
      </c>
      <c r="G2" s="189" t="s">
        <v>24</v>
      </c>
      <c r="H2" s="187" t="s">
        <v>529</v>
      </c>
      <c r="I2" s="187" t="s">
        <v>531</v>
      </c>
      <c r="J2" s="187" t="s">
        <v>533</v>
      </c>
      <c r="K2" s="187" t="s">
        <v>532</v>
      </c>
      <c r="L2" s="190" t="s">
        <v>586</v>
      </c>
      <c r="M2" s="190"/>
      <c r="N2" s="191" t="s">
        <v>587</v>
      </c>
      <c r="O2" s="187" t="s">
        <v>534</v>
      </c>
    </row>
    <row r="3" spans="1:15" ht="31.5" x14ac:dyDescent="0.25">
      <c r="A3" s="47">
        <v>1</v>
      </c>
      <c r="B3" s="5" t="s">
        <v>108</v>
      </c>
      <c r="C3" s="70" t="s">
        <v>25</v>
      </c>
      <c r="D3" s="147" t="s">
        <v>104</v>
      </c>
      <c r="E3" s="43">
        <v>9980867151</v>
      </c>
      <c r="F3" s="42" t="s">
        <v>105</v>
      </c>
      <c r="G3" s="169" t="s">
        <v>223</v>
      </c>
      <c r="H3" s="47">
        <v>300</v>
      </c>
      <c r="I3" s="176">
        <v>117</v>
      </c>
      <c r="J3" s="176">
        <f>H3*I3</f>
        <v>35100</v>
      </c>
      <c r="K3" s="176">
        <f>J3*70%</f>
        <v>24570</v>
      </c>
      <c r="L3" s="179" t="s">
        <v>537</v>
      </c>
      <c r="M3" s="180">
        <f>LEN(L3)</f>
        <v>12</v>
      </c>
      <c r="N3" s="183">
        <v>3321101000613</v>
      </c>
      <c r="O3" s="9" t="s">
        <v>570</v>
      </c>
    </row>
    <row r="4" spans="1:15" ht="31.5" x14ac:dyDescent="0.25">
      <c r="A4" s="47">
        <v>2</v>
      </c>
      <c r="B4" s="5" t="s">
        <v>109</v>
      </c>
      <c r="C4" s="70" t="s">
        <v>166</v>
      </c>
      <c r="D4" s="153" t="s">
        <v>104</v>
      </c>
      <c r="E4" s="43">
        <v>9980867151</v>
      </c>
      <c r="F4" s="42" t="s">
        <v>105</v>
      </c>
      <c r="G4" s="169" t="s">
        <v>223</v>
      </c>
      <c r="H4" s="47">
        <v>300</v>
      </c>
      <c r="I4" s="176">
        <v>84.5</v>
      </c>
      <c r="J4" s="176">
        <f t="shared" ref="J4:J67" si="0">H4*I4</f>
        <v>25350</v>
      </c>
      <c r="K4" s="176">
        <f t="shared" ref="K4:K67" si="1">J4*70%</f>
        <v>17745</v>
      </c>
      <c r="L4" s="179" t="s">
        <v>537</v>
      </c>
      <c r="M4" s="180">
        <f t="shared" ref="M4:M15" si="2">LEN(L4)</f>
        <v>12</v>
      </c>
      <c r="N4" s="183">
        <v>3321101000613</v>
      </c>
      <c r="O4" s="9" t="s">
        <v>570</v>
      </c>
    </row>
    <row r="5" spans="1:15" ht="30" x14ac:dyDescent="0.25">
      <c r="A5" s="47">
        <v>3</v>
      </c>
      <c r="B5" s="5" t="s">
        <v>98</v>
      </c>
      <c r="C5" s="70" t="s">
        <v>27</v>
      </c>
      <c r="D5" s="141" t="s">
        <v>110</v>
      </c>
      <c r="E5" s="47">
        <v>8722664268</v>
      </c>
      <c r="F5" s="42" t="s">
        <v>111</v>
      </c>
      <c r="G5" s="169" t="s">
        <v>251</v>
      </c>
      <c r="H5" s="158">
        <v>33</v>
      </c>
      <c r="I5" s="176">
        <v>58.5</v>
      </c>
      <c r="J5" s="176">
        <f t="shared" si="0"/>
        <v>1930.5</v>
      </c>
      <c r="K5" s="176">
        <f t="shared" si="1"/>
        <v>1351.35</v>
      </c>
      <c r="L5" s="179" t="s">
        <v>538</v>
      </c>
      <c r="M5" s="180">
        <f t="shared" si="2"/>
        <v>12</v>
      </c>
      <c r="N5" s="183">
        <v>10656100020885</v>
      </c>
      <c r="O5" s="9" t="s">
        <v>589</v>
      </c>
    </row>
    <row r="6" spans="1:15" ht="30" x14ac:dyDescent="0.25">
      <c r="A6" s="47">
        <v>4</v>
      </c>
      <c r="B6" s="5" t="s">
        <v>112</v>
      </c>
      <c r="C6" s="70" t="s">
        <v>28</v>
      </c>
      <c r="D6" s="141" t="s">
        <v>104</v>
      </c>
      <c r="E6" s="47">
        <v>9980867151</v>
      </c>
      <c r="F6" s="42" t="s">
        <v>105</v>
      </c>
      <c r="G6" s="169" t="s">
        <v>223</v>
      </c>
      <c r="H6" s="47">
        <v>300</v>
      </c>
      <c r="I6" s="176">
        <v>117</v>
      </c>
      <c r="J6" s="176">
        <f t="shared" si="0"/>
        <v>35100</v>
      </c>
      <c r="K6" s="176">
        <f t="shared" si="1"/>
        <v>24570</v>
      </c>
      <c r="L6" s="179" t="s">
        <v>537</v>
      </c>
      <c r="M6" s="180">
        <f t="shared" si="2"/>
        <v>12</v>
      </c>
      <c r="N6" s="183">
        <v>3321101000613</v>
      </c>
      <c r="O6" s="9" t="s">
        <v>570</v>
      </c>
    </row>
    <row r="7" spans="1:15" ht="30" x14ac:dyDescent="0.25">
      <c r="A7" s="158">
        <v>5</v>
      </c>
      <c r="B7" s="156" t="s">
        <v>254</v>
      </c>
      <c r="C7" s="156" t="s">
        <v>487</v>
      </c>
      <c r="D7" s="156" t="s">
        <v>182</v>
      </c>
      <c r="E7" s="159">
        <v>9164823175</v>
      </c>
      <c r="F7" s="158" t="s">
        <v>183</v>
      </c>
      <c r="G7" s="170" t="s">
        <v>253</v>
      </c>
      <c r="H7" s="158">
        <v>0</v>
      </c>
      <c r="I7" s="176">
        <v>130</v>
      </c>
      <c r="J7" s="176">
        <f t="shared" si="0"/>
        <v>0</v>
      </c>
      <c r="K7" s="176">
        <f t="shared" si="1"/>
        <v>0</v>
      </c>
      <c r="L7" s="179" t="s">
        <v>535</v>
      </c>
      <c r="M7" s="180">
        <f t="shared" si="2"/>
        <v>12</v>
      </c>
      <c r="N7" s="184" t="s">
        <v>562</v>
      </c>
      <c r="O7" s="9" t="s">
        <v>573</v>
      </c>
    </row>
    <row r="8" spans="1:15" ht="60" x14ac:dyDescent="0.25">
      <c r="A8" s="47">
        <v>6</v>
      </c>
      <c r="B8" s="5" t="s">
        <v>114</v>
      </c>
      <c r="C8" s="70" t="s">
        <v>451</v>
      </c>
      <c r="D8" s="141" t="s">
        <v>278</v>
      </c>
      <c r="E8" s="42">
        <v>9902833959</v>
      </c>
      <c r="F8" s="32" t="s">
        <v>113</v>
      </c>
      <c r="G8" s="171" t="s">
        <v>279</v>
      </c>
      <c r="H8" s="158">
        <v>195</v>
      </c>
      <c r="I8" s="176">
        <v>117</v>
      </c>
      <c r="J8" s="176">
        <f t="shared" si="0"/>
        <v>22815</v>
      </c>
      <c r="K8" s="176">
        <f t="shared" si="1"/>
        <v>15970.499999999998</v>
      </c>
      <c r="L8" s="179" t="s">
        <v>536</v>
      </c>
      <c r="M8" s="180">
        <f t="shared" si="2"/>
        <v>12</v>
      </c>
      <c r="N8" s="184" t="s">
        <v>563</v>
      </c>
      <c r="O8" s="9" t="s">
        <v>574</v>
      </c>
    </row>
    <row r="9" spans="1:15" ht="30" x14ac:dyDescent="0.25">
      <c r="A9" s="47">
        <v>7</v>
      </c>
      <c r="B9" s="5" t="s">
        <v>453</v>
      </c>
      <c r="C9" s="70" t="s">
        <v>452</v>
      </c>
      <c r="D9" s="70" t="s">
        <v>182</v>
      </c>
      <c r="E9" s="42">
        <v>9164823175</v>
      </c>
      <c r="F9" s="32" t="s">
        <v>183</v>
      </c>
      <c r="G9" s="171" t="s">
        <v>253</v>
      </c>
      <c r="H9" s="158">
        <v>300</v>
      </c>
      <c r="I9" s="176">
        <v>104</v>
      </c>
      <c r="J9" s="176">
        <f t="shared" si="0"/>
        <v>31200</v>
      </c>
      <c r="K9" s="176">
        <f t="shared" si="1"/>
        <v>21840</v>
      </c>
      <c r="L9" s="179" t="s">
        <v>535</v>
      </c>
      <c r="M9" s="180">
        <f t="shared" si="2"/>
        <v>12</v>
      </c>
      <c r="N9" s="184" t="s">
        <v>562</v>
      </c>
      <c r="O9" s="9" t="s">
        <v>573</v>
      </c>
    </row>
    <row r="10" spans="1:15" ht="75" x14ac:dyDescent="0.25">
      <c r="A10" s="47">
        <v>8</v>
      </c>
      <c r="B10" s="5" t="s">
        <v>454</v>
      </c>
      <c r="C10" s="70" t="s">
        <v>224</v>
      </c>
      <c r="D10" s="70" t="s">
        <v>225</v>
      </c>
      <c r="E10" s="47">
        <v>9591913909</v>
      </c>
      <c r="F10" s="32" t="s">
        <v>227</v>
      </c>
      <c r="G10" s="169" t="s">
        <v>226</v>
      </c>
      <c r="H10" s="47">
        <v>500</v>
      </c>
      <c r="I10" s="176">
        <v>84.5</v>
      </c>
      <c r="J10" s="176">
        <f t="shared" si="0"/>
        <v>42250</v>
      </c>
      <c r="K10" s="176">
        <f t="shared" si="1"/>
        <v>29574.999999999996</v>
      </c>
      <c r="L10" s="179" t="s">
        <v>539</v>
      </c>
      <c r="M10" s="180">
        <f t="shared" si="2"/>
        <v>11</v>
      </c>
      <c r="N10" s="184" t="s">
        <v>564</v>
      </c>
      <c r="O10" s="9" t="s">
        <v>590</v>
      </c>
    </row>
    <row r="11" spans="1:15" ht="30" x14ac:dyDescent="0.25">
      <c r="A11" s="47">
        <v>9</v>
      </c>
      <c r="B11" s="5" t="s">
        <v>118</v>
      </c>
      <c r="C11" s="70" t="s">
        <v>450</v>
      </c>
      <c r="D11" s="70" t="s">
        <v>104</v>
      </c>
      <c r="E11" s="42">
        <v>9980867151</v>
      </c>
      <c r="F11" s="42" t="s">
        <v>105</v>
      </c>
      <c r="G11" s="169" t="s">
        <v>223</v>
      </c>
      <c r="H11" s="47">
        <v>400</v>
      </c>
      <c r="I11" s="176">
        <v>130</v>
      </c>
      <c r="J11" s="176">
        <f t="shared" si="0"/>
        <v>52000</v>
      </c>
      <c r="K11" s="176">
        <f t="shared" si="1"/>
        <v>36400</v>
      </c>
      <c r="L11" s="179" t="s">
        <v>537</v>
      </c>
      <c r="M11" s="180">
        <f t="shared" si="2"/>
        <v>12</v>
      </c>
      <c r="N11" s="183">
        <v>3321101000613</v>
      </c>
      <c r="O11" s="9" t="s">
        <v>570</v>
      </c>
    </row>
    <row r="12" spans="1:15" ht="45" x14ac:dyDescent="0.25">
      <c r="A12" s="47">
        <v>10</v>
      </c>
      <c r="B12" s="5" t="s">
        <v>478</v>
      </c>
      <c r="C12" s="70" t="s">
        <v>479</v>
      </c>
      <c r="D12" s="141" t="s">
        <v>104</v>
      </c>
      <c r="E12" s="42">
        <v>9980867151</v>
      </c>
      <c r="F12" s="42" t="s">
        <v>105</v>
      </c>
      <c r="G12" s="169" t="s">
        <v>223</v>
      </c>
      <c r="H12" s="158">
        <v>90</v>
      </c>
      <c r="I12" s="176">
        <v>135.19999999999999</v>
      </c>
      <c r="J12" s="176">
        <f t="shared" si="0"/>
        <v>12167.999999999998</v>
      </c>
      <c r="K12" s="176">
        <f t="shared" si="1"/>
        <v>8517.5999999999985</v>
      </c>
      <c r="L12" s="179" t="s">
        <v>537</v>
      </c>
      <c r="M12" s="180">
        <f t="shared" si="2"/>
        <v>12</v>
      </c>
      <c r="N12" s="183">
        <v>3321101000613</v>
      </c>
      <c r="O12" s="9" t="s">
        <v>570</v>
      </c>
    </row>
    <row r="13" spans="1:15" ht="45" x14ac:dyDescent="0.25">
      <c r="A13" s="47">
        <v>11</v>
      </c>
      <c r="B13" s="5" t="s">
        <v>481</v>
      </c>
      <c r="C13" s="70" t="s">
        <v>480</v>
      </c>
      <c r="D13" s="141" t="s">
        <v>104</v>
      </c>
      <c r="E13" s="42">
        <v>9980867151</v>
      </c>
      <c r="F13" s="42" t="s">
        <v>105</v>
      </c>
      <c r="G13" s="169" t="s">
        <v>223</v>
      </c>
      <c r="H13" s="158">
        <v>100</v>
      </c>
      <c r="I13" s="176">
        <v>135.19999999999999</v>
      </c>
      <c r="J13" s="176">
        <f t="shared" si="0"/>
        <v>13519.999999999998</v>
      </c>
      <c r="K13" s="176">
        <f t="shared" si="1"/>
        <v>9463.9999999999982</v>
      </c>
      <c r="L13" s="179" t="s">
        <v>537</v>
      </c>
      <c r="M13" s="180">
        <f t="shared" si="2"/>
        <v>12</v>
      </c>
      <c r="N13" s="183">
        <v>3321101000613</v>
      </c>
      <c r="O13" s="9" t="s">
        <v>570</v>
      </c>
    </row>
    <row r="14" spans="1:15" ht="30" x14ac:dyDescent="0.25">
      <c r="A14" s="47">
        <v>12</v>
      </c>
      <c r="B14" s="5" t="s">
        <v>455</v>
      </c>
      <c r="C14" s="70" t="s">
        <v>459</v>
      </c>
      <c r="D14" s="70" t="str">
        <f>[1]Sheet1!$D$18</f>
        <v>Smt. Shobha M and Sri Sharanappa</v>
      </c>
      <c r="E14" s="47">
        <f>[1]Sheet1!$F$18</f>
        <v>8722664268</v>
      </c>
      <c r="F14" s="32" t="s">
        <v>6</v>
      </c>
      <c r="G14" s="169" t="s">
        <v>247</v>
      </c>
      <c r="H14" s="47">
        <v>200</v>
      </c>
      <c r="I14" s="176">
        <v>117</v>
      </c>
      <c r="J14" s="176">
        <f t="shared" si="0"/>
        <v>23400</v>
      </c>
      <c r="K14" s="176">
        <f t="shared" si="1"/>
        <v>16379.999999999998</v>
      </c>
      <c r="L14" s="179" t="s">
        <v>538</v>
      </c>
      <c r="M14" s="180">
        <f t="shared" si="2"/>
        <v>12</v>
      </c>
      <c r="N14" s="183">
        <v>10656100020885</v>
      </c>
      <c r="O14" s="9" t="s">
        <v>589</v>
      </c>
    </row>
    <row r="15" spans="1:15" ht="45" x14ac:dyDescent="0.25">
      <c r="A15" s="1">
        <v>13</v>
      </c>
      <c r="B15" s="5" t="s">
        <v>456</v>
      </c>
      <c r="C15" s="70" t="s">
        <v>460</v>
      </c>
      <c r="D15" s="70" t="s">
        <v>236</v>
      </c>
      <c r="E15" s="47">
        <v>9972150378</v>
      </c>
      <c r="F15" s="32" t="s">
        <v>190</v>
      </c>
      <c r="G15" s="169" t="s">
        <v>55</v>
      </c>
      <c r="H15" s="158">
        <v>120</v>
      </c>
      <c r="I15" s="176">
        <v>156</v>
      </c>
      <c r="J15" s="176">
        <f t="shared" si="0"/>
        <v>18720</v>
      </c>
      <c r="K15" s="176">
        <f t="shared" si="1"/>
        <v>13104</v>
      </c>
      <c r="L15" s="181" t="s">
        <v>540</v>
      </c>
      <c r="M15" s="180">
        <f t="shared" si="2"/>
        <v>11</v>
      </c>
      <c r="N15" s="183">
        <v>31042509520</v>
      </c>
      <c r="O15" s="9" t="s">
        <v>575</v>
      </c>
    </row>
    <row r="16" spans="1:15" x14ac:dyDescent="0.25">
      <c r="A16" s="81"/>
      <c r="B16" s="82"/>
      <c r="C16" s="142"/>
      <c r="D16" s="142"/>
      <c r="E16" s="81"/>
      <c r="F16" s="83"/>
      <c r="G16" s="172"/>
      <c r="H16" s="81"/>
      <c r="I16" s="176"/>
      <c r="J16" s="176">
        <f t="shared" si="0"/>
        <v>0</v>
      </c>
      <c r="K16" s="176">
        <f t="shared" si="1"/>
        <v>0</v>
      </c>
      <c r="L16" s="181"/>
      <c r="M16" s="181"/>
    </row>
    <row r="17" spans="1:15" ht="45" x14ac:dyDescent="0.25">
      <c r="A17" s="47">
        <v>14</v>
      </c>
      <c r="B17" s="5" t="s">
        <v>119</v>
      </c>
      <c r="C17" s="70" t="s">
        <v>489</v>
      </c>
      <c r="D17" s="70" t="str">
        <f>[1]Sheet1!$D$20</f>
        <v>Smt. Shivalela and Sri Kashinathgouda S Patil</v>
      </c>
      <c r="E17" s="47">
        <f>[1]Sheet1!$F$20</f>
        <v>9481731020</v>
      </c>
      <c r="F17" s="32" t="str">
        <f>[1]Sheet1!$E$20</f>
        <v>KA/DHA/DHA/000343</v>
      </c>
      <c r="G17" s="169" t="s">
        <v>255</v>
      </c>
      <c r="H17" s="158">
        <v>50</v>
      </c>
      <c r="I17" s="176">
        <v>52</v>
      </c>
      <c r="J17" s="176">
        <f t="shared" si="0"/>
        <v>2600</v>
      </c>
      <c r="K17" s="176">
        <f t="shared" si="1"/>
        <v>1819.9999999999998</v>
      </c>
      <c r="L17" s="181" t="s">
        <v>541</v>
      </c>
      <c r="M17" s="180">
        <f t="shared" ref="M17:M25" si="3">LEN(L17)</f>
        <v>11</v>
      </c>
      <c r="N17" s="184" t="s">
        <v>565</v>
      </c>
      <c r="O17" s="9" t="s">
        <v>591</v>
      </c>
    </row>
    <row r="18" spans="1:15" ht="45" x14ac:dyDescent="0.25">
      <c r="A18" s="47">
        <v>15</v>
      </c>
      <c r="B18" s="5" t="s">
        <v>120</v>
      </c>
      <c r="C18" s="70" t="s">
        <v>490</v>
      </c>
      <c r="D18" s="70" t="s">
        <v>184</v>
      </c>
      <c r="E18" s="47">
        <v>9945078458</v>
      </c>
      <c r="F18" s="32" t="s">
        <v>185</v>
      </c>
      <c r="G18" s="169" t="s">
        <v>61</v>
      </c>
      <c r="H18" s="158">
        <v>240</v>
      </c>
      <c r="I18" s="176">
        <v>97.5</v>
      </c>
      <c r="J18" s="176">
        <f t="shared" si="0"/>
        <v>23400</v>
      </c>
      <c r="K18" s="176">
        <f t="shared" si="1"/>
        <v>16379.999999999998</v>
      </c>
      <c r="L18" s="181" t="s">
        <v>601</v>
      </c>
      <c r="M18" s="180">
        <f t="shared" si="3"/>
        <v>11</v>
      </c>
      <c r="N18" s="184" t="s">
        <v>566</v>
      </c>
      <c r="O18" s="9" t="s">
        <v>592</v>
      </c>
    </row>
    <row r="19" spans="1:15" ht="45" x14ac:dyDescent="0.25">
      <c r="A19" s="158">
        <v>16</v>
      </c>
      <c r="B19" s="156" t="s">
        <v>121</v>
      </c>
      <c r="C19" s="156" t="s">
        <v>491</v>
      </c>
      <c r="D19" s="156" t="s">
        <v>184</v>
      </c>
      <c r="E19" s="158">
        <v>9945078458</v>
      </c>
      <c r="F19" s="158" t="s">
        <v>185</v>
      </c>
      <c r="G19" s="173" t="s">
        <v>61</v>
      </c>
      <c r="H19" s="158">
        <v>0</v>
      </c>
      <c r="I19" s="176">
        <v>84.5</v>
      </c>
      <c r="J19" s="176">
        <f t="shared" si="0"/>
        <v>0</v>
      </c>
      <c r="K19" s="176">
        <f t="shared" si="1"/>
        <v>0</v>
      </c>
      <c r="L19" s="181" t="s">
        <v>601</v>
      </c>
      <c r="M19" s="180">
        <f t="shared" si="3"/>
        <v>11</v>
      </c>
      <c r="N19" s="184" t="s">
        <v>566</v>
      </c>
      <c r="O19" s="9" t="s">
        <v>592</v>
      </c>
    </row>
    <row r="20" spans="1:15" ht="45" x14ac:dyDescent="0.25">
      <c r="A20" s="47">
        <v>17</v>
      </c>
      <c r="B20" s="5" t="s">
        <v>122</v>
      </c>
      <c r="C20" s="70" t="s">
        <v>492</v>
      </c>
      <c r="D20" s="70" t="s">
        <v>184</v>
      </c>
      <c r="E20" s="47">
        <v>9945078458</v>
      </c>
      <c r="F20" s="32" t="s">
        <v>185</v>
      </c>
      <c r="G20" s="169" t="s">
        <v>61</v>
      </c>
      <c r="H20" s="158">
        <v>240</v>
      </c>
      <c r="I20" s="176">
        <v>78</v>
      </c>
      <c r="J20" s="176">
        <f t="shared" si="0"/>
        <v>18720</v>
      </c>
      <c r="K20" s="176">
        <f t="shared" si="1"/>
        <v>13104</v>
      </c>
      <c r="L20" s="181" t="s">
        <v>601</v>
      </c>
      <c r="M20" s="180">
        <f t="shared" si="3"/>
        <v>11</v>
      </c>
      <c r="N20" s="184" t="s">
        <v>566</v>
      </c>
      <c r="O20" s="9" t="s">
        <v>592</v>
      </c>
    </row>
    <row r="21" spans="1:15" ht="45" x14ac:dyDescent="0.25">
      <c r="A21" s="47">
        <v>18</v>
      </c>
      <c r="B21" s="5" t="s">
        <v>123</v>
      </c>
      <c r="C21" s="70" t="s">
        <v>493</v>
      </c>
      <c r="D21" s="70" t="s">
        <v>184</v>
      </c>
      <c r="E21" s="47">
        <v>9945078458</v>
      </c>
      <c r="F21" s="32" t="s">
        <v>185</v>
      </c>
      <c r="G21" s="169" t="s">
        <v>61</v>
      </c>
      <c r="H21" s="158">
        <v>90</v>
      </c>
      <c r="I21" s="176">
        <v>78</v>
      </c>
      <c r="J21" s="176">
        <f t="shared" si="0"/>
        <v>7020</v>
      </c>
      <c r="K21" s="176">
        <f t="shared" si="1"/>
        <v>4914</v>
      </c>
      <c r="L21" s="181" t="s">
        <v>601</v>
      </c>
      <c r="M21" s="180">
        <f t="shared" si="3"/>
        <v>11</v>
      </c>
      <c r="N21" s="184" t="s">
        <v>566</v>
      </c>
      <c r="O21" s="9" t="s">
        <v>592</v>
      </c>
    </row>
    <row r="22" spans="1:15" ht="30" x14ac:dyDescent="0.25">
      <c r="A22" s="47">
        <v>19</v>
      </c>
      <c r="B22" s="5" t="s">
        <v>210</v>
      </c>
      <c r="C22" s="70" t="s">
        <v>494</v>
      </c>
      <c r="D22" s="70" t="s">
        <v>209</v>
      </c>
      <c r="E22" s="47">
        <v>9632067351</v>
      </c>
      <c r="F22" s="32" t="s">
        <v>12</v>
      </c>
      <c r="G22" s="169" t="s">
        <v>212</v>
      </c>
      <c r="H22" s="158">
        <v>310</v>
      </c>
      <c r="I22" s="176">
        <v>45.5</v>
      </c>
      <c r="J22" s="176">
        <f t="shared" si="0"/>
        <v>14105</v>
      </c>
      <c r="K22" s="176">
        <f t="shared" si="1"/>
        <v>9873.5</v>
      </c>
      <c r="L22" s="181" t="s">
        <v>542</v>
      </c>
      <c r="M22" s="180">
        <f t="shared" si="3"/>
        <v>11</v>
      </c>
      <c r="N22" s="183">
        <v>64035785505</v>
      </c>
      <c r="O22" s="9" t="s">
        <v>593</v>
      </c>
    </row>
    <row r="23" spans="1:15" ht="45" x14ac:dyDescent="0.25">
      <c r="A23" s="47">
        <v>20</v>
      </c>
      <c r="B23" s="5" t="s">
        <v>124</v>
      </c>
      <c r="C23" s="70" t="s">
        <v>495</v>
      </c>
      <c r="D23" s="70" t="str">
        <f>[1]Sheet1!$D$22</f>
        <v>Smt. Shailaja C Sangur &amp; Sri Chandrakanth Sangur</v>
      </c>
      <c r="E23" s="47">
        <f>[1]Sheet1!$F$22</f>
        <v>9945078458</v>
      </c>
      <c r="F23" s="32" t="str">
        <f>[1]Sheet1!$E$22</f>
        <v>KA/000110</v>
      </c>
      <c r="G23" s="169" t="s">
        <v>61</v>
      </c>
      <c r="H23" s="47">
        <v>150</v>
      </c>
      <c r="I23" s="176">
        <v>78</v>
      </c>
      <c r="J23" s="176">
        <f t="shared" si="0"/>
        <v>11700</v>
      </c>
      <c r="K23" s="176">
        <f t="shared" si="1"/>
        <v>8189.9999999999991</v>
      </c>
      <c r="L23" s="181" t="s">
        <v>601</v>
      </c>
      <c r="M23" s="180">
        <f t="shared" si="3"/>
        <v>11</v>
      </c>
      <c r="N23" s="184" t="s">
        <v>566</v>
      </c>
      <c r="O23" s="9" t="s">
        <v>592</v>
      </c>
    </row>
    <row r="24" spans="1:15" ht="30" x14ac:dyDescent="0.25">
      <c r="A24" s="47">
        <v>21</v>
      </c>
      <c r="B24" s="5" t="s">
        <v>97</v>
      </c>
      <c r="C24" s="70" t="s">
        <v>496</v>
      </c>
      <c r="D24" s="70" t="str">
        <f>[1]Sheet1!$D$32</f>
        <v>Smt. Shobha M and Sri Sharanappa</v>
      </c>
      <c r="E24" s="47">
        <v>8722664268</v>
      </c>
      <c r="F24" s="32" t="s">
        <v>6</v>
      </c>
      <c r="G24" s="169" t="s">
        <v>252</v>
      </c>
      <c r="H24" s="47">
        <v>100</v>
      </c>
      <c r="I24" s="176">
        <v>45.5</v>
      </c>
      <c r="J24" s="176">
        <f t="shared" si="0"/>
        <v>4550</v>
      </c>
      <c r="K24" s="176">
        <f t="shared" si="1"/>
        <v>3185</v>
      </c>
      <c r="L24" s="181" t="s">
        <v>543</v>
      </c>
      <c r="M24" s="180">
        <f t="shared" si="3"/>
        <v>11</v>
      </c>
      <c r="N24" s="183">
        <v>10656100020885</v>
      </c>
      <c r="O24" s="9" t="s">
        <v>589</v>
      </c>
    </row>
    <row r="25" spans="1:15" ht="45" x14ac:dyDescent="0.25">
      <c r="A25" s="47">
        <v>22</v>
      </c>
      <c r="B25" s="31" t="s">
        <v>449</v>
      </c>
      <c r="C25" s="70" t="s">
        <v>497</v>
      </c>
      <c r="D25" s="70" t="s">
        <v>184</v>
      </c>
      <c r="E25" s="47">
        <v>9945078458</v>
      </c>
      <c r="F25" s="32" t="s">
        <v>185</v>
      </c>
      <c r="G25" s="169" t="s">
        <v>61</v>
      </c>
      <c r="H25" s="47">
        <v>150</v>
      </c>
      <c r="I25" s="176">
        <v>78</v>
      </c>
      <c r="J25" s="176">
        <f t="shared" si="0"/>
        <v>11700</v>
      </c>
      <c r="K25" s="176">
        <f t="shared" si="1"/>
        <v>8189.9999999999991</v>
      </c>
      <c r="L25" s="181" t="s">
        <v>601</v>
      </c>
      <c r="M25" s="180">
        <f t="shared" si="3"/>
        <v>11</v>
      </c>
      <c r="N25" s="184" t="s">
        <v>566</v>
      </c>
      <c r="O25" s="9" t="s">
        <v>592</v>
      </c>
    </row>
    <row r="26" spans="1:15" x14ac:dyDescent="0.25">
      <c r="A26" s="81"/>
      <c r="B26" s="82"/>
      <c r="C26" s="142"/>
      <c r="D26" s="142"/>
      <c r="E26" s="81"/>
      <c r="F26" s="83"/>
      <c r="G26" s="172"/>
      <c r="H26" s="81"/>
      <c r="I26" s="176"/>
      <c r="J26" s="176">
        <f t="shared" si="0"/>
        <v>0</v>
      </c>
      <c r="K26" s="176">
        <f t="shared" si="1"/>
        <v>0</v>
      </c>
      <c r="L26" s="181"/>
      <c r="M26" s="181"/>
    </row>
    <row r="27" spans="1:15" ht="45" x14ac:dyDescent="0.25">
      <c r="A27" s="47">
        <v>23</v>
      </c>
      <c r="B27" s="5" t="s">
        <v>297</v>
      </c>
      <c r="C27" s="70" t="s">
        <v>465</v>
      </c>
      <c r="D27" s="146" t="s">
        <v>182</v>
      </c>
      <c r="E27" s="32">
        <v>9164823175</v>
      </c>
      <c r="F27" s="32" t="s">
        <v>183</v>
      </c>
      <c r="G27" s="53" t="s">
        <v>253</v>
      </c>
      <c r="H27" s="158">
        <v>196</v>
      </c>
      <c r="I27" s="176">
        <v>78</v>
      </c>
      <c r="J27" s="176">
        <f t="shared" si="0"/>
        <v>15288</v>
      </c>
      <c r="K27" s="176">
        <f t="shared" si="1"/>
        <v>10701.599999999999</v>
      </c>
      <c r="L27" s="179" t="s">
        <v>535</v>
      </c>
      <c r="M27" s="180">
        <f t="shared" ref="M27:M33" si="4">LEN(L27)</f>
        <v>12</v>
      </c>
      <c r="N27" s="184" t="s">
        <v>562</v>
      </c>
      <c r="O27" s="9" t="s">
        <v>594</v>
      </c>
    </row>
    <row r="28" spans="1:15" ht="30" x14ac:dyDescent="0.25">
      <c r="A28" s="47">
        <v>24</v>
      </c>
      <c r="B28" s="5" t="s">
        <v>299</v>
      </c>
      <c r="C28" s="70" t="s">
        <v>135</v>
      </c>
      <c r="D28" s="70" t="s">
        <v>104</v>
      </c>
      <c r="E28" s="32">
        <v>9980867151</v>
      </c>
      <c r="F28" s="32" t="s">
        <v>105</v>
      </c>
      <c r="G28" s="169" t="s">
        <v>223</v>
      </c>
      <c r="H28" s="47">
        <v>500</v>
      </c>
      <c r="I28" s="176">
        <v>59.8</v>
      </c>
      <c r="J28" s="176">
        <f t="shared" si="0"/>
        <v>29900</v>
      </c>
      <c r="K28" s="176">
        <f t="shared" si="1"/>
        <v>20930</v>
      </c>
      <c r="L28" s="179" t="s">
        <v>537</v>
      </c>
      <c r="M28" s="180">
        <f t="shared" si="4"/>
        <v>12</v>
      </c>
      <c r="N28" s="183">
        <v>3321101000613</v>
      </c>
      <c r="O28" s="9" t="s">
        <v>570</v>
      </c>
    </row>
    <row r="29" spans="1:15" ht="45" x14ac:dyDescent="0.25">
      <c r="A29" s="47">
        <v>25</v>
      </c>
      <c r="B29" s="5" t="s">
        <v>237</v>
      </c>
      <c r="C29" s="70" t="s">
        <v>462</v>
      </c>
      <c r="D29" s="141" t="s">
        <v>236</v>
      </c>
      <c r="E29" s="32">
        <v>9972150378</v>
      </c>
      <c r="F29" s="32" t="s">
        <v>190</v>
      </c>
      <c r="G29" s="53" t="s">
        <v>55</v>
      </c>
      <c r="H29" s="47">
        <v>400</v>
      </c>
      <c r="I29" s="176">
        <v>59.8</v>
      </c>
      <c r="J29" s="176">
        <f t="shared" si="0"/>
        <v>23920</v>
      </c>
      <c r="K29" s="176">
        <f t="shared" si="1"/>
        <v>16744</v>
      </c>
      <c r="L29" s="181" t="s">
        <v>540</v>
      </c>
      <c r="M29" s="180">
        <f t="shared" si="4"/>
        <v>11</v>
      </c>
      <c r="N29" s="183">
        <v>31042509520</v>
      </c>
      <c r="O29" s="9" t="s">
        <v>575</v>
      </c>
    </row>
    <row r="30" spans="1:15" ht="45" x14ac:dyDescent="0.25">
      <c r="A30" s="47">
        <v>26</v>
      </c>
      <c r="B30" s="5" t="s">
        <v>127</v>
      </c>
      <c r="C30" s="70" t="s">
        <v>461</v>
      </c>
      <c r="D30" s="70" t="s">
        <v>524</v>
      </c>
      <c r="E30" s="1">
        <v>9972150378</v>
      </c>
      <c r="F30" s="47" t="str">
        <f>[1]Sheet1!E36</f>
        <v>KA/000166</v>
      </c>
      <c r="G30" s="169" t="s">
        <v>55</v>
      </c>
      <c r="H30" s="47">
        <v>400</v>
      </c>
      <c r="I30" s="176">
        <v>59.8</v>
      </c>
      <c r="J30" s="176">
        <f t="shared" si="0"/>
        <v>23920</v>
      </c>
      <c r="K30" s="176">
        <f t="shared" si="1"/>
        <v>16744</v>
      </c>
      <c r="L30" s="181" t="s">
        <v>540</v>
      </c>
      <c r="M30" s="180">
        <f t="shared" si="4"/>
        <v>11</v>
      </c>
      <c r="N30" s="183">
        <v>31042509520</v>
      </c>
      <c r="O30" s="9" t="s">
        <v>575</v>
      </c>
    </row>
    <row r="31" spans="1:15" ht="45" x14ac:dyDescent="0.25">
      <c r="A31" s="47">
        <v>27</v>
      </c>
      <c r="B31" s="5" t="s">
        <v>130</v>
      </c>
      <c r="C31" s="70" t="s">
        <v>56</v>
      </c>
      <c r="D31" s="70" t="s">
        <v>128</v>
      </c>
      <c r="E31" s="47">
        <v>9972008186</v>
      </c>
      <c r="F31" s="32" t="s">
        <v>129</v>
      </c>
      <c r="G31" s="53" t="s">
        <v>272</v>
      </c>
      <c r="H31" s="158">
        <v>510</v>
      </c>
      <c r="I31" s="176">
        <v>59.8</v>
      </c>
      <c r="J31" s="176">
        <f t="shared" si="0"/>
        <v>30498</v>
      </c>
      <c r="K31" s="176">
        <f t="shared" si="1"/>
        <v>21348.6</v>
      </c>
      <c r="L31" s="181" t="s">
        <v>544</v>
      </c>
      <c r="M31" s="180">
        <f t="shared" si="4"/>
        <v>11</v>
      </c>
      <c r="N31" s="183">
        <v>520101029046900</v>
      </c>
      <c r="O31" s="9" t="s">
        <v>595</v>
      </c>
    </row>
    <row r="32" spans="1:15" ht="30" x14ac:dyDescent="0.25">
      <c r="A32" s="47">
        <v>28</v>
      </c>
      <c r="B32" s="5" t="s">
        <v>131</v>
      </c>
      <c r="C32" s="70" t="s">
        <v>168</v>
      </c>
      <c r="D32" s="70" t="s">
        <v>232</v>
      </c>
      <c r="E32" s="1">
        <v>9448632383</v>
      </c>
      <c r="F32" s="47" t="str">
        <f>[1]Sheet1!E39</f>
        <v>KA/000069</v>
      </c>
      <c r="G32" s="169" t="s">
        <v>233</v>
      </c>
      <c r="H32" s="158">
        <v>460</v>
      </c>
      <c r="I32" s="176">
        <v>59.8</v>
      </c>
      <c r="J32" s="176">
        <f t="shared" si="0"/>
        <v>27508</v>
      </c>
      <c r="K32" s="176">
        <f t="shared" si="1"/>
        <v>19255.599999999999</v>
      </c>
      <c r="L32" s="181" t="s">
        <v>545</v>
      </c>
      <c r="M32" s="180">
        <f t="shared" si="4"/>
        <v>11</v>
      </c>
      <c r="N32" s="183">
        <v>1094100001371</v>
      </c>
      <c r="O32" s="9" t="s">
        <v>578</v>
      </c>
    </row>
    <row r="33" spans="1:15" ht="45" x14ac:dyDescent="0.25">
      <c r="A33" s="47">
        <v>29</v>
      </c>
      <c r="B33" s="70" t="s">
        <v>134</v>
      </c>
      <c r="C33" s="70" t="s">
        <v>463</v>
      </c>
      <c r="D33" s="70" t="s">
        <v>132</v>
      </c>
      <c r="E33" s="91">
        <v>9449223967</v>
      </c>
      <c r="F33" s="91" t="s">
        <v>133</v>
      </c>
      <c r="G33" s="174" t="s">
        <v>263</v>
      </c>
      <c r="H33" s="158">
        <v>424</v>
      </c>
      <c r="I33" s="176">
        <v>59.8</v>
      </c>
      <c r="J33" s="176">
        <f t="shared" si="0"/>
        <v>25355.199999999997</v>
      </c>
      <c r="K33" s="176">
        <f t="shared" si="1"/>
        <v>17748.639999999996</v>
      </c>
      <c r="L33" s="181" t="s">
        <v>588</v>
      </c>
      <c r="M33" s="180">
        <f t="shared" si="4"/>
        <v>12</v>
      </c>
      <c r="N33" s="183">
        <v>520101224776726</v>
      </c>
    </row>
    <row r="34" spans="1:15" x14ac:dyDescent="0.25">
      <c r="A34" s="86"/>
      <c r="B34" s="84"/>
      <c r="C34" s="143"/>
      <c r="D34" s="143"/>
      <c r="E34" s="84"/>
      <c r="F34" s="148"/>
      <c r="G34" s="84"/>
      <c r="H34" s="81"/>
      <c r="I34" s="176"/>
      <c r="J34" s="176">
        <f t="shared" si="0"/>
        <v>0</v>
      </c>
      <c r="K34" s="176">
        <f t="shared" si="1"/>
        <v>0</v>
      </c>
      <c r="L34" s="181"/>
      <c r="M34" s="181"/>
    </row>
    <row r="35" spans="1:15" ht="45" x14ac:dyDescent="0.25">
      <c r="A35" s="47">
        <v>30</v>
      </c>
      <c r="B35" s="5" t="s">
        <v>296</v>
      </c>
      <c r="C35" s="70" t="s">
        <v>464</v>
      </c>
      <c r="D35" s="70" t="s">
        <v>182</v>
      </c>
      <c r="E35" s="150">
        <v>9164823175</v>
      </c>
      <c r="F35" s="32" t="s">
        <v>183</v>
      </c>
      <c r="G35" s="169" t="s">
        <v>253</v>
      </c>
      <c r="H35" s="158">
        <v>195</v>
      </c>
      <c r="I35" s="176">
        <v>97.5</v>
      </c>
      <c r="J35" s="176">
        <f t="shared" si="0"/>
        <v>19012.5</v>
      </c>
      <c r="K35" s="176">
        <f t="shared" si="1"/>
        <v>13308.75</v>
      </c>
      <c r="L35" s="179" t="s">
        <v>535</v>
      </c>
      <c r="M35" s="180">
        <f t="shared" ref="M35:M41" si="5">LEN(L35)</f>
        <v>12</v>
      </c>
      <c r="N35" s="184" t="s">
        <v>562</v>
      </c>
      <c r="O35" s="9" t="s">
        <v>594</v>
      </c>
    </row>
    <row r="36" spans="1:15" ht="30" x14ac:dyDescent="0.25">
      <c r="A36" s="47">
        <v>31</v>
      </c>
      <c r="B36" s="5" t="s">
        <v>136</v>
      </c>
      <c r="C36" s="70" t="s">
        <v>466</v>
      </c>
      <c r="D36" s="146" t="s">
        <v>125</v>
      </c>
      <c r="E36" s="1">
        <v>9880582270</v>
      </c>
      <c r="F36" s="46" t="s">
        <v>126</v>
      </c>
      <c r="G36" s="169" t="s">
        <v>270</v>
      </c>
      <c r="H36" s="158">
        <v>100</v>
      </c>
      <c r="I36" s="176">
        <v>97.5</v>
      </c>
      <c r="J36" s="176">
        <f t="shared" si="0"/>
        <v>9750</v>
      </c>
      <c r="K36" s="176">
        <f t="shared" si="1"/>
        <v>6825</v>
      </c>
      <c r="L36" s="181" t="s">
        <v>546</v>
      </c>
      <c r="M36" s="180">
        <f t="shared" si="5"/>
        <v>11</v>
      </c>
      <c r="N36" s="184" t="s">
        <v>567</v>
      </c>
    </row>
    <row r="37" spans="1:15" ht="45" x14ac:dyDescent="0.25">
      <c r="A37" s="47">
        <v>32</v>
      </c>
      <c r="B37" s="5" t="s">
        <v>137</v>
      </c>
      <c r="C37" s="70" t="s">
        <v>51</v>
      </c>
      <c r="D37" s="70" t="s">
        <v>467</v>
      </c>
      <c r="E37" s="1">
        <v>9449223967</v>
      </c>
      <c r="F37" s="46" t="s">
        <v>133</v>
      </c>
      <c r="G37" s="169" t="s">
        <v>263</v>
      </c>
      <c r="H37" s="47">
        <v>100</v>
      </c>
      <c r="I37" s="176">
        <v>66.3</v>
      </c>
      <c r="J37" s="176">
        <f t="shared" si="0"/>
        <v>6630</v>
      </c>
      <c r="K37" s="176">
        <f t="shared" si="1"/>
        <v>4641</v>
      </c>
      <c r="L37" s="181" t="s">
        <v>588</v>
      </c>
      <c r="M37" s="180">
        <f t="shared" si="5"/>
        <v>12</v>
      </c>
      <c r="N37" s="183">
        <v>520101224776726</v>
      </c>
    </row>
    <row r="38" spans="1:15" ht="30" x14ac:dyDescent="0.25">
      <c r="A38" s="47">
        <v>33</v>
      </c>
      <c r="B38" s="5" t="s">
        <v>139</v>
      </c>
      <c r="C38" s="70" t="s">
        <v>498</v>
      </c>
      <c r="D38" s="70" t="s">
        <v>525</v>
      </c>
      <c r="E38" s="1">
        <v>9980867151</v>
      </c>
      <c r="F38" s="46" t="s">
        <v>105</v>
      </c>
      <c r="G38" s="169" t="s">
        <v>223</v>
      </c>
      <c r="H38" s="47">
        <v>100</v>
      </c>
      <c r="I38" s="176">
        <v>117</v>
      </c>
      <c r="J38" s="176">
        <f t="shared" si="0"/>
        <v>11700</v>
      </c>
      <c r="K38" s="176">
        <f t="shared" si="1"/>
        <v>8189.9999999999991</v>
      </c>
      <c r="L38" s="179" t="s">
        <v>537</v>
      </c>
      <c r="M38" s="180">
        <f t="shared" si="5"/>
        <v>12</v>
      </c>
      <c r="N38" s="183">
        <v>3321101000613</v>
      </c>
    </row>
    <row r="39" spans="1:15" ht="45" x14ac:dyDescent="0.25">
      <c r="A39" s="47">
        <v>34</v>
      </c>
      <c r="B39" s="5" t="s">
        <v>431</v>
      </c>
      <c r="C39" s="70" t="s">
        <v>57</v>
      </c>
      <c r="D39" s="70" t="s">
        <v>106</v>
      </c>
      <c r="E39" s="151">
        <v>9481731020</v>
      </c>
      <c r="F39" s="47" t="s">
        <v>107</v>
      </c>
      <c r="G39" s="53" t="s">
        <v>255</v>
      </c>
      <c r="H39" s="47">
        <v>100</v>
      </c>
      <c r="I39" s="176">
        <v>58.5</v>
      </c>
      <c r="J39" s="176">
        <f t="shared" si="0"/>
        <v>5850</v>
      </c>
      <c r="K39" s="176">
        <f t="shared" si="1"/>
        <v>4094.9999999999995</v>
      </c>
      <c r="L39" s="181" t="s">
        <v>541</v>
      </c>
      <c r="M39" s="180">
        <f t="shared" si="5"/>
        <v>11</v>
      </c>
      <c r="N39" s="184" t="s">
        <v>565</v>
      </c>
    </row>
    <row r="40" spans="1:15" ht="45" x14ac:dyDescent="0.25">
      <c r="A40" s="47">
        <v>35</v>
      </c>
      <c r="B40" s="5" t="s">
        <v>138</v>
      </c>
      <c r="C40" s="70" t="s">
        <v>169</v>
      </c>
      <c r="D40" s="70" t="s">
        <v>526</v>
      </c>
      <c r="E40" s="1">
        <v>8722664268</v>
      </c>
      <c r="F40" s="46" t="s">
        <v>111</v>
      </c>
      <c r="G40" s="169" t="s">
        <v>247</v>
      </c>
      <c r="H40" s="47">
        <v>100</v>
      </c>
      <c r="I40" s="176">
        <v>58.5</v>
      </c>
      <c r="J40" s="176">
        <f t="shared" si="0"/>
        <v>5850</v>
      </c>
      <c r="K40" s="176">
        <f t="shared" si="1"/>
        <v>4094.9999999999995</v>
      </c>
      <c r="L40" s="181" t="s">
        <v>543</v>
      </c>
      <c r="M40" s="180">
        <f t="shared" si="5"/>
        <v>11</v>
      </c>
      <c r="N40" s="183">
        <v>10656100020885</v>
      </c>
      <c r="O40" s="9" t="s">
        <v>589</v>
      </c>
    </row>
    <row r="41" spans="1:15" ht="45" x14ac:dyDescent="0.25">
      <c r="A41" s="47">
        <v>36</v>
      </c>
      <c r="B41" s="5" t="s">
        <v>300</v>
      </c>
      <c r="C41" s="70" t="s">
        <v>60</v>
      </c>
      <c r="D41" s="70" t="s">
        <v>211</v>
      </c>
      <c r="E41" s="150">
        <v>9632067351</v>
      </c>
      <c r="F41" s="32" t="s">
        <v>12</v>
      </c>
      <c r="G41" s="169" t="s">
        <v>212</v>
      </c>
      <c r="H41" s="47">
        <v>200</v>
      </c>
      <c r="I41" s="176">
        <v>58.5</v>
      </c>
      <c r="J41" s="176">
        <f t="shared" si="0"/>
        <v>11700</v>
      </c>
      <c r="K41" s="176">
        <f t="shared" si="1"/>
        <v>8189.9999999999991</v>
      </c>
      <c r="L41" s="181" t="s">
        <v>542</v>
      </c>
      <c r="M41" s="180">
        <f t="shared" si="5"/>
        <v>11</v>
      </c>
      <c r="N41" s="183">
        <v>64035785505</v>
      </c>
      <c r="O41" s="9" t="s">
        <v>593</v>
      </c>
    </row>
    <row r="42" spans="1:15" x14ac:dyDescent="0.25">
      <c r="A42" s="81"/>
      <c r="B42" s="82"/>
      <c r="C42" s="142"/>
      <c r="D42" s="142"/>
      <c r="E42" s="83"/>
      <c r="F42" s="83"/>
      <c r="G42" s="85"/>
      <c r="H42" s="81"/>
      <c r="I42" s="176"/>
      <c r="J42" s="176">
        <f t="shared" si="0"/>
        <v>0</v>
      </c>
      <c r="K42" s="176">
        <f t="shared" si="1"/>
        <v>0</v>
      </c>
      <c r="L42" s="181"/>
      <c r="M42" s="181"/>
    </row>
    <row r="43" spans="1:15" ht="45" x14ac:dyDescent="0.25">
      <c r="A43" s="47">
        <v>37</v>
      </c>
      <c r="B43" s="5" t="s">
        <v>140</v>
      </c>
      <c r="C43" s="70" t="s">
        <v>507</v>
      </c>
      <c r="D43" s="70" t="s">
        <v>523</v>
      </c>
      <c r="E43" s="32">
        <f>[1]Sheet1!F49</f>
        <v>9740549289</v>
      </c>
      <c r="F43" s="1" t="s">
        <v>197</v>
      </c>
      <c r="G43" s="169" t="s">
        <v>269</v>
      </c>
      <c r="H43" s="158">
        <v>110</v>
      </c>
      <c r="I43" s="176">
        <v>228.8</v>
      </c>
      <c r="J43" s="176">
        <f t="shared" si="0"/>
        <v>25168</v>
      </c>
      <c r="K43" s="176">
        <f t="shared" si="1"/>
        <v>17617.599999999999</v>
      </c>
      <c r="L43" s="181" t="s">
        <v>547</v>
      </c>
      <c r="M43" s="180">
        <f t="shared" ref="M43:M51" si="6">LEN(L43)</f>
        <v>11</v>
      </c>
      <c r="N43" s="183">
        <v>520101070290802</v>
      </c>
    </row>
    <row r="44" spans="1:15" ht="45" x14ac:dyDescent="0.25">
      <c r="A44" s="47">
        <v>38</v>
      </c>
      <c r="B44" s="5" t="s">
        <v>500</v>
      </c>
      <c r="C44" s="70" t="s">
        <v>507</v>
      </c>
      <c r="D44" s="70" t="s">
        <v>522</v>
      </c>
      <c r="E44" s="32">
        <f>[1]Sheet1!F50</f>
        <v>8453842653</v>
      </c>
      <c r="F44" s="47" t="s">
        <v>214</v>
      </c>
      <c r="G44" s="169" t="s">
        <v>213</v>
      </c>
      <c r="H44" s="158">
        <v>93</v>
      </c>
      <c r="I44" s="176">
        <v>228.8</v>
      </c>
      <c r="J44" s="176">
        <f t="shared" si="0"/>
        <v>21278.400000000001</v>
      </c>
      <c r="K44" s="176">
        <f t="shared" si="1"/>
        <v>14894.88</v>
      </c>
      <c r="L44" s="181" t="s">
        <v>548</v>
      </c>
      <c r="M44" s="180">
        <f t="shared" si="6"/>
        <v>11</v>
      </c>
      <c r="N44" s="183">
        <v>64144327743</v>
      </c>
      <c r="O44" s="9" t="s">
        <v>579</v>
      </c>
    </row>
    <row r="45" spans="1:15" ht="45" x14ac:dyDescent="0.25">
      <c r="A45" s="47">
        <v>39</v>
      </c>
      <c r="B45" s="5" t="s">
        <v>501</v>
      </c>
      <c r="C45" s="70" t="s">
        <v>33</v>
      </c>
      <c r="D45" s="141" t="s">
        <v>141</v>
      </c>
      <c r="E45" s="32">
        <v>9353003905</v>
      </c>
      <c r="F45" s="32" t="s">
        <v>142</v>
      </c>
      <c r="G45" s="169" t="s">
        <v>215</v>
      </c>
      <c r="H45" s="158">
        <v>92</v>
      </c>
      <c r="I45" s="176">
        <v>520</v>
      </c>
      <c r="J45" s="176">
        <f t="shared" si="0"/>
        <v>47840</v>
      </c>
      <c r="K45" s="176">
        <f t="shared" si="1"/>
        <v>33488</v>
      </c>
      <c r="L45" s="181" t="s">
        <v>549</v>
      </c>
      <c r="M45" s="180">
        <f t="shared" si="6"/>
        <v>11</v>
      </c>
      <c r="N45" s="184" t="s">
        <v>568</v>
      </c>
      <c r="O45" s="9" t="s">
        <v>596</v>
      </c>
    </row>
    <row r="46" spans="1:15" ht="30" x14ac:dyDescent="0.25">
      <c r="A46" s="47">
        <v>40</v>
      </c>
      <c r="B46" s="93" t="s">
        <v>502</v>
      </c>
      <c r="C46" s="144" t="s">
        <v>248</v>
      </c>
      <c r="D46" s="144" t="s">
        <v>468</v>
      </c>
      <c r="E46" s="55">
        <v>9448204831</v>
      </c>
      <c r="F46" s="94" t="s">
        <v>144</v>
      </c>
      <c r="G46" s="53" t="s">
        <v>62</v>
      </c>
      <c r="H46" s="158">
        <v>42</v>
      </c>
      <c r="I46" s="176">
        <v>1950</v>
      </c>
      <c r="J46" s="176">
        <f t="shared" si="0"/>
        <v>81900</v>
      </c>
      <c r="K46" s="176">
        <f t="shared" si="1"/>
        <v>57330</v>
      </c>
      <c r="L46" s="181" t="s">
        <v>571</v>
      </c>
      <c r="M46" s="180">
        <f t="shared" si="6"/>
        <v>11</v>
      </c>
      <c r="N46" s="184" t="s">
        <v>572</v>
      </c>
      <c r="O46" s="9" t="s">
        <v>597</v>
      </c>
    </row>
    <row r="47" spans="1:15" ht="30" x14ac:dyDescent="0.25">
      <c r="A47" s="47">
        <v>41</v>
      </c>
      <c r="B47" s="70" t="s">
        <v>503</v>
      </c>
      <c r="C47" s="70" t="s">
        <v>248</v>
      </c>
      <c r="D47" s="70" t="s">
        <v>249</v>
      </c>
      <c r="E47" s="47">
        <v>9902661597</v>
      </c>
      <c r="F47" s="32" t="s">
        <v>250</v>
      </c>
      <c r="G47" s="169" t="s">
        <v>247</v>
      </c>
      <c r="H47" s="158">
        <v>8.5</v>
      </c>
      <c r="I47" s="176">
        <v>1950</v>
      </c>
      <c r="J47" s="176">
        <f t="shared" si="0"/>
        <v>16575</v>
      </c>
      <c r="K47" s="176">
        <f t="shared" si="1"/>
        <v>11602.5</v>
      </c>
      <c r="L47" s="181" t="s">
        <v>550</v>
      </c>
      <c r="M47" s="180">
        <f t="shared" si="6"/>
        <v>11</v>
      </c>
      <c r="N47" s="183">
        <v>64020403635</v>
      </c>
      <c r="O47" s="9" t="s">
        <v>598</v>
      </c>
    </row>
    <row r="48" spans="1:15" ht="30" x14ac:dyDescent="0.25">
      <c r="A48" s="47">
        <v>42</v>
      </c>
      <c r="B48" s="87" t="s">
        <v>504</v>
      </c>
      <c r="C48" s="145" t="s">
        <v>34</v>
      </c>
      <c r="D48" s="145" t="s">
        <v>115</v>
      </c>
      <c r="E48" s="88">
        <v>9008558899</v>
      </c>
      <c r="F48" s="88" t="s">
        <v>116</v>
      </c>
      <c r="G48" s="169" t="s">
        <v>247</v>
      </c>
      <c r="H48" s="158">
        <v>138</v>
      </c>
      <c r="I48" s="176">
        <v>273</v>
      </c>
      <c r="J48" s="176">
        <f t="shared" si="0"/>
        <v>37674</v>
      </c>
      <c r="K48" s="176">
        <f t="shared" si="1"/>
        <v>26371.8</v>
      </c>
      <c r="L48" s="181" t="s">
        <v>543</v>
      </c>
      <c r="M48" s="180">
        <f t="shared" si="6"/>
        <v>11</v>
      </c>
      <c r="N48" s="183">
        <v>10656100007648</v>
      </c>
    </row>
    <row r="49" spans="1:15" ht="45" x14ac:dyDescent="0.25">
      <c r="A49" s="47">
        <v>43</v>
      </c>
      <c r="B49" s="5" t="s">
        <v>505</v>
      </c>
      <c r="C49" s="70" t="s">
        <v>35</v>
      </c>
      <c r="D49" s="146" t="s">
        <v>289</v>
      </c>
      <c r="E49" s="32">
        <v>9480750900</v>
      </c>
      <c r="F49" s="32" t="s">
        <v>151</v>
      </c>
      <c r="G49" s="169" t="s">
        <v>290</v>
      </c>
      <c r="H49" s="158">
        <v>72</v>
      </c>
      <c r="I49" s="176">
        <v>208</v>
      </c>
      <c r="J49" s="176">
        <f t="shared" si="0"/>
        <v>14976</v>
      </c>
      <c r="K49" s="176">
        <f t="shared" si="1"/>
        <v>10483.199999999999</v>
      </c>
      <c r="L49" s="181" t="s">
        <v>551</v>
      </c>
      <c r="M49" s="180">
        <f t="shared" si="6"/>
        <v>11</v>
      </c>
      <c r="N49" s="183">
        <v>12192200076392</v>
      </c>
    </row>
    <row r="50" spans="1:15" ht="45" x14ac:dyDescent="0.25">
      <c r="A50" s="47">
        <v>44</v>
      </c>
      <c r="B50" s="5" t="s">
        <v>506</v>
      </c>
      <c r="C50" s="70" t="s">
        <v>95</v>
      </c>
      <c r="D50" s="146" t="s">
        <v>158</v>
      </c>
      <c r="E50" s="47">
        <v>9945068550</v>
      </c>
      <c r="F50" s="32" t="s">
        <v>159</v>
      </c>
      <c r="G50" s="169" t="s">
        <v>239</v>
      </c>
      <c r="H50" s="158">
        <v>32</v>
      </c>
      <c r="I50" s="176">
        <v>240.5</v>
      </c>
      <c r="J50" s="176">
        <f t="shared" si="0"/>
        <v>7696</v>
      </c>
      <c r="K50" s="176">
        <f t="shared" si="1"/>
        <v>5387.2</v>
      </c>
      <c r="L50" s="181" t="s">
        <v>552</v>
      </c>
      <c r="M50" s="180">
        <f t="shared" si="6"/>
        <v>11</v>
      </c>
      <c r="N50" s="183">
        <v>520101047959858</v>
      </c>
    </row>
    <row r="51" spans="1:15" ht="45" x14ac:dyDescent="0.25">
      <c r="A51" s="47">
        <v>45</v>
      </c>
      <c r="B51" s="70" t="s">
        <v>301</v>
      </c>
      <c r="C51" s="70" t="s">
        <v>53</v>
      </c>
      <c r="D51" s="146" t="s">
        <v>158</v>
      </c>
      <c r="E51" s="47">
        <v>9945068550</v>
      </c>
      <c r="F51" s="32" t="s">
        <v>159</v>
      </c>
      <c r="G51" s="169" t="s">
        <v>239</v>
      </c>
      <c r="H51" s="158">
        <v>32</v>
      </c>
      <c r="I51" s="176">
        <v>279.5</v>
      </c>
      <c r="J51" s="176">
        <f t="shared" si="0"/>
        <v>8944</v>
      </c>
      <c r="K51" s="176">
        <f t="shared" si="1"/>
        <v>6260.7999999999993</v>
      </c>
      <c r="L51" s="181" t="s">
        <v>552</v>
      </c>
      <c r="M51" s="180">
        <f t="shared" si="6"/>
        <v>11</v>
      </c>
      <c r="N51" s="183">
        <v>520101047959858</v>
      </c>
    </row>
    <row r="52" spans="1:15" x14ac:dyDescent="0.25">
      <c r="A52" s="81"/>
      <c r="B52" s="82"/>
      <c r="C52" s="142"/>
      <c r="D52" s="142"/>
      <c r="E52" s="81"/>
      <c r="F52" s="83"/>
      <c r="G52" s="172"/>
      <c r="H52" s="81"/>
      <c r="I52" s="176"/>
      <c r="J52" s="176">
        <f t="shared" si="0"/>
        <v>0</v>
      </c>
      <c r="K52" s="176">
        <f t="shared" si="1"/>
        <v>0</v>
      </c>
      <c r="L52" s="181"/>
      <c r="M52" s="181"/>
    </row>
    <row r="53" spans="1:15" ht="30" x14ac:dyDescent="0.25">
      <c r="A53" s="47">
        <v>46</v>
      </c>
      <c r="B53" s="5" t="s">
        <v>277</v>
      </c>
      <c r="C53" s="70" t="s">
        <v>208</v>
      </c>
      <c r="D53" s="70" t="s">
        <v>276</v>
      </c>
      <c r="E53" s="47">
        <v>8088639797</v>
      </c>
      <c r="F53" s="32" t="s">
        <v>259</v>
      </c>
      <c r="G53" s="53" t="s">
        <v>470</v>
      </c>
      <c r="H53" s="47">
        <v>200</v>
      </c>
      <c r="I53" s="176">
        <v>650</v>
      </c>
      <c r="J53" s="176">
        <f t="shared" si="0"/>
        <v>130000</v>
      </c>
      <c r="K53" s="176">
        <f t="shared" si="1"/>
        <v>91000</v>
      </c>
      <c r="L53" s="192"/>
      <c r="M53" s="192"/>
    </row>
    <row r="54" spans="1:15" ht="45" x14ac:dyDescent="0.25">
      <c r="A54" s="47">
        <v>47</v>
      </c>
      <c r="B54" s="5" t="s">
        <v>268</v>
      </c>
      <c r="C54" s="70" t="s">
        <v>18</v>
      </c>
      <c r="D54" s="146" t="s">
        <v>469</v>
      </c>
      <c r="E54" s="42">
        <v>9449223967</v>
      </c>
      <c r="F54" s="42" t="s">
        <v>133</v>
      </c>
      <c r="G54" s="169" t="s">
        <v>263</v>
      </c>
      <c r="H54" s="158">
        <v>10</v>
      </c>
      <c r="I54" s="176">
        <v>585</v>
      </c>
      <c r="J54" s="176">
        <f t="shared" si="0"/>
        <v>5850</v>
      </c>
      <c r="K54" s="176">
        <f t="shared" si="1"/>
        <v>4094.9999999999995</v>
      </c>
      <c r="L54" s="181" t="s">
        <v>588</v>
      </c>
      <c r="M54" s="180">
        <f t="shared" ref="M54:M56" si="7">LEN(L54)</f>
        <v>12</v>
      </c>
      <c r="N54" s="183">
        <v>520101224776726</v>
      </c>
    </row>
    <row r="55" spans="1:15" ht="45" x14ac:dyDescent="0.25">
      <c r="A55" s="47">
        <v>48</v>
      </c>
      <c r="B55" s="87" t="s">
        <v>293</v>
      </c>
      <c r="C55" s="145" t="s">
        <v>234</v>
      </c>
      <c r="D55" s="145" t="s">
        <v>291</v>
      </c>
      <c r="E55" s="88">
        <v>9448264480</v>
      </c>
      <c r="F55" s="56" t="s">
        <v>294</v>
      </c>
      <c r="G55" s="175" t="s">
        <v>292</v>
      </c>
      <c r="H55" s="158">
        <v>306</v>
      </c>
      <c r="I55" s="176">
        <v>65</v>
      </c>
      <c r="J55" s="176">
        <f t="shared" si="0"/>
        <v>19890</v>
      </c>
      <c r="K55" s="176">
        <f t="shared" si="1"/>
        <v>13923</v>
      </c>
      <c r="L55" s="181" t="s">
        <v>553</v>
      </c>
      <c r="M55" s="180">
        <f t="shared" si="7"/>
        <v>11</v>
      </c>
      <c r="N55" s="184" t="s">
        <v>569</v>
      </c>
      <c r="O55" s="9" t="s">
        <v>576</v>
      </c>
    </row>
    <row r="56" spans="1:15" ht="45" x14ac:dyDescent="0.25">
      <c r="A56" s="47">
        <v>49</v>
      </c>
      <c r="B56" s="5" t="s">
        <v>295</v>
      </c>
      <c r="C56" s="70" t="s">
        <v>36</v>
      </c>
      <c r="D56" s="70" t="s">
        <v>291</v>
      </c>
      <c r="E56" s="32">
        <v>9448264480</v>
      </c>
      <c r="F56" s="47" t="s">
        <v>294</v>
      </c>
      <c r="G56" s="169" t="s">
        <v>235</v>
      </c>
      <c r="H56" s="47">
        <v>300</v>
      </c>
      <c r="I56" s="176">
        <v>91</v>
      </c>
      <c r="J56" s="176">
        <f t="shared" si="0"/>
        <v>27300</v>
      </c>
      <c r="K56" s="176">
        <f t="shared" si="1"/>
        <v>19110</v>
      </c>
      <c r="L56" s="181" t="s">
        <v>553</v>
      </c>
      <c r="M56" s="180">
        <f t="shared" si="7"/>
        <v>11</v>
      </c>
      <c r="N56" s="184" t="s">
        <v>569</v>
      </c>
      <c r="O56" s="9" t="s">
        <v>576</v>
      </c>
    </row>
    <row r="57" spans="1:15" ht="30" x14ac:dyDescent="0.25">
      <c r="A57" s="47">
        <v>50</v>
      </c>
      <c r="B57" s="5" t="s">
        <v>303</v>
      </c>
      <c r="C57" s="70" t="s">
        <v>302</v>
      </c>
      <c r="D57" s="146" t="s">
        <v>258</v>
      </c>
      <c r="E57" s="32">
        <v>80886339797</v>
      </c>
      <c r="F57" s="47" t="s">
        <v>259</v>
      </c>
      <c r="G57" s="169" t="s">
        <v>59</v>
      </c>
      <c r="H57" s="47">
        <v>1500</v>
      </c>
      <c r="I57" s="176">
        <v>10</v>
      </c>
      <c r="J57" s="176">
        <f t="shared" si="0"/>
        <v>15000</v>
      </c>
      <c r="K57" s="176">
        <f t="shared" si="1"/>
        <v>10500</v>
      </c>
      <c r="L57" s="192"/>
      <c r="M57" s="192"/>
    </row>
    <row r="58" spans="1:15" x14ac:dyDescent="0.25">
      <c r="A58" s="81"/>
      <c r="B58" s="82"/>
      <c r="C58" s="142"/>
      <c r="D58" s="142"/>
      <c r="E58" s="83"/>
      <c r="F58" s="81"/>
      <c r="G58" s="172"/>
      <c r="H58" s="81"/>
      <c r="I58" s="176"/>
      <c r="J58" s="176">
        <f t="shared" si="0"/>
        <v>0</v>
      </c>
      <c r="K58" s="176">
        <f t="shared" si="1"/>
        <v>0</v>
      </c>
      <c r="L58" s="181"/>
      <c r="M58" s="181"/>
    </row>
    <row r="59" spans="1:15" ht="45" x14ac:dyDescent="0.25">
      <c r="A59" s="47">
        <v>51</v>
      </c>
      <c r="B59" s="5" t="s">
        <v>147</v>
      </c>
      <c r="C59" s="70" t="s">
        <v>9</v>
      </c>
      <c r="D59" s="70" t="s">
        <v>145</v>
      </c>
      <c r="E59" s="32">
        <v>9611766969</v>
      </c>
      <c r="F59" s="32" t="s">
        <v>146</v>
      </c>
      <c r="G59" s="169" t="s">
        <v>216</v>
      </c>
      <c r="H59" s="158">
        <v>179</v>
      </c>
      <c r="I59" s="176">
        <v>156</v>
      </c>
      <c r="J59" s="176">
        <f t="shared" si="0"/>
        <v>27924</v>
      </c>
      <c r="K59" s="176">
        <f t="shared" si="1"/>
        <v>19546.8</v>
      </c>
      <c r="L59" s="181" t="s">
        <v>554</v>
      </c>
      <c r="M59" s="180">
        <f t="shared" ref="M59:M60" si="8">LEN(L59)</f>
        <v>11</v>
      </c>
      <c r="N59" s="183">
        <v>6218101000355</v>
      </c>
      <c r="O59" s="9" t="s">
        <v>599</v>
      </c>
    </row>
    <row r="60" spans="1:15" ht="30" x14ac:dyDescent="0.25">
      <c r="A60" s="47">
        <v>52</v>
      </c>
      <c r="B60" s="5" t="s">
        <v>148</v>
      </c>
      <c r="C60" s="70" t="s">
        <v>37</v>
      </c>
      <c r="D60" s="70" t="s">
        <v>520</v>
      </c>
      <c r="E60" s="32">
        <v>9880582270</v>
      </c>
      <c r="F60" s="47" t="s">
        <v>126</v>
      </c>
      <c r="G60" s="53" t="s">
        <v>270</v>
      </c>
      <c r="H60" s="47">
        <v>25</v>
      </c>
      <c r="I60" s="176">
        <v>260</v>
      </c>
      <c r="J60" s="176">
        <f t="shared" si="0"/>
        <v>6500</v>
      </c>
      <c r="K60" s="176">
        <f t="shared" si="1"/>
        <v>4550</v>
      </c>
      <c r="L60" s="181" t="s">
        <v>546</v>
      </c>
      <c r="M60" s="180">
        <f t="shared" si="8"/>
        <v>11</v>
      </c>
      <c r="N60" s="184" t="s">
        <v>567</v>
      </c>
    </row>
    <row r="61" spans="1:15" ht="45" x14ac:dyDescent="0.25">
      <c r="A61" s="47">
        <v>53</v>
      </c>
      <c r="B61" s="5" t="s">
        <v>261</v>
      </c>
      <c r="C61" s="70" t="s">
        <v>432</v>
      </c>
      <c r="D61" s="70" t="s">
        <v>258</v>
      </c>
      <c r="E61" s="32">
        <v>8088639797</v>
      </c>
      <c r="F61" s="47" t="s">
        <v>259</v>
      </c>
      <c r="G61" s="169" t="s">
        <v>471</v>
      </c>
      <c r="H61" s="158">
        <v>15.5</v>
      </c>
      <c r="I61" s="176">
        <v>845</v>
      </c>
      <c r="J61" s="176">
        <f t="shared" si="0"/>
        <v>13097.5</v>
      </c>
      <c r="K61" s="176">
        <f t="shared" si="1"/>
        <v>9168.25</v>
      </c>
      <c r="L61" s="192"/>
      <c r="M61" s="192"/>
    </row>
    <row r="62" spans="1:15" ht="60" x14ac:dyDescent="0.25">
      <c r="A62" s="47">
        <v>54</v>
      </c>
      <c r="B62" s="5" t="s">
        <v>275</v>
      </c>
      <c r="C62" s="70" t="s">
        <v>39</v>
      </c>
      <c r="D62" s="70" t="s">
        <v>273</v>
      </c>
      <c r="E62" s="32">
        <v>7760044279</v>
      </c>
      <c r="F62" s="47" t="s">
        <v>207</v>
      </c>
      <c r="G62" s="53" t="s">
        <v>274</v>
      </c>
      <c r="H62" s="47">
        <v>100</v>
      </c>
      <c r="I62" s="176">
        <v>520</v>
      </c>
      <c r="J62" s="176">
        <f t="shared" si="0"/>
        <v>52000</v>
      </c>
      <c r="K62" s="176">
        <f t="shared" si="1"/>
        <v>36400</v>
      </c>
      <c r="L62" s="181" t="s">
        <v>555</v>
      </c>
      <c r="M62" s="180">
        <f t="shared" ref="M62:M67" si="9">LEN(L62)</f>
        <v>11</v>
      </c>
      <c r="N62" s="183">
        <v>89066305041</v>
      </c>
    </row>
    <row r="63" spans="1:15" ht="45" x14ac:dyDescent="0.25">
      <c r="A63" s="47">
        <v>55</v>
      </c>
      <c r="B63" s="5" t="s">
        <v>149</v>
      </c>
      <c r="C63" s="70" t="s">
        <v>58</v>
      </c>
      <c r="D63" s="70" t="s">
        <v>164</v>
      </c>
      <c r="E63" s="32">
        <v>9448005614</v>
      </c>
      <c r="F63" s="47" t="s">
        <v>165</v>
      </c>
      <c r="G63" s="169" t="s">
        <v>220</v>
      </c>
      <c r="H63" s="47">
        <v>25</v>
      </c>
      <c r="I63" s="176">
        <v>3900</v>
      </c>
      <c r="J63" s="176">
        <f t="shared" si="0"/>
        <v>97500</v>
      </c>
      <c r="K63" s="176">
        <f t="shared" si="1"/>
        <v>68250</v>
      </c>
      <c r="L63" s="181" t="s">
        <v>556</v>
      </c>
      <c r="M63" s="180">
        <f t="shared" si="9"/>
        <v>11</v>
      </c>
      <c r="N63" s="183">
        <v>10599816590</v>
      </c>
    </row>
    <row r="64" spans="1:15" ht="30" x14ac:dyDescent="0.25">
      <c r="A64" s="47">
        <v>56</v>
      </c>
      <c r="B64" s="5" t="s">
        <v>150</v>
      </c>
      <c r="C64" s="70" t="s">
        <v>433</v>
      </c>
      <c r="D64" s="70" t="s">
        <v>182</v>
      </c>
      <c r="E64" s="42">
        <v>9164823175</v>
      </c>
      <c r="F64" s="47" t="s">
        <v>183</v>
      </c>
      <c r="G64" s="169" t="s">
        <v>54</v>
      </c>
      <c r="H64" s="158">
        <v>152</v>
      </c>
      <c r="I64" s="176">
        <v>325</v>
      </c>
      <c r="J64" s="176">
        <f t="shared" si="0"/>
        <v>49400</v>
      </c>
      <c r="K64" s="176">
        <f t="shared" si="1"/>
        <v>34580</v>
      </c>
      <c r="L64" s="181" t="s">
        <v>557</v>
      </c>
      <c r="M64" s="180">
        <f t="shared" si="9"/>
        <v>11</v>
      </c>
      <c r="N64" s="184" t="s">
        <v>562</v>
      </c>
    </row>
    <row r="65" spans="1:15" ht="30" x14ac:dyDescent="0.25">
      <c r="A65" s="47">
        <v>57</v>
      </c>
      <c r="B65" s="5" t="s">
        <v>271</v>
      </c>
      <c r="C65" s="70" t="s">
        <v>434</v>
      </c>
      <c r="D65" s="70" t="s">
        <v>182</v>
      </c>
      <c r="E65" s="42">
        <v>9164823175</v>
      </c>
      <c r="F65" s="47" t="s">
        <v>183</v>
      </c>
      <c r="G65" s="169" t="s">
        <v>54</v>
      </c>
      <c r="H65" s="158">
        <v>123</v>
      </c>
      <c r="I65" s="176">
        <v>260</v>
      </c>
      <c r="J65" s="176">
        <f t="shared" si="0"/>
        <v>31980</v>
      </c>
      <c r="K65" s="176">
        <f t="shared" si="1"/>
        <v>22386</v>
      </c>
      <c r="L65" s="181" t="s">
        <v>557</v>
      </c>
      <c r="M65" s="180">
        <f t="shared" si="9"/>
        <v>11</v>
      </c>
      <c r="N65" s="184" t="s">
        <v>562</v>
      </c>
    </row>
    <row r="66" spans="1:15" ht="30" x14ac:dyDescent="0.25">
      <c r="A66" s="47">
        <v>58</v>
      </c>
      <c r="B66" s="5" t="s">
        <v>284</v>
      </c>
      <c r="C66" s="70" t="s">
        <v>42</v>
      </c>
      <c r="D66" s="70" t="s">
        <v>152</v>
      </c>
      <c r="E66" s="75" t="s">
        <v>153</v>
      </c>
      <c r="F66" s="32" t="s">
        <v>423</v>
      </c>
      <c r="G66" s="169" t="s">
        <v>472</v>
      </c>
      <c r="H66" s="158">
        <v>1.6</v>
      </c>
      <c r="I66" s="176">
        <v>1300</v>
      </c>
      <c r="J66" s="176">
        <f t="shared" si="0"/>
        <v>2080</v>
      </c>
      <c r="K66" s="176">
        <f t="shared" si="1"/>
        <v>1456</v>
      </c>
      <c r="L66" s="181" t="s">
        <v>558</v>
      </c>
      <c r="M66" s="180">
        <f t="shared" si="9"/>
        <v>11</v>
      </c>
      <c r="N66" s="183">
        <v>42132200074866</v>
      </c>
      <c r="O66" s="9" t="s">
        <v>583</v>
      </c>
    </row>
    <row r="67" spans="1:15" ht="30" x14ac:dyDescent="0.25">
      <c r="A67" s="47">
        <v>59</v>
      </c>
      <c r="B67" s="5" t="s">
        <v>283</v>
      </c>
      <c r="C67" s="70" t="s">
        <v>42</v>
      </c>
      <c r="D67" s="70" t="s">
        <v>154</v>
      </c>
      <c r="E67" s="75" t="s">
        <v>156</v>
      </c>
      <c r="F67" s="75" t="s">
        <v>155</v>
      </c>
      <c r="G67" s="169" t="s">
        <v>473</v>
      </c>
      <c r="H67" s="47">
        <v>3.5</v>
      </c>
      <c r="I67" s="176">
        <v>1300</v>
      </c>
      <c r="J67" s="176">
        <f t="shared" si="0"/>
        <v>4550</v>
      </c>
      <c r="K67" s="176">
        <f t="shared" si="1"/>
        <v>3185</v>
      </c>
      <c r="L67" s="185" t="s">
        <v>581</v>
      </c>
      <c r="M67" s="180">
        <f t="shared" si="9"/>
        <v>11</v>
      </c>
      <c r="N67" s="186" t="s">
        <v>582</v>
      </c>
      <c r="O67" s="9" t="s">
        <v>580</v>
      </c>
    </row>
    <row r="68" spans="1:15" ht="45" x14ac:dyDescent="0.25">
      <c r="A68" s="47">
        <v>60</v>
      </c>
      <c r="B68" s="5" t="s">
        <v>288</v>
      </c>
      <c r="C68" s="70" t="s">
        <v>42</v>
      </c>
      <c r="D68" s="141" t="s">
        <v>285</v>
      </c>
      <c r="E68" s="75">
        <v>9482977326</v>
      </c>
      <c r="F68" s="75" t="s">
        <v>286</v>
      </c>
      <c r="G68" s="169" t="s">
        <v>287</v>
      </c>
      <c r="H68" s="47">
        <v>25</v>
      </c>
      <c r="I68" s="176">
        <v>1300</v>
      </c>
      <c r="J68" s="176">
        <f t="shared" ref="J68:J86" si="10">H68*I68</f>
        <v>32500</v>
      </c>
      <c r="K68" s="176">
        <f t="shared" ref="K68:K87" si="11">J68*70%</f>
        <v>22750</v>
      </c>
      <c r="L68" s="181"/>
      <c r="M68" s="181"/>
    </row>
    <row r="69" spans="1:15" ht="45" x14ac:dyDescent="0.25">
      <c r="A69" s="47">
        <v>61</v>
      </c>
      <c r="B69" s="5" t="s">
        <v>157</v>
      </c>
      <c r="C69" s="70" t="s">
        <v>43</v>
      </c>
      <c r="D69" s="70" t="s">
        <v>218</v>
      </c>
      <c r="E69" s="75">
        <f>[1]Sheet1!F74</f>
        <v>7829743638</v>
      </c>
      <c r="F69" s="75" t="s">
        <v>205</v>
      </c>
      <c r="G69" s="169" t="s">
        <v>217</v>
      </c>
      <c r="H69" s="47">
        <v>53</v>
      </c>
      <c r="I69" s="176">
        <v>120.9</v>
      </c>
      <c r="J69" s="176">
        <f t="shared" si="10"/>
        <v>6407.7000000000007</v>
      </c>
      <c r="K69" s="176">
        <f t="shared" si="11"/>
        <v>4485.3900000000003</v>
      </c>
      <c r="L69" s="181" t="s">
        <v>559</v>
      </c>
      <c r="M69" s="180">
        <f t="shared" ref="M69:M77" si="12">LEN(L69)</f>
        <v>11</v>
      </c>
      <c r="N69" s="183">
        <v>54036478882</v>
      </c>
    </row>
    <row r="70" spans="1:15" ht="45" x14ac:dyDescent="0.25">
      <c r="A70" s="47">
        <v>62</v>
      </c>
      <c r="B70" s="5" t="s">
        <v>160</v>
      </c>
      <c r="C70" s="70" t="s">
        <v>513</v>
      </c>
      <c r="D70" s="70" t="s">
        <v>158</v>
      </c>
      <c r="E70" s="32">
        <v>9945068550</v>
      </c>
      <c r="F70" s="32" t="s">
        <v>159</v>
      </c>
      <c r="G70" s="169" t="s">
        <v>239</v>
      </c>
      <c r="H70" s="158">
        <v>65</v>
      </c>
      <c r="I70" s="176">
        <v>221</v>
      </c>
      <c r="J70" s="176">
        <f t="shared" si="10"/>
        <v>14365</v>
      </c>
      <c r="K70" s="176">
        <f t="shared" si="11"/>
        <v>10055.5</v>
      </c>
      <c r="L70" s="181" t="s">
        <v>552</v>
      </c>
      <c r="M70" s="180">
        <f t="shared" si="12"/>
        <v>11</v>
      </c>
      <c r="N70" s="183">
        <v>520101047959858</v>
      </c>
    </row>
    <row r="71" spans="1:15" ht="30" x14ac:dyDescent="0.25">
      <c r="A71" s="47">
        <v>63</v>
      </c>
      <c r="B71" s="5" t="s">
        <v>161</v>
      </c>
      <c r="C71" s="70" t="s">
        <v>45</v>
      </c>
      <c r="D71" s="70" t="s">
        <v>125</v>
      </c>
      <c r="E71" s="32">
        <v>9880582270</v>
      </c>
      <c r="F71" s="32" t="s">
        <v>126</v>
      </c>
      <c r="G71" s="53" t="s">
        <v>270</v>
      </c>
      <c r="H71" s="158">
        <v>100</v>
      </c>
      <c r="I71" s="176">
        <v>130</v>
      </c>
      <c r="J71" s="176">
        <f t="shared" si="10"/>
        <v>13000</v>
      </c>
      <c r="K71" s="176">
        <f t="shared" si="11"/>
        <v>9100</v>
      </c>
      <c r="L71" s="181" t="s">
        <v>546</v>
      </c>
      <c r="M71" s="180">
        <f t="shared" si="12"/>
        <v>11</v>
      </c>
      <c r="N71" s="184" t="s">
        <v>567</v>
      </c>
      <c r="O71" s="9" t="s">
        <v>584</v>
      </c>
    </row>
    <row r="72" spans="1:15" ht="45" x14ac:dyDescent="0.25">
      <c r="A72" s="47">
        <v>64</v>
      </c>
      <c r="B72" s="5" t="s">
        <v>238</v>
      </c>
      <c r="C72" s="70" t="s">
        <v>46</v>
      </c>
      <c r="D72" s="70" t="s">
        <v>236</v>
      </c>
      <c r="E72" s="32">
        <v>9972150378</v>
      </c>
      <c r="F72" s="32" t="s">
        <v>190</v>
      </c>
      <c r="G72" s="169" t="s">
        <v>55</v>
      </c>
      <c r="H72" s="158">
        <v>120</v>
      </c>
      <c r="I72" s="176">
        <v>117</v>
      </c>
      <c r="J72" s="176">
        <f t="shared" si="10"/>
        <v>14040</v>
      </c>
      <c r="K72" s="176">
        <f t="shared" si="11"/>
        <v>9828</v>
      </c>
      <c r="L72" s="181" t="s">
        <v>540</v>
      </c>
      <c r="M72" s="180">
        <f t="shared" si="12"/>
        <v>11</v>
      </c>
      <c r="N72" s="183">
        <v>31042509520</v>
      </c>
    </row>
    <row r="73" spans="1:15" ht="30" x14ac:dyDescent="0.25">
      <c r="A73" s="47">
        <v>65</v>
      </c>
      <c r="B73" s="5" t="s">
        <v>282</v>
      </c>
      <c r="C73" s="70" t="s">
        <v>474</v>
      </c>
      <c r="D73" s="70" t="s">
        <v>280</v>
      </c>
      <c r="E73" s="32">
        <v>9495295115</v>
      </c>
      <c r="F73" s="47" t="s">
        <v>281</v>
      </c>
      <c r="G73" s="169" t="s">
        <v>475</v>
      </c>
      <c r="H73" s="158">
        <v>25</v>
      </c>
      <c r="I73" s="176">
        <v>325</v>
      </c>
      <c r="J73" s="176">
        <f t="shared" si="10"/>
        <v>8125</v>
      </c>
      <c r="K73" s="176">
        <f t="shared" si="11"/>
        <v>5687.5</v>
      </c>
      <c r="L73" s="181" t="s">
        <v>558</v>
      </c>
      <c r="M73" s="180">
        <f t="shared" si="12"/>
        <v>11</v>
      </c>
      <c r="N73" s="183">
        <v>42132200134670</v>
      </c>
    </row>
    <row r="74" spans="1:15" ht="30" x14ac:dyDescent="0.25">
      <c r="A74" s="47">
        <v>66</v>
      </c>
      <c r="B74" s="5" t="s">
        <v>231</v>
      </c>
      <c r="C74" s="70" t="s">
        <v>47</v>
      </c>
      <c r="D74" s="70" t="s">
        <v>228</v>
      </c>
      <c r="E74" s="47">
        <v>9620517732</v>
      </c>
      <c r="F74" s="80" t="s">
        <v>230</v>
      </c>
      <c r="G74" s="169" t="s">
        <v>229</v>
      </c>
      <c r="H74" s="158">
        <v>25</v>
      </c>
      <c r="I74" s="176">
        <v>247</v>
      </c>
      <c r="J74" s="176">
        <f t="shared" si="10"/>
        <v>6175</v>
      </c>
      <c r="K74" s="176">
        <f t="shared" si="11"/>
        <v>4322.5</v>
      </c>
      <c r="L74" s="181" t="s">
        <v>560</v>
      </c>
      <c r="M74" s="180">
        <f t="shared" si="12"/>
        <v>11</v>
      </c>
      <c r="N74" s="183">
        <v>6188101002042</v>
      </c>
    </row>
    <row r="75" spans="1:15" ht="45" x14ac:dyDescent="0.25">
      <c r="A75" s="47">
        <v>67</v>
      </c>
      <c r="B75" s="70" t="s">
        <v>241</v>
      </c>
      <c r="C75" s="70" t="s">
        <v>242</v>
      </c>
      <c r="D75" s="70" t="s">
        <v>158</v>
      </c>
      <c r="E75" s="47">
        <v>9945068550</v>
      </c>
      <c r="F75" s="32" t="s">
        <v>159</v>
      </c>
      <c r="G75" s="169" t="s">
        <v>239</v>
      </c>
      <c r="H75" s="47">
        <v>50</v>
      </c>
      <c r="I75" s="176">
        <v>247</v>
      </c>
      <c r="J75" s="176">
        <f t="shared" si="10"/>
        <v>12350</v>
      </c>
      <c r="K75" s="176">
        <f t="shared" si="11"/>
        <v>8645</v>
      </c>
      <c r="L75" s="181" t="s">
        <v>552</v>
      </c>
      <c r="M75" s="180">
        <f t="shared" si="12"/>
        <v>11</v>
      </c>
      <c r="N75" s="183">
        <v>520101047959858</v>
      </c>
      <c r="O75" s="9" t="s">
        <v>600</v>
      </c>
    </row>
    <row r="76" spans="1:15" ht="60" x14ac:dyDescent="0.25">
      <c r="A76" s="47">
        <v>68</v>
      </c>
      <c r="B76" s="5" t="s">
        <v>243</v>
      </c>
      <c r="C76" s="70" t="s">
        <v>48</v>
      </c>
      <c r="D76" s="70" t="s">
        <v>521</v>
      </c>
      <c r="E76" s="47">
        <v>9972091400</v>
      </c>
      <c r="F76" s="32" t="str">
        <f>[1]Sheet1!$E$83</f>
        <v>KA/BLG/GOK/000311</v>
      </c>
      <c r="G76" s="169" t="s">
        <v>235</v>
      </c>
      <c r="H76" s="47">
        <v>100</v>
      </c>
      <c r="I76" s="176">
        <v>208</v>
      </c>
      <c r="J76" s="176">
        <f t="shared" si="10"/>
        <v>20800</v>
      </c>
      <c r="K76" s="176">
        <f t="shared" si="11"/>
        <v>14559.999999999998</v>
      </c>
      <c r="L76" s="181" t="s">
        <v>561</v>
      </c>
      <c r="M76" s="180">
        <f t="shared" si="12"/>
        <v>11</v>
      </c>
      <c r="N76" s="183">
        <v>482010100011097</v>
      </c>
      <c r="O76" s="9" t="s">
        <v>585</v>
      </c>
    </row>
    <row r="77" spans="1:15" ht="45" x14ac:dyDescent="0.25">
      <c r="A77" s="47">
        <v>69</v>
      </c>
      <c r="B77" s="5" t="s">
        <v>244</v>
      </c>
      <c r="C77" s="70" t="s">
        <v>476</v>
      </c>
      <c r="D77" s="70" t="s">
        <v>162</v>
      </c>
      <c r="E77" s="32">
        <v>9535884892</v>
      </c>
      <c r="F77" s="32" t="s">
        <v>163</v>
      </c>
      <c r="G77" s="53" t="s">
        <v>269</v>
      </c>
      <c r="H77" s="47">
        <v>20</v>
      </c>
      <c r="I77" s="176">
        <v>299</v>
      </c>
      <c r="J77" s="176">
        <f t="shared" si="10"/>
        <v>5980</v>
      </c>
      <c r="K77" s="176">
        <f t="shared" si="11"/>
        <v>4186</v>
      </c>
      <c r="L77" s="181" t="s">
        <v>547</v>
      </c>
      <c r="M77" s="180">
        <f t="shared" si="12"/>
        <v>11</v>
      </c>
      <c r="N77" s="183">
        <v>520101070306989</v>
      </c>
    </row>
    <row r="78" spans="1:15" ht="30" x14ac:dyDescent="0.25">
      <c r="A78" s="47">
        <v>70</v>
      </c>
      <c r="B78" s="5" t="s">
        <v>267</v>
      </c>
      <c r="C78" s="70" t="s">
        <v>50</v>
      </c>
      <c r="D78" s="70" t="s">
        <v>264</v>
      </c>
      <c r="E78" s="32">
        <v>9449731385</v>
      </c>
      <c r="F78" s="42" t="s">
        <v>266</v>
      </c>
      <c r="G78" s="169" t="s">
        <v>265</v>
      </c>
      <c r="H78" s="47">
        <v>100</v>
      </c>
      <c r="I78" s="176">
        <v>650</v>
      </c>
      <c r="J78" s="176">
        <f t="shared" si="10"/>
        <v>65000</v>
      </c>
      <c r="K78" s="176">
        <f t="shared" si="11"/>
        <v>45500</v>
      </c>
      <c r="L78" s="181"/>
      <c r="M78" s="181"/>
    </row>
    <row r="79" spans="1:15" ht="45" x14ac:dyDescent="0.25">
      <c r="A79" s="47">
        <v>71</v>
      </c>
      <c r="B79" s="31" t="s">
        <v>222</v>
      </c>
      <c r="C79" s="70" t="s">
        <v>516</v>
      </c>
      <c r="D79" s="70" t="s">
        <v>164</v>
      </c>
      <c r="E79" s="32">
        <v>9448005614</v>
      </c>
      <c r="F79" s="32" t="s">
        <v>165</v>
      </c>
      <c r="G79" s="169" t="s">
        <v>220</v>
      </c>
      <c r="H79" s="47">
        <v>50</v>
      </c>
      <c r="I79" s="176">
        <v>406.9</v>
      </c>
      <c r="J79" s="176">
        <f t="shared" si="10"/>
        <v>20345</v>
      </c>
      <c r="K79" s="176">
        <f t="shared" si="11"/>
        <v>14241.5</v>
      </c>
      <c r="L79" s="181" t="s">
        <v>556</v>
      </c>
      <c r="M79" s="180">
        <f t="shared" ref="M79:M81" si="13">LEN(L79)</f>
        <v>11</v>
      </c>
      <c r="N79" s="183">
        <v>10599816590</v>
      </c>
    </row>
    <row r="80" spans="1:15" ht="45" x14ac:dyDescent="0.25">
      <c r="A80" s="47">
        <v>72</v>
      </c>
      <c r="B80" s="70" t="s">
        <v>245</v>
      </c>
      <c r="C80" s="70" t="s">
        <v>517</v>
      </c>
      <c r="D80" s="70" t="s">
        <v>164</v>
      </c>
      <c r="E80" s="32">
        <v>9448005614</v>
      </c>
      <c r="F80" s="32" t="s">
        <v>165</v>
      </c>
      <c r="G80" s="169" t="s">
        <v>220</v>
      </c>
      <c r="H80" s="47">
        <v>50</v>
      </c>
      <c r="I80" s="176">
        <v>364</v>
      </c>
      <c r="J80" s="176">
        <f t="shared" si="10"/>
        <v>18200</v>
      </c>
      <c r="K80" s="176">
        <f t="shared" si="11"/>
        <v>12740</v>
      </c>
      <c r="L80" s="181" t="s">
        <v>556</v>
      </c>
      <c r="M80" s="180">
        <f t="shared" si="13"/>
        <v>11</v>
      </c>
      <c r="N80" s="183">
        <v>10599816590</v>
      </c>
      <c r="O80" s="9" t="s">
        <v>577</v>
      </c>
    </row>
    <row r="81" spans="1:15" ht="45" x14ac:dyDescent="0.25">
      <c r="A81" s="47">
        <v>73</v>
      </c>
      <c r="B81" s="5" t="s">
        <v>246</v>
      </c>
      <c r="C81" s="70" t="s">
        <v>19</v>
      </c>
      <c r="D81" s="70" t="s">
        <v>218</v>
      </c>
      <c r="E81" s="47">
        <v>7829743638</v>
      </c>
      <c r="F81" s="32" t="s">
        <v>205</v>
      </c>
      <c r="G81" s="169" t="s">
        <v>217</v>
      </c>
      <c r="H81" s="158">
        <v>208</v>
      </c>
      <c r="I81" s="176">
        <v>39</v>
      </c>
      <c r="J81" s="176">
        <f t="shared" si="10"/>
        <v>8112</v>
      </c>
      <c r="K81" s="176">
        <f t="shared" si="11"/>
        <v>5678.4</v>
      </c>
      <c r="L81" s="181" t="s">
        <v>559</v>
      </c>
      <c r="M81" s="180">
        <f t="shared" si="13"/>
        <v>11</v>
      </c>
      <c r="N81" s="183">
        <v>54036478882</v>
      </c>
    </row>
    <row r="82" spans="1:15" ht="30" x14ac:dyDescent="0.25">
      <c r="A82" s="47">
        <v>74</v>
      </c>
      <c r="B82" s="5" t="s">
        <v>298</v>
      </c>
      <c r="C82" s="70" t="s">
        <v>435</v>
      </c>
      <c r="D82" s="147" t="s">
        <v>258</v>
      </c>
      <c r="E82" s="47">
        <v>8088639797</v>
      </c>
      <c r="F82" s="47" t="s">
        <v>259</v>
      </c>
      <c r="G82" s="169" t="s">
        <v>477</v>
      </c>
      <c r="H82" s="158">
        <v>51</v>
      </c>
      <c r="I82" s="176">
        <v>910</v>
      </c>
      <c r="J82" s="176">
        <f t="shared" si="10"/>
        <v>46410</v>
      </c>
      <c r="K82" s="176">
        <f t="shared" si="11"/>
        <v>32486.999999999996</v>
      </c>
      <c r="L82" s="192"/>
      <c r="M82" s="192"/>
    </row>
    <row r="83" spans="1:15" ht="30" x14ac:dyDescent="0.25">
      <c r="A83" s="47">
        <v>75</v>
      </c>
      <c r="B83" s="5" t="s">
        <v>257</v>
      </c>
      <c r="C83" s="70" t="s">
        <v>436</v>
      </c>
      <c r="D83" s="147" t="s">
        <v>258</v>
      </c>
      <c r="E83" s="47">
        <v>8088639797</v>
      </c>
      <c r="F83" s="47" t="s">
        <v>259</v>
      </c>
      <c r="G83" s="169" t="s">
        <v>477</v>
      </c>
      <c r="H83" s="158">
        <v>25</v>
      </c>
      <c r="I83" s="176">
        <v>759</v>
      </c>
      <c r="J83" s="176">
        <f t="shared" si="10"/>
        <v>18975</v>
      </c>
      <c r="K83" s="176">
        <f t="shared" si="11"/>
        <v>13282.5</v>
      </c>
      <c r="L83" s="192"/>
      <c r="M83" s="192"/>
    </row>
    <row r="84" spans="1:15" ht="30" x14ac:dyDescent="0.25">
      <c r="A84" s="47">
        <v>76</v>
      </c>
      <c r="B84" s="5" t="s">
        <v>260</v>
      </c>
      <c r="C84" s="70" t="s">
        <v>2</v>
      </c>
      <c r="D84" s="141" t="s">
        <v>117</v>
      </c>
      <c r="E84" s="43">
        <v>8722664268</v>
      </c>
      <c r="F84" s="42" t="s">
        <v>111</v>
      </c>
      <c r="G84" s="169" t="s">
        <v>247</v>
      </c>
      <c r="H84" s="47">
        <v>300</v>
      </c>
      <c r="I84" s="176">
        <v>117</v>
      </c>
      <c r="J84" s="176">
        <f t="shared" si="10"/>
        <v>35100</v>
      </c>
      <c r="K84" s="176">
        <f t="shared" si="11"/>
        <v>24570</v>
      </c>
      <c r="L84" s="181" t="s">
        <v>543</v>
      </c>
      <c r="M84" s="180">
        <f>LEN(L84)</f>
        <v>11</v>
      </c>
      <c r="N84" s="183">
        <v>10656100020885</v>
      </c>
      <c r="O84" s="9" t="s">
        <v>589</v>
      </c>
    </row>
    <row r="85" spans="1:15" ht="15.75" x14ac:dyDescent="0.25">
      <c r="A85" s="81"/>
      <c r="B85" s="82"/>
      <c r="C85" s="142"/>
      <c r="D85" s="142"/>
      <c r="E85" s="89"/>
      <c r="F85" s="90"/>
      <c r="G85" s="172"/>
      <c r="H85" s="81"/>
      <c r="I85" s="176"/>
      <c r="J85" s="176">
        <f t="shared" si="10"/>
        <v>0</v>
      </c>
      <c r="K85" s="176">
        <f t="shared" si="11"/>
        <v>0</v>
      </c>
      <c r="L85" s="181"/>
      <c r="M85" s="181"/>
    </row>
    <row r="86" spans="1:15" ht="30" x14ac:dyDescent="0.25">
      <c r="A86" s="47">
        <v>77</v>
      </c>
      <c r="B86" s="5" t="s">
        <v>262</v>
      </c>
      <c r="C86" s="70" t="s">
        <v>52</v>
      </c>
      <c r="D86" s="70" t="s">
        <v>258</v>
      </c>
      <c r="E86" s="32">
        <v>8088639797</v>
      </c>
      <c r="F86" s="47"/>
      <c r="G86" s="169" t="s">
        <v>477</v>
      </c>
      <c r="H86" s="158">
        <v>35</v>
      </c>
      <c r="I86" s="176">
        <v>487.5</v>
      </c>
      <c r="J86" s="176">
        <f t="shared" si="10"/>
        <v>17062.5</v>
      </c>
      <c r="K86" s="176">
        <f t="shared" si="11"/>
        <v>11943.75</v>
      </c>
      <c r="L86" s="192"/>
      <c r="M86" s="192"/>
    </row>
    <row r="87" spans="1:15" x14ac:dyDescent="0.25">
      <c r="J87" s="177">
        <f>SUM(J3:J86)</f>
        <v>1762300.3</v>
      </c>
      <c r="K87" s="178">
        <f t="shared" si="11"/>
        <v>1233610.21</v>
      </c>
      <c r="L87" s="182"/>
      <c r="M87" s="182"/>
    </row>
  </sheetData>
  <autoFilter ref="A2:O87" xr:uid="{3F256A85-65ED-420E-8E43-CA0CFCA6566B}"/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9B8E-5CE1-4118-9E29-940298EFE3F9}">
  <dimension ref="A1:U1048573"/>
  <sheetViews>
    <sheetView zoomScale="110" zoomScaleNormal="11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3.85546875" style="14" customWidth="1"/>
    <col min="2" max="2" width="19.85546875" style="53" customWidth="1"/>
    <col min="3" max="3" width="7.85546875" style="14" customWidth="1"/>
    <col min="4" max="4" width="8.42578125" style="25" bestFit="1" customWidth="1"/>
    <col min="5" max="5" width="7.42578125" style="25" bestFit="1" customWidth="1"/>
    <col min="6" max="6" width="8.42578125" style="11" customWidth="1"/>
    <col min="7" max="7" width="8.7109375" style="11" customWidth="1"/>
    <col min="8" max="8" width="8.5703125" style="11" customWidth="1"/>
    <col min="9" max="9" width="7.28515625" style="11" customWidth="1"/>
    <col min="10" max="10" width="8.85546875" style="11" customWidth="1"/>
    <col min="11" max="11" width="7.5703125" style="11" customWidth="1"/>
    <col min="12" max="12" width="7" style="14" customWidth="1"/>
    <col min="13" max="13" width="10.28515625" style="11" customWidth="1"/>
    <col min="14" max="14" width="5.5703125" style="11" customWidth="1"/>
    <col min="15" max="15" width="7.140625" style="15" customWidth="1"/>
    <col min="16" max="16" width="5.85546875" style="11" customWidth="1"/>
    <col min="17" max="17" width="5.85546875" customWidth="1"/>
    <col min="18" max="18" width="6.42578125" customWidth="1"/>
    <col min="19" max="19" width="9.85546875" bestFit="1" customWidth="1"/>
    <col min="20" max="20" width="7.85546875" customWidth="1"/>
    <col min="21" max="21" width="63.5703125" customWidth="1"/>
  </cols>
  <sheetData>
    <row r="1" spans="1:21" s="10" customFormat="1" ht="60" customHeight="1" x14ac:dyDescent="0.25">
      <c r="A1" s="8" t="s">
        <v>20</v>
      </c>
      <c r="B1" s="8" t="s">
        <v>21</v>
      </c>
      <c r="C1" s="16" t="s">
        <v>70</v>
      </c>
      <c r="D1" s="8" t="s">
        <v>84</v>
      </c>
      <c r="E1" s="8" t="s">
        <v>90</v>
      </c>
      <c r="F1" s="8" t="s">
        <v>72</v>
      </c>
      <c r="G1" s="8" t="s">
        <v>77</v>
      </c>
      <c r="H1" s="8" t="s">
        <v>73</v>
      </c>
      <c r="I1" s="8" t="s">
        <v>71</v>
      </c>
      <c r="J1" s="8" t="s">
        <v>74</v>
      </c>
      <c r="K1" s="8" t="s">
        <v>75</v>
      </c>
      <c r="L1" s="8" t="s">
        <v>83</v>
      </c>
      <c r="M1" s="8" t="s">
        <v>85</v>
      </c>
      <c r="N1" s="8" t="s">
        <v>87</v>
      </c>
      <c r="O1" s="23" t="s">
        <v>99</v>
      </c>
      <c r="P1" s="23" t="s">
        <v>100</v>
      </c>
      <c r="Q1" s="23" t="s">
        <v>101</v>
      </c>
      <c r="R1" s="23" t="s">
        <v>102</v>
      </c>
      <c r="S1" s="23" t="s">
        <v>103</v>
      </c>
      <c r="T1" s="164" t="s">
        <v>530</v>
      </c>
      <c r="U1" s="108" t="s">
        <v>439</v>
      </c>
    </row>
    <row r="2" spans="1:21" s="12" customFormat="1" ht="35.450000000000003" customHeight="1" x14ac:dyDescent="0.25">
      <c r="A2" s="13"/>
      <c r="B2" s="94"/>
      <c r="C2" s="17" t="s">
        <v>76</v>
      </c>
      <c r="D2" s="18">
        <v>0.3</v>
      </c>
      <c r="E2" s="18"/>
      <c r="F2" s="17" t="s">
        <v>78</v>
      </c>
      <c r="G2" s="17" t="s">
        <v>79</v>
      </c>
      <c r="H2" s="17" t="s">
        <v>80</v>
      </c>
      <c r="I2" s="17" t="s">
        <v>437</v>
      </c>
      <c r="J2" s="17" t="s">
        <v>81</v>
      </c>
      <c r="K2" s="17" t="s">
        <v>82</v>
      </c>
      <c r="L2" s="18">
        <v>0.1</v>
      </c>
      <c r="M2" s="18">
        <v>0.15</v>
      </c>
      <c r="N2" s="33"/>
      <c r="O2" s="34"/>
      <c r="P2" s="34"/>
    </row>
    <row r="3" spans="1:21" s="9" customFormat="1" ht="26.45" customHeight="1" x14ac:dyDescent="0.25">
      <c r="A3" s="47">
        <v>1</v>
      </c>
      <c r="B3" s="5" t="s">
        <v>25</v>
      </c>
      <c r="C3" s="19">
        <v>90</v>
      </c>
      <c r="D3" s="20">
        <f xml:space="preserve"> C3*0.3</f>
        <v>27</v>
      </c>
      <c r="E3" s="20">
        <f>C3+D3</f>
        <v>117</v>
      </c>
      <c r="F3" s="19">
        <v>1</v>
      </c>
      <c r="G3" s="19">
        <v>2.5</v>
      </c>
      <c r="H3" s="19">
        <v>5</v>
      </c>
      <c r="I3" s="19">
        <v>8</v>
      </c>
      <c r="J3" s="19">
        <v>2</v>
      </c>
      <c r="K3" s="19">
        <v>3</v>
      </c>
      <c r="L3" s="20">
        <f t="shared" ref="L3:L55" si="0" xml:space="preserve"> C3*0.1</f>
        <v>9</v>
      </c>
      <c r="M3" s="20">
        <f t="shared" ref="M3:M45" si="1" xml:space="preserve"> C3*0.15</f>
        <v>13.5</v>
      </c>
      <c r="N3" s="22"/>
      <c r="O3" s="107">
        <f>SUM(E3:M3)*(100%+N3)</f>
        <v>161</v>
      </c>
      <c r="P3" s="19">
        <f>O3/2</f>
        <v>80.5</v>
      </c>
    </row>
    <row r="4" spans="1:21" s="9" customFormat="1" ht="27.6" customHeight="1" x14ac:dyDescent="0.25">
      <c r="A4" s="47">
        <v>2</v>
      </c>
      <c r="B4" s="5" t="s">
        <v>166</v>
      </c>
      <c r="C4" s="19">
        <v>65</v>
      </c>
      <c r="D4" s="20">
        <f t="shared" ref="D4:D55" si="2" xml:space="preserve"> C4*0.3</f>
        <v>19.5</v>
      </c>
      <c r="E4" s="20">
        <f t="shared" ref="E4:E73" si="3">C4+D4</f>
        <v>84.5</v>
      </c>
      <c r="F4" s="19">
        <v>1</v>
      </c>
      <c r="G4" s="19">
        <v>2.5</v>
      </c>
      <c r="H4" s="19">
        <v>5</v>
      </c>
      <c r="I4" s="19">
        <v>8</v>
      </c>
      <c r="J4" s="19">
        <v>2</v>
      </c>
      <c r="K4" s="19">
        <v>3</v>
      </c>
      <c r="L4" s="20">
        <f t="shared" si="0"/>
        <v>6.5</v>
      </c>
      <c r="M4" s="20">
        <f t="shared" si="1"/>
        <v>9.75</v>
      </c>
      <c r="N4" s="22"/>
      <c r="O4" s="107">
        <f t="shared" ref="O4:O73" si="4">SUM(E4:M4)*(100%+N4)</f>
        <v>122.25</v>
      </c>
      <c r="P4" s="19">
        <f t="shared" ref="P4:P15" si="5">O4/2</f>
        <v>61.125</v>
      </c>
    </row>
    <row r="5" spans="1:21" ht="21.95" customHeight="1" x14ac:dyDescent="0.25">
      <c r="A5" s="47">
        <v>3</v>
      </c>
      <c r="B5" s="5" t="s">
        <v>27</v>
      </c>
      <c r="C5" s="19">
        <v>45</v>
      </c>
      <c r="D5" s="20">
        <f t="shared" si="2"/>
        <v>13.5</v>
      </c>
      <c r="E5" s="20">
        <f t="shared" si="3"/>
        <v>58.5</v>
      </c>
      <c r="F5" s="19">
        <v>1</v>
      </c>
      <c r="G5" s="19">
        <v>2.5</v>
      </c>
      <c r="H5" s="19">
        <v>5</v>
      </c>
      <c r="I5" s="19">
        <v>8</v>
      </c>
      <c r="J5" s="19">
        <v>2</v>
      </c>
      <c r="K5" s="19">
        <v>3</v>
      </c>
      <c r="L5" s="20">
        <f t="shared" si="0"/>
        <v>4.5</v>
      </c>
      <c r="M5" s="20">
        <f t="shared" si="1"/>
        <v>6.75</v>
      </c>
      <c r="N5" s="22"/>
      <c r="O5" s="107">
        <f t="shared" si="4"/>
        <v>91.25</v>
      </c>
      <c r="P5" s="19">
        <f t="shared" si="5"/>
        <v>45.625</v>
      </c>
    </row>
    <row r="6" spans="1:21" s="9" customFormat="1" ht="21.95" customHeight="1" x14ac:dyDescent="0.25">
      <c r="A6" s="47">
        <v>4</v>
      </c>
      <c r="B6" s="5" t="s">
        <v>28</v>
      </c>
      <c r="C6" s="19">
        <v>90</v>
      </c>
      <c r="D6" s="20">
        <f t="shared" si="2"/>
        <v>27</v>
      </c>
      <c r="E6" s="20">
        <f t="shared" si="3"/>
        <v>117</v>
      </c>
      <c r="F6" s="19">
        <v>1</v>
      </c>
      <c r="G6" s="19">
        <v>2.5</v>
      </c>
      <c r="H6" s="19">
        <v>5</v>
      </c>
      <c r="I6" s="19">
        <v>8</v>
      </c>
      <c r="J6" s="19">
        <v>2</v>
      </c>
      <c r="K6" s="19">
        <v>3</v>
      </c>
      <c r="L6" s="20">
        <f t="shared" si="0"/>
        <v>9</v>
      </c>
      <c r="M6" s="20">
        <f t="shared" si="1"/>
        <v>13.5</v>
      </c>
      <c r="N6" s="22"/>
      <c r="O6" s="107">
        <f t="shared" si="4"/>
        <v>161</v>
      </c>
      <c r="P6" s="19">
        <f t="shared" si="5"/>
        <v>80.5</v>
      </c>
      <c r="Q6" s="14"/>
    </row>
    <row r="7" spans="1:21" ht="30.6" customHeight="1" x14ac:dyDescent="0.25">
      <c r="A7" s="47">
        <v>5</v>
      </c>
      <c r="B7" s="5" t="s">
        <v>488</v>
      </c>
      <c r="C7" s="19">
        <v>100</v>
      </c>
      <c r="D7" s="20">
        <f t="shared" si="2"/>
        <v>30</v>
      </c>
      <c r="E7" s="20">
        <f t="shared" si="3"/>
        <v>130</v>
      </c>
      <c r="F7" s="19">
        <v>1</v>
      </c>
      <c r="G7" s="19">
        <v>2.5</v>
      </c>
      <c r="H7" s="19">
        <v>5</v>
      </c>
      <c r="I7" s="19">
        <v>8</v>
      </c>
      <c r="J7" s="19">
        <v>2</v>
      </c>
      <c r="K7" s="19">
        <v>3</v>
      </c>
      <c r="L7" s="20">
        <f t="shared" si="0"/>
        <v>10</v>
      </c>
      <c r="M7" s="20">
        <f t="shared" si="1"/>
        <v>15</v>
      </c>
      <c r="N7" s="22"/>
      <c r="O7" s="107">
        <f t="shared" si="4"/>
        <v>176.5</v>
      </c>
      <c r="P7" s="19">
        <f t="shared" si="5"/>
        <v>88.25</v>
      </c>
    </row>
    <row r="8" spans="1:21" ht="28.5" customHeight="1" x14ac:dyDescent="0.25">
      <c r="A8" s="47">
        <v>6</v>
      </c>
      <c r="B8" s="5" t="s">
        <v>451</v>
      </c>
      <c r="C8" s="19">
        <v>90</v>
      </c>
      <c r="D8" s="20">
        <f t="shared" si="2"/>
        <v>27</v>
      </c>
      <c r="E8" s="20">
        <f t="shared" si="3"/>
        <v>117</v>
      </c>
      <c r="F8" s="19">
        <v>1</v>
      </c>
      <c r="G8" s="19">
        <v>2.5</v>
      </c>
      <c r="H8" s="19">
        <v>5</v>
      </c>
      <c r="I8" s="19">
        <v>8</v>
      </c>
      <c r="J8" s="19">
        <v>2</v>
      </c>
      <c r="K8" s="19">
        <v>3</v>
      </c>
      <c r="L8" s="20">
        <f t="shared" si="0"/>
        <v>9</v>
      </c>
      <c r="M8" s="20">
        <f t="shared" si="1"/>
        <v>13.5</v>
      </c>
      <c r="N8" s="22"/>
      <c r="O8" s="107">
        <f t="shared" si="4"/>
        <v>161</v>
      </c>
      <c r="P8" s="19">
        <f t="shared" si="5"/>
        <v>80.5</v>
      </c>
    </row>
    <row r="9" spans="1:21" ht="21.95" customHeight="1" x14ac:dyDescent="0.25">
      <c r="A9" s="47">
        <v>7</v>
      </c>
      <c r="B9" s="5" t="s">
        <v>452</v>
      </c>
      <c r="C9" s="19">
        <v>80</v>
      </c>
      <c r="D9" s="20">
        <f t="shared" si="2"/>
        <v>24</v>
      </c>
      <c r="E9" s="20">
        <f t="shared" si="3"/>
        <v>104</v>
      </c>
      <c r="F9" s="19">
        <v>1</v>
      </c>
      <c r="G9" s="19">
        <v>2.5</v>
      </c>
      <c r="H9" s="19">
        <v>5</v>
      </c>
      <c r="I9" s="19">
        <v>8</v>
      </c>
      <c r="J9" s="19">
        <v>2</v>
      </c>
      <c r="K9" s="19">
        <v>3</v>
      </c>
      <c r="L9" s="20">
        <f t="shared" si="0"/>
        <v>8</v>
      </c>
      <c r="M9" s="20">
        <f t="shared" si="1"/>
        <v>12</v>
      </c>
      <c r="N9" s="22"/>
      <c r="O9" s="107">
        <f t="shared" si="4"/>
        <v>145.5</v>
      </c>
      <c r="P9" s="19">
        <f t="shared" si="5"/>
        <v>72.75</v>
      </c>
    </row>
    <row r="10" spans="1:21" s="9" customFormat="1" ht="21.95" customHeight="1" x14ac:dyDescent="0.25">
      <c r="A10" s="47">
        <v>8</v>
      </c>
      <c r="B10" s="5" t="s">
        <v>482</v>
      </c>
      <c r="C10" s="19">
        <v>65</v>
      </c>
      <c r="D10" s="20">
        <f t="shared" si="2"/>
        <v>19.5</v>
      </c>
      <c r="E10" s="20">
        <f t="shared" si="3"/>
        <v>84.5</v>
      </c>
      <c r="F10" s="19">
        <v>1</v>
      </c>
      <c r="G10" s="19">
        <v>2.5</v>
      </c>
      <c r="H10" s="19">
        <v>5</v>
      </c>
      <c r="I10" s="19">
        <v>8</v>
      </c>
      <c r="J10" s="19">
        <v>2</v>
      </c>
      <c r="K10" s="19">
        <v>3</v>
      </c>
      <c r="L10" s="20">
        <f t="shared" si="0"/>
        <v>6.5</v>
      </c>
      <c r="M10" s="20">
        <f t="shared" si="1"/>
        <v>9.75</v>
      </c>
      <c r="N10" s="22"/>
      <c r="O10" s="107">
        <f t="shared" si="4"/>
        <v>122.25</v>
      </c>
      <c r="P10" s="19">
        <f t="shared" si="5"/>
        <v>61.125</v>
      </c>
    </row>
    <row r="11" spans="1:21" s="9" customFormat="1" ht="21.95" customHeight="1" x14ac:dyDescent="0.25">
      <c r="A11" s="47">
        <v>9</v>
      </c>
      <c r="B11" s="5" t="s">
        <v>450</v>
      </c>
      <c r="C11" s="37">
        <v>100</v>
      </c>
      <c r="D11" s="20">
        <f t="shared" si="2"/>
        <v>30</v>
      </c>
      <c r="E11" s="20">
        <f t="shared" si="3"/>
        <v>130</v>
      </c>
      <c r="F11" s="19">
        <v>1</v>
      </c>
      <c r="G11" s="19">
        <v>2.5</v>
      </c>
      <c r="H11" s="19">
        <v>5</v>
      </c>
      <c r="I11" s="19">
        <v>8</v>
      </c>
      <c r="J11" s="19">
        <v>2</v>
      </c>
      <c r="K11" s="19">
        <v>3</v>
      </c>
      <c r="L11" s="20">
        <f t="shared" si="0"/>
        <v>10</v>
      </c>
      <c r="M11" s="20">
        <f t="shared" si="1"/>
        <v>15</v>
      </c>
      <c r="N11" s="22"/>
      <c r="O11" s="107">
        <f t="shared" si="4"/>
        <v>176.5</v>
      </c>
      <c r="P11" s="19">
        <f t="shared" si="5"/>
        <v>88.25</v>
      </c>
    </row>
    <row r="12" spans="1:21" s="9" customFormat="1" ht="21.95" customHeight="1" x14ac:dyDescent="0.25">
      <c r="A12" s="47">
        <v>10</v>
      </c>
      <c r="B12" s="5" t="s">
        <v>457</v>
      </c>
      <c r="C12" s="19">
        <v>104</v>
      </c>
      <c r="D12" s="20">
        <f t="shared" si="2"/>
        <v>31.2</v>
      </c>
      <c r="E12" s="20">
        <f t="shared" si="3"/>
        <v>135.19999999999999</v>
      </c>
      <c r="F12" s="19">
        <v>1</v>
      </c>
      <c r="G12" s="19">
        <v>2.5</v>
      </c>
      <c r="H12" s="19">
        <v>5</v>
      </c>
      <c r="I12" s="19">
        <v>8</v>
      </c>
      <c r="J12" s="19">
        <v>2</v>
      </c>
      <c r="K12" s="19">
        <v>3</v>
      </c>
      <c r="L12" s="20">
        <f t="shared" si="0"/>
        <v>10.4</v>
      </c>
      <c r="M12" s="20">
        <f t="shared" si="1"/>
        <v>15.6</v>
      </c>
      <c r="N12" s="22"/>
      <c r="O12" s="107">
        <f t="shared" si="4"/>
        <v>182.7</v>
      </c>
      <c r="P12" s="19">
        <f t="shared" si="5"/>
        <v>91.35</v>
      </c>
    </row>
    <row r="13" spans="1:21" ht="20.45" customHeight="1" x14ac:dyDescent="0.25">
      <c r="A13" s="19">
        <v>11</v>
      </c>
      <c r="B13" s="5" t="s">
        <v>458</v>
      </c>
      <c r="C13" s="19">
        <v>104</v>
      </c>
      <c r="D13" s="20">
        <f xml:space="preserve"> C13*0.3</f>
        <v>31.2</v>
      </c>
      <c r="E13" s="20">
        <f>C13+D13</f>
        <v>135.19999999999999</v>
      </c>
      <c r="F13" s="19">
        <v>1</v>
      </c>
      <c r="G13" s="19">
        <v>2.5</v>
      </c>
      <c r="H13" s="19">
        <v>5</v>
      </c>
      <c r="I13" s="19">
        <v>8</v>
      </c>
      <c r="J13" s="19">
        <v>2</v>
      </c>
      <c r="K13" s="19">
        <v>3</v>
      </c>
      <c r="L13" s="20">
        <f xml:space="preserve"> C13*0.1</f>
        <v>10.4</v>
      </c>
      <c r="M13" s="20">
        <f xml:space="preserve"> C13*0.15</f>
        <v>15.6</v>
      </c>
      <c r="O13" s="107">
        <f t="shared" si="4"/>
        <v>182.7</v>
      </c>
      <c r="P13" s="19">
        <f t="shared" si="5"/>
        <v>91.35</v>
      </c>
    </row>
    <row r="14" spans="1:21" ht="21" customHeight="1" x14ac:dyDescent="0.25">
      <c r="A14" s="47">
        <v>12</v>
      </c>
      <c r="B14" s="5" t="s">
        <v>94</v>
      </c>
      <c r="C14" s="19">
        <v>90</v>
      </c>
      <c r="D14" s="20">
        <f xml:space="preserve"> C14*0.3</f>
        <v>27</v>
      </c>
      <c r="E14" s="20">
        <f>C14+D14</f>
        <v>117</v>
      </c>
      <c r="F14" s="19">
        <v>1</v>
      </c>
      <c r="G14" s="19">
        <v>2.5</v>
      </c>
      <c r="H14" s="19">
        <v>5</v>
      </c>
      <c r="I14" s="19">
        <v>8</v>
      </c>
      <c r="J14" s="19">
        <v>2</v>
      </c>
      <c r="K14" s="19">
        <v>3</v>
      </c>
      <c r="L14" s="20">
        <f xml:space="preserve"> C14*0.1</f>
        <v>9</v>
      </c>
      <c r="M14" s="20">
        <f xml:space="preserve"> C14*0.15</f>
        <v>13.5</v>
      </c>
      <c r="N14" s="22"/>
      <c r="O14" s="107">
        <f>SUM(E14:M14)*(100%+N14)</f>
        <v>161</v>
      </c>
      <c r="P14" s="19">
        <f t="shared" si="5"/>
        <v>80.5</v>
      </c>
    </row>
    <row r="15" spans="1:21" s="125" customFormat="1" ht="18" customHeight="1" x14ac:dyDescent="0.25">
      <c r="A15" s="47">
        <v>13</v>
      </c>
      <c r="B15" s="5" t="s">
        <v>460</v>
      </c>
      <c r="C15" s="19">
        <v>120</v>
      </c>
      <c r="D15" s="20">
        <f xml:space="preserve"> C15*0.3</f>
        <v>36</v>
      </c>
      <c r="E15" s="20">
        <f>C15+D15</f>
        <v>156</v>
      </c>
      <c r="F15" s="19">
        <v>1</v>
      </c>
      <c r="G15" s="19">
        <v>2.5</v>
      </c>
      <c r="H15" s="19">
        <v>5</v>
      </c>
      <c r="I15" s="19">
        <v>8</v>
      </c>
      <c r="J15" s="19">
        <v>2</v>
      </c>
      <c r="K15" s="19">
        <v>3</v>
      </c>
      <c r="L15" s="20">
        <f xml:space="preserve"> C15*0.1</f>
        <v>12</v>
      </c>
      <c r="M15" s="20">
        <f xml:space="preserve"> C15*0.15</f>
        <v>18</v>
      </c>
      <c r="N15" s="22"/>
      <c r="O15" s="107">
        <f>SUM(E15:M15)*(100%+N15)</f>
        <v>207.5</v>
      </c>
      <c r="P15" s="19">
        <f t="shared" si="5"/>
        <v>103.75</v>
      </c>
    </row>
    <row r="16" spans="1:21" s="119" customFormat="1" ht="12.6" customHeight="1" x14ac:dyDescent="0.25">
      <c r="A16" s="81"/>
      <c r="B16" s="82"/>
      <c r="C16" s="114"/>
      <c r="D16" s="115"/>
      <c r="E16" s="115"/>
      <c r="F16" s="114"/>
      <c r="G16" s="114"/>
      <c r="H16" s="114"/>
      <c r="I16" s="114"/>
      <c r="J16" s="114"/>
      <c r="K16" s="114"/>
      <c r="L16" s="115"/>
      <c r="M16" s="115"/>
      <c r="N16" s="116"/>
      <c r="O16" s="136"/>
      <c r="P16" s="137"/>
    </row>
    <row r="17" spans="1:21" ht="21" customHeight="1" x14ac:dyDescent="0.25">
      <c r="A17" s="47">
        <v>14</v>
      </c>
      <c r="B17" s="70" t="s">
        <v>489</v>
      </c>
      <c r="C17" s="19">
        <v>40</v>
      </c>
      <c r="D17" s="20">
        <f t="shared" si="2"/>
        <v>12</v>
      </c>
      <c r="E17" s="20">
        <f t="shared" si="3"/>
        <v>52</v>
      </c>
      <c r="F17" s="19">
        <v>1</v>
      </c>
      <c r="G17" s="19">
        <v>2.5</v>
      </c>
      <c r="H17" s="19">
        <v>5</v>
      </c>
      <c r="I17" s="19">
        <v>6</v>
      </c>
      <c r="J17" s="19">
        <v>2</v>
      </c>
      <c r="K17" s="19">
        <v>3</v>
      </c>
      <c r="L17" s="20">
        <f t="shared" si="0"/>
        <v>4</v>
      </c>
      <c r="M17" s="20">
        <f t="shared" si="1"/>
        <v>6</v>
      </c>
      <c r="N17" s="22"/>
      <c r="O17" s="107">
        <f t="shared" si="4"/>
        <v>81.5</v>
      </c>
    </row>
    <row r="18" spans="1:21" ht="26.1" customHeight="1" x14ac:dyDescent="0.25">
      <c r="A18" s="47">
        <v>15</v>
      </c>
      <c r="B18" s="70" t="s">
        <v>490</v>
      </c>
      <c r="C18" s="19">
        <v>75</v>
      </c>
      <c r="D18" s="20">
        <f t="shared" si="2"/>
        <v>22.5</v>
      </c>
      <c r="E18" s="20">
        <f t="shared" si="3"/>
        <v>97.5</v>
      </c>
      <c r="F18" s="19">
        <v>1</v>
      </c>
      <c r="G18" s="19">
        <v>2.5</v>
      </c>
      <c r="H18" s="19">
        <v>5</v>
      </c>
      <c r="I18" s="19">
        <v>6</v>
      </c>
      <c r="J18" s="19">
        <v>2</v>
      </c>
      <c r="K18" s="19">
        <v>3</v>
      </c>
      <c r="L18" s="20">
        <f t="shared" si="0"/>
        <v>7.5</v>
      </c>
      <c r="M18" s="20">
        <f t="shared" si="1"/>
        <v>11.25</v>
      </c>
      <c r="N18" s="22"/>
      <c r="O18" s="107">
        <f t="shared" si="4"/>
        <v>135.75</v>
      </c>
    </row>
    <row r="19" spans="1:21" ht="21" customHeight="1" x14ac:dyDescent="0.25">
      <c r="A19" s="47">
        <v>16</v>
      </c>
      <c r="B19" s="70" t="s">
        <v>491</v>
      </c>
      <c r="C19" s="19">
        <v>65</v>
      </c>
      <c r="D19" s="20">
        <f t="shared" si="2"/>
        <v>19.5</v>
      </c>
      <c r="E19" s="20">
        <f t="shared" si="3"/>
        <v>84.5</v>
      </c>
      <c r="F19" s="19">
        <v>1</v>
      </c>
      <c r="G19" s="19">
        <v>2.5</v>
      </c>
      <c r="H19" s="19">
        <v>5</v>
      </c>
      <c r="I19" s="19">
        <v>6</v>
      </c>
      <c r="J19" s="19">
        <v>2</v>
      </c>
      <c r="K19" s="19">
        <v>3</v>
      </c>
      <c r="L19" s="20">
        <f t="shared" si="0"/>
        <v>6.5</v>
      </c>
      <c r="M19" s="20">
        <f t="shared" si="1"/>
        <v>9.75</v>
      </c>
      <c r="N19" s="22"/>
      <c r="O19" s="107">
        <f t="shared" si="4"/>
        <v>120.25</v>
      </c>
    </row>
    <row r="20" spans="1:21" ht="21" customHeight="1" x14ac:dyDescent="0.25">
      <c r="A20" s="47">
        <v>17</v>
      </c>
      <c r="B20" s="70" t="s">
        <v>492</v>
      </c>
      <c r="C20" s="19">
        <v>60</v>
      </c>
      <c r="D20" s="20">
        <f t="shared" si="2"/>
        <v>18</v>
      </c>
      <c r="E20" s="20">
        <f t="shared" si="3"/>
        <v>78</v>
      </c>
      <c r="F20" s="19">
        <v>1</v>
      </c>
      <c r="G20" s="19">
        <v>2.5</v>
      </c>
      <c r="H20" s="19">
        <v>5</v>
      </c>
      <c r="I20" s="19">
        <v>6</v>
      </c>
      <c r="J20" s="19">
        <v>2</v>
      </c>
      <c r="K20" s="19">
        <v>3</v>
      </c>
      <c r="L20" s="20">
        <f t="shared" si="0"/>
        <v>6</v>
      </c>
      <c r="M20" s="20">
        <f t="shared" si="1"/>
        <v>9</v>
      </c>
      <c r="N20" s="22"/>
      <c r="O20" s="107">
        <f t="shared" si="4"/>
        <v>112.5</v>
      </c>
    </row>
    <row r="21" spans="1:21" ht="27" customHeight="1" x14ac:dyDescent="0.25">
      <c r="A21" s="47">
        <v>18</v>
      </c>
      <c r="B21" s="70" t="s">
        <v>493</v>
      </c>
      <c r="C21" s="19">
        <v>60</v>
      </c>
      <c r="D21" s="20">
        <f t="shared" si="2"/>
        <v>18</v>
      </c>
      <c r="E21" s="20">
        <f t="shared" si="3"/>
        <v>78</v>
      </c>
      <c r="F21" s="19">
        <v>1</v>
      </c>
      <c r="G21" s="19">
        <v>2.5</v>
      </c>
      <c r="H21" s="19">
        <v>5</v>
      </c>
      <c r="I21" s="19">
        <v>6</v>
      </c>
      <c r="J21" s="19">
        <v>2</v>
      </c>
      <c r="K21" s="19">
        <v>3</v>
      </c>
      <c r="L21" s="20">
        <f t="shared" si="0"/>
        <v>6</v>
      </c>
      <c r="M21" s="20">
        <f t="shared" si="1"/>
        <v>9</v>
      </c>
      <c r="N21" s="22"/>
      <c r="O21" s="107">
        <f t="shared" si="4"/>
        <v>112.5</v>
      </c>
    </row>
    <row r="22" spans="1:21" ht="21" customHeight="1" x14ac:dyDescent="0.25">
      <c r="A22" s="47">
        <v>19</v>
      </c>
      <c r="B22" s="70" t="s">
        <v>494</v>
      </c>
      <c r="C22" s="19">
        <v>35</v>
      </c>
      <c r="D22" s="20">
        <f t="shared" si="2"/>
        <v>10.5</v>
      </c>
      <c r="E22" s="20">
        <f t="shared" si="3"/>
        <v>45.5</v>
      </c>
      <c r="F22" s="19">
        <v>1</v>
      </c>
      <c r="G22" s="19">
        <v>2.5</v>
      </c>
      <c r="H22" s="19">
        <v>5</v>
      </c>
      <c r="I22" s="19">
        <v>6</v>
      </c>
      <c r="J22" s="19">
        <v>2</v>
      </c>
      <c r="K22" s="19">
        <v>3</v>
      </c>
      <c r="L22" s="20">
        <f t="shared" si="0"/>
        <v>3.5</v>
      </c>
      <c r="M22" s="20">
        <f t="shared" si="1"/>
        <v>5.25</v>
      </c>
      <c r="N22" s="22"/>
      <c r="O22" s="107">
        <f t="shared" si="4"/>
        <v>73.75</v>
      </c>
    </row>
    <row r="23" spans="1:21" ht="21" customHeight="1" x14ac:dyDescent="0.25">
      <c r="A23" s="47">
        <v>20</v>
      </c>
      <c r="B23" s="70" t="s">
        <v>495</v>
      </c>
      <c r="C23" s="19">
        <v>60</v>
      </c>
      <c r="D23" s="20">
        <f t="shared" si="2"/>
        <v>18</v>
      </c>
      <c r="E23" s="20">
        <f t="shared" si="3"/>
        <v>78</v>
      </c>
      <c r="F23" s="19">
        <v>1</v>
      </c>
      <c r="G23" s="19">
        <v>2.5</v>
      </c>
      <c r="H23" s="19">
        <v>5</v>
      </c>
      <c r="I23" s="19">
        <v>6</v>
      </c>
      <c r="J23" s="19">
        <v>2</v>
      </c>
      <c r="K23" s="19">
        <v>3</v>
      </c>
      <c r="L23" s="20">
        <f t="shared" si="0"/>
        <v>6</v>
      </c>
      <c r="M23" s="20">
        <f t="shared" si="1"/>
        <v>9</v>
      </c>
      <c r="N23" s="22"/>
      <c r="O23" s="107">
        <f t="shared" si="4"/>
        <v>112.5</v>
      </c>
    </row>
    <row r="24" spans="1:21" s="11" customFormat="1" ht="21" customHeight="1" x14ac:dyDescent="0.25">
      <c r="A24" s="47">
        <v>21</v>
      </c>
      <c r="B24" s="70" t="s">
        <v>496</v>
      </c>
      <c r="C24" s="19">
        <v>35</v>
      </c>
      <c r="D24" s="20">
        <f t="shared" si="2"/>
        <v>10.5</v>
      </c>
      <c r="E24" s="20">
        <f t="shared" si="3"/>
        <v>45.5</v>
      </c>
      <c r="F24" s="19">
        <v>1</v>
      </c>
      <c r="G24" s="19">
        <v>2.5</v>
      </c>
      <c r="H24" s="19">
        <v>5</v>
      </c>
      <c r="I24" s="19">
        <v>6</v>
      </c>
      <c r="J24" s="19">
        <v>2</v>
      </c>
      <c r="K24" s="19">
        <v>3</v>
      </c>
      <c r="L24" s="20">
        <f t="shared" si="0"/>
        <v>3.5</v>
      </c>
      <c r="M24" s="20">
        <f t="shared" si="1"/>
        <v>5.25</v>
      </c>
      <c r="N24" s="22"/>
      <c r="O24" s="107">
        <f t="shared" si="4"/>
        <v>73.75</v>
      </c>
      <c r="Q24"/>
      <c r="R24"/>
      <c r="S24"/>
      <c r="T24"/>
      <c r="U24"/>
    </row>
    <row r="25" spans="1:21" s="11" customFormat="1" ht="21" customHeight="1" x14ac:dyDescent="0.25">
      <c r="A25" s="47">
        <v>22</v>
      </c>
      <c r="B25" s="70" t="s">
        <v>497</v>
      </c>
      <c r="C25" s="19">
        <v>60</v>
      </c>
      <c r="D25" s="20">
        <f xml:space="preserve"> C25*0.3</f>
        <v>18</v>
      </c>
      <c r="E25" s="20">
        <f>C25+D25</f>
        <v>78</v>
      </c>
      <c r="F25" s="19">
        <v>1</v>
      </c>
      <c r="G25" s="19">
        <v>2.5</v>
      </c>
      <c r="H25" s="19">
        <v>5</v>
      </c>
      <c r="I25" s="19">
        <v>6</v>
      </c>
      <c r="J25" s="19">
        <v>2</v>
      </c>
      <c r="K25" s="19">
        <v>3</v>
      </c>
      <c r="L25" s="20">
        <f xml:space="preserve"> C25*0.1</f>
        <v>6</v>
      </c>
      <c r="M25" s="20">
        <f xml:space="preserve"> C25*0.15</f>
        <v>9</v>
      </c>
      <c r="N25" s="22"/>
      <c r="O25" s="107">
        <f t="shared" si="4"/>
        <v>112.5</v>
      </c>
      <c r="Q25"/>
      <c r="R25"/>
      <c r="S25"/>
      <c r="T25"/>
      <c r="U25"/>
    </row>
    <row r="26" spans="1:21" s="120" customFormat="1" ht="14.1" customHeight="1" x14ac:dyDescent="0.25">
      <c r="A26" s="81"/>
      <c r="B26" s="82"/>
      <c r="C26" s="114"/>
      <c r="D26" s="115"/>
      <c r="E26" s="115"/>
      <c r="F26" s="114"/>
      <c r="G26" s="114"/>
      <c r="H26" s="114"/>
      <c r="I26" s="114"/>
      <c r="J26" s="114"/>
      <c r="K26" s="114"/>
      <c r="L26" s="115"/>
      <c r="M26" s="115"/>
      <c r="N26" s="116"/>
      <c r="O26" s="117"/>
      <c r="Q26" s="119"/>
      <c r="R26" s="119"/>
      <c r="S26" s="119"/>
      <c r="T26" s="119"/>
      <c r="U26" s="119"/>
    </row>
    <row r="27" spans="1:21" s="11" customFormat="1" ht="30" customHeight="1" x14ac:dyDescent="0.25">
      <c r="A27" s="47">
        <v>23</v>
      </c>
      <c r="B27" s="70" t="s">
        <v>465</v>
      </c>
      <c r="C27" s="19">
        <v>60</v>
      </c>
      <c r="D27" s="20">
        <f t="shared" si="2"/>
        <v>18</v>
      </c>
      <c r="E27" s="20">
        <f t="shared" si="3"/>
        <v>78</v>
      </c>
      <c r="F27" s="19">
        <v>1</v>
      </c>
      <c r="G27" s="19">
        <v>2.5</v>
      </c>
      <c r="H27" s="19">
        <v>5</v>
      </c>
      <c r="I27" s="19">
        <v>6</v>
      </c>
      <c r="J27" s="19">
        <v>2</v>
      </c>
      <c r="K27" s="19">
        <v>3</v>
      </c>
      <c r="L27" s="20">
        <f t="shared" si="0"/>
        <v>6</v>
      </c>
      <c r="M27" s="20">
        <f t="shared" si="1"/>
        <v>9</v>
      </c>
      <c r="N27" s="22"/>
      <c r="O27" s="107">
        <f t="shared" si="4"/>
        <v>112.5</v>
      </c>
      <c r="Q27"/>
      <c r="R27"/>
      <c r="S27"/>
      <c r="T27"/>
      <c r="U27"/>
    </row>
    <row r="28" spans="1:21" s="11" customFormat="1" ht="27.6" customHeight="1" x14ac:dyDescent="0.25">
      <c r="A28" s="47">
        <v>24</v>
      </c>
      <c r="B28" s="5" t="s">
        <v>86</v>
      </c>
      <c r="C28" s="19">
        <v>46</v>
      </c>
      <c r="D28" s="20">
        <f xml:space="preserve"> C28*0.3</f>
        <v>13.799999999999999</v>
      </c>
      <c r="E28" s="20">
        <f>C28+D28</f>
        <v>59.8</v>
      </c>
      <c r="F28" s="19">
        <v>1</v>
      </c>
      <c r="G28" s="19">
        <v>2.5</v>
      </c>
      <c r="H28" s="19">
        <v>5</v>
      </c>
      <c r="I28" s="19">
        <v>6</v>
      </c>
      <c r="J28" s="19">
        <v>2</v>
      </c>
      <c r="K28" s="19">
        <v>3</v>
      </c>
      <c r="L28" s="20">
        <f xml:space="preserve"> C28*0.1</f>
        <v>4.6000000000000005</v>
      </c>
      <c r="M28" s="20">
        <f xml:space="preserve"> C28*0.15</f>
        <v>6.8999999999999995</v>
      </c>
      <c r="N28" s="22"/>
      <c r="O28" s="107">
        <f>SUM(E28:M28)*(100%+N28)</f>
        <v>90.8</v>
      </c>
      <c r="Q28"/>
      <c r="R28"/>
      <c r="S28"/>
      <c r="T28"/>
      <c r="U28"/>
    </row>
    <row r="29" spans="1:21" s="11" customFormat="1" ht="21" customHeight="1" x14ac:dyDescent="0.25">
      <c r="A29" s="47">
        <v>25</v>
      </c>
      <c r="B29" s="5" t="s">
        <v>462</v>
      </c>
      <c r="C29" s="19">
        <v>46</v>
      </c>
      <c r="D29" s="20">
        <f t="shared" si="2"/>
        <v>13.799999999999999</v>
      </c>
      <c r="E29" s="20">
        <f t="shared" si="3"/>
        <v>59.8</v>
      </c>
      <c r="F29" s="19">
        <v>1</v>
      </c>
      <c r="G29" s="19">
        <v>2.5</v>
      </c>
      <c r="H29" s="19">
        <v>5</v>
      </c>
      <c r="I29" s="19">
        <v>6</v>
      </c>
      <c r="J29" s="19">
        <v>2</v>
      </c>
      <c r="K29" s="19">
        <v>3</v>
      </c>
      <c r="L29" s="20">
        <f t="shared" si="0"/>
        <v>4.6000000000000005</v>
      </c>
      <c r="M29" s="20">
        <f t="shared" si="1"/>
        <v>6.8999999999999995</v>
      </c>
      <c r="N29" s="22"/>
      <c r="O29" s="107">
        <f t="shared" si="4"/>
        <v>90.8</v>
      </c>
      <c r="Q29"/>
      <c r="R29"/>
      <c r="S29"/>
      <c r="T29"/>
      <c r="U29"/>
    </row>
    <row r="30" spans="1:21" s="11" customFormat="1" ht="21" customHeight="1" x14ac:dyDescent="0.25">
      <c r="A30" s="47">
        <v>26</v>
      </c>
      <c r="B30" s="5" t="s">
        <v>461</v>
      </c>
      <c r="C30" s="19">
        <v>46</v>
      </c>
      <c r="D30" s="20">
        <f t="shared" si="2"/>
        <v>13.799999999999999</v>
      </c>
      <c r="E30" s="20">
        <f t="shared" si="3"/>
        <v>59.8</v>
      </c>
      <c r="F30" s="19">
        <v>1</v>
      </c>
      <c r="G30" s="19">
        <v>2.5</v>
      </c>
      <c r="H30" s="19">
        <v>5</v>
      </c>
      <c r="I30" s="19">
        <v>6</v>
      </c>
      <c r="J30" s="19">
        <v>2</v>
      </c>
      <c r="K30" s="19">
        <v>3</v>
      </c>
      <c r="L30" s="20">
        <f t="shared" si="0"/>
        <v>4.6000000000000005</v>
      </c>
      <c r="M30" s="20">
        <f t="shared" si="1"/>
        <v>6.8999999999999995</v>
      </c>
      <c r="N30" s="22"/>
      <c r="O30" s="107">
        <f t="shared" si="4"/>
        <v>90.8</v>
      </c>
      <c r="Q30"/>
      <c r="R30"/>
      <c r="S30"/>
      <c r="T30"/>
      <c r="U30"/>
    </row>
    <row r="31" spans="1:21" s="11" customFormat="1" ht="21" customHeight="1" x14ac:dyDescent="0.25">
      <c r="A31" s="47">
        <v>27</v>
      </c>
      <c r="B31" s="5" t="s">
        <v>56</v>
      </c>
      <c r="C31" s="19">
        <v>46</v>
      </c>
      <c r="D31" s="20">
        <f t="shared" si="2"/>
        <v>13.799999999999999</v>
      </c>
      <c r="E31" s="20">
        <f t="shared" si="3"/>
        <v>59.8</v>
      </c>
      <c r="F31" s="19">
        <v>1</v>
      </c>
      <c r="G31" s="19">
        <v>2.5</v>
      </c>
      <c r="H31" s="19">
        <v>5</v>
      </c>
      <c r="I31" s="19">
        <v>6</v>
      </c>
      <c r="J31" s="19">
        <v>2</v>
      </c>
      <c r="K31" s="19">
        <v>3</v>
      </c>
      <c r="L31" s="20">
        <f t="shared" si="0"/>
        <v>4.6000000000000005</v>
      </c>
      <c r="M31" s="20">
        <f t="shared" si="1"/>
        <v>6.8999999999999995</v>
      </c>
      <c r="N31" s="22"/>
      <c r="O31" s="107">
        <f t="shared" si="4"/>
        <v>90.8</v>
      </c>
      <c r="Q31"/>
      <c r="R31"/>
      <c r="S31"/>
      <c r="T31"/>
      <c r="U31"/>
    </row>
    <row r="32" spans="1:21" s="11" customFormat="1" ht="21" customHeight="1" x14ac:dyDescent="0.25">
      <c r="A32" s="19">
        <v>28</v>
      </c>
      <c r="B32" s="5" t="s">
        <v>168</v>
      </c>
      <c r="C32" s="19">
        <v>46</v>
      </c>
      <c r="D32" s="20">
        <f xml:space="preserve"> C32*0.3</f>
        <v>13.799999999999999</v>
      </c>
      <c r="E32" s="20">
        <f>C32+D32</f>
        <v>59.8</v>
      </c>
      <c r="F32" s="19">
        <v>1</v>
      </c>
      <c r="G32" s="19">
        <v>2.5</v>
      </c>
      <c r="H32" s="19">
        <v>5</v>
      </c>
      <c r="I32" s="19">
        <v>6</v>
      </c>
      <c r="J32" s="19">
        <v>2</v>
      </c>
      <c r="K32" s="19">
        <v>3</v>
      </c>
      <c r="L32" s="20">
        <f xml:space="preserve"> C32*0.1</f>
        <v>4.6000000000000005</v>
      </c>
      <c r="M32" s="20">
        <f xml:space="preserve"> C32*0.15</f>
        <v>6.8999999999999995</v>
      </c>
      <c r="N32" s="22"/>
      <c r="O32" s="107">
        <f>SUM(E32:M32)*(100%+N32)</f>
        <v>90.8</v>
      </c>
      <c r="Q32"/>
      <c r="R32"/>
      <c r="S32"/>
      <c r="T32"/>
      <c r="U32"/>
    </row>
    <row r="33" spans="1:21" s="11" customFormat="1" ht="21" customHeight="1" x14ac:dyDescent="0.25">
      <c r="A33" s="19">
        <v>29</v>
      </c>
      <c r="B33" s="5" t="s">
        <v>463</v>
      </c>
      <c r="C33" s="19">
        <v>46</v>
      </c>
      <c r="D33" s="20">
        <f xml:space="preserve"> C33*0.3</f>
        <v>13.799999999999999</v>
      </c>
      <c r="E33" s="20">
        <f>C33+D33</f>
        <v>59.8</v>
      </c>
      <c r="F33" s="19">
        <v>1</v>
      </c>
      <c r="G33" s="19">
        <v>2.5</v>
      </c>
      <c r="H33" s="19">
        <v>5</v>
      </c>
      <c r="I33" s="19">
        <v>6</v>
      </c>
      <c r="J33" s="19">
        <v>2</v>
      </c>
      <c r="K33" s="19">
        <v>3</v>
      </c>
      <c r="L33" s="20">
        <f xml:space="preserve"> C33*0.1</f>
        <v>4.6000000000000005</v>
      </c>
      <c r="M33" s="20">
        <f xml:space="preserve"> C33*0.15</f>
        <v>6.8999999999999995</v>
      </c>
      <c r="N33" s="22"/>
      <c r="O33" s="107">
        <f>SUM(E33:M33)*(100%+N33)</f>
        <v>90.8</v>
      </c>
      <c r="Q33"/>
      <c r="R33"/>
      <c r="S33"/>
      <c r="T33"/>
      <c r="U33"/>
    </row>
    <row r="34" spans="1:21" s="119" customFormat="1" ht="13.5" customHeight="1" x14ac:dyDescent="0.25">
      <c r="A34" s="118"/>
      <c r="B34" s="84"/>
      <c r="C34" s="118"/>
      <c r="D34" s="126"/>
      <c r="E34" s="126"/>
      <c r="F34" s="120"/>
      <c r="G34" s="120"/>
      <c r="H34" s="120"/>
      <c r="I34" s="120"/>
      <c r="J34" s="120"/>
      <c r="K34" s="120"/>
      <c r="L34" s="118"/>
      <c r="M34" s="120"/>
      <c r="N34" s="120"/>
      <c r="O34" s="127"/>
      <c r="P34" s="120"/>
    </row>
    <row r="35" spans="1:21" ht="28.5" customHeight="1" x14ac:dyDescent="0.25">
      <c r="A35" s="47">
        <v>30</v>
      </c>
      <c r="B35" s="70" t="s">
        <v>464</v>
      </c>
      <c r="C35" s="19">
        <v>75</v>
      </c>
      <c r="D35" s="20">
        <f t="shared" si="2"/>
        <v>22.5</v>
      </c>
      <c r="E35" s="20">
        <f t="shared" si="3"/>
        <v>97.5</v>
      </c>
      <c r="F35" s="19">
        <v>1</v>
      </c>
      <c r="G35" s="19">
        <v>2.5</v>
      </c>
      <c r="H35" s="19">
        <v>5</v>
      </c>
      <c r="I35" s="19">
        <v>6</v>
      </c>
      <c r="J35" s="19">
        <v>2</v>
      </c>
      <c r="K35" s="19">
        <v>3</v>
      </c>
      <c r="L35" s="20">
        <f t="shared" si="0"/>
        <v>7.5</v>
      </c>
      <c r="M35" s="20">
        <f t="shared" si="1"/>
        <v>11.25</v>
      </c>
      <c r="N35" s="22"/>
      <c r="O35" s="107">
        <f t="shared" si="4"/>
        <v>135.75</v>
      </c>
    </row>
    <row r="36" spans="1:21" ht="21" customHeight="1" x14ac:dyDescent="0.25">
      <c r="A36" s="47">
        <v>31</v>
      </c>
      <c r="B36" s="70" t="s">
        <v>466</v>
      </c>
      <c r="C36" s="19">
        <v>75</v>
      </c>
      <c r="D36" s="20">
        <f t="shared" si="2"/>
        <v>22.5</v>
      </c>
      <c r="E36" s="20">
        <f t="shared" si="3"/>
        <v>97.5</v>
      </c>
      <c r="F36" s="19">
        <v>1</v>
      </c>
      <c r="G36" s="19">
        <v>2.5</v>
      </c>
      <c r="H36" s="19">
        <v>5</v>
      </c>
      <c r="I36" s="19">
        <v>8</v>
      </c>
      <c r="J36" s="19">
        <v>2</v>
      </c>
      <c r="K36" s="19">
        <v>3</v>
      </c>
      <c r="L36" s="20">
        <f t="shared" si="0"/>
        <v>7.5</v>
      </c>
      <c r="M36" s="20">
        <f t="shared" si="1"/>
        <v>11.25</v>
      </c>
      <c r="N36" s="22"/>
      <c r="O36" s="107">
        <f t="shared" si="4"/>
        <v>137.75</v>
      </c>
      <c r="P36" s="19">
        <f>O36/2</f>
        <v>68.875</v>
      </c>
    </row>
    <row r="37" spans="1:21" ht="21" customHeight="1" x14ac:dyDescent="0.25">
      <c r="A37" s="47">
        <v>32</v>
      </c>
      <c r="B37" s="5" t="s">
        <v>51</v>
      </c>
      <c r="C37" s="19">
        <v>51</v>
      </c>
      <c r="D37" s="20">
        <f t="shared" si="2"/>
        <v>15.299999999999999</v>
      </c>
      <c r="E37" s="20">
        <f t="shared" si="3"/>
        <v>66.3</v>
      </c>
      <c r="F37" s="19">
        <v>1</v>
      </c>
      <c r="G37" s="19">
        <v>2.5</v>
      </c>
      <c r="H37" s="19">
        <v>5</v>
      </c>
      <c r="I37" s="19">
        <v>6</v>
      </c>
      <c r="J37" s="19">
        <v>2</v>
      </c>
      <c r="K37" s="19">
        <v>3</v>
      </c>
      <c r="L37" s="20">
        <f t="shared" si="0"/>
        <v>5.1000000000000005</v>
      </c>
      <c r="M37" s="20">
        <f t="shared" si="1"/>
        <v>7.6499999999999995</v>
      </c>
      <c r="N37" s="22"/>
      <c r="O37" s="107">
        <f t="shared" si="4"/>
        <v>98.55</v>
      </c>
    </row>
    <row r="38" spans="1:21" ht="30.95" customHeight="1" x14ac:dyDescent="0.25">
      <c r="A38" s="47">
        <v>33</v>
      </c>
      <c r="B38" s="5" t="s">
        <v>499</v>
      </c>
      <c r="C38" s="19">
        <v>90</v>
      </c>
      <c r="D38" s="20">
        <f t="shared" si="2"/>
        <v>27</v>
      </c>
      <c r="E38" s="20">
        <f t="shared" si="3"/>
        <v>117</v>
      </c>
      <c r="F38" s="19">
        <v>1</v>
      </c>
      <c r="G38" s="19">
        <v>2.5</v>
      </c>
      <c r="H38" s="19">
        <v>5</v>
      </c>
      <c r="I38" s="19">
        <v>8</v>
      </c>
      <c r="J38" s="19">
        <v>2</v>
      </c>
      <c r="K38" s="19">
        <v>3</v>
      </c>
      <c r="L38" s="20">
        <f t="shared" si="0"/>
        <v>9</v>
      </c>
      <c r="M38" s="20">
        <f t="shared" si="1"/>
        <v>13.5</v>
      </c>
      <c r="N38" s="22"/>
      <c r="O38" s="107">
        <f t="shared" si="4"/>
        <v>161</v>
      </c>
      <c r="P38" s="19">
        <f>O38/2</f>
        <v>80.5</v>
      </c>
    </row>
    <row r="39" spans="1:21" ht="21" customHeight="1" x14ac:dyDescent="0.25">
      <c r="A39" s="47">
        <v>34</v>
      </c>
      <c r="B39" s="5" t="s">
        <v>57</v>
      </c>
      <c r="C39" s="19">
        <v>45</v>
      </c>
      <c r="D39" s="20">
        <f t="shared" si="2"/>
        <v>13.5</v>
      </c>
      <c r="E39" s="20">
        <f t="shared" si="3"/>
        <v>58.5</v>
      </c>
      <c r="F39" s="19">
        <v>1</v>
      </c>
      <c r="G39" s="19">
        <v>2.5</v>
      </c>
      <c r="H39" s="19">
        <v>5</v>
      </c>
      <c r="I39" s="19">
        <v>6</v>
      </c>
      <c r="J39" s="19">
        <v>2</v>
      </c>
      <c r="K39" s="19">
        <v>3</v>
      </c>
      <c r="L39" s="20">
        <f t="shared" si="0"/>
        <v>4.5</v>
      </c>
      <c r="M39" s="20">
        <f t="shared" si="1"/>
        <v>6.75</v>
      </c>
      <c r="N39" s="22"/>
      <c r="O39" s="107">
        <f t="shared" si="4"/>
        <v>89.25</v>
      </c>
    </row>
    <row r="40" spans="1:21" ht="21" customHeight="1" x14ac:dyDescent="0.25">
      <c r="A40" s="47">
        <v>35</v>
      </c>
      <c r="B40" s="5" t="s">
        <v>169</v>
      </c>
      <c r="C40" s="19">
        <v>45</v>
      </c>
      <c r="D40" s="20">
        <f t="shared" si="2"/>
        <v>13.5</v>
      </c>
      <c r="E40" s="20">
        <f t="shared" si="3"/>
        <v>58.5</v>
      </c>
      <c r="F40" s="19">
        <v>1</v>
      </c>
      <c r="G40" s="19">
        <v>2.5</v>
      </c>
      <c r="H40" s="19">
        <v>5</v>
      </c>
      <c r="I40" s="19">
        <v>6</v>
      </c>
      <c r="J40" s="19">
        <v>2</v>
      </c>
      <c r="K40" s="19">
        <v>3</v>
      </c>
      <c r="L40" s="20">
        <f t="shared" si="0"/>
        <v>4.5</v>
      </c>
      <c r="M40" s="20">
        <f t="shared" si="1"/>
        <v>6.75</v>
      </c>
      <c r="N40" s="22"/>
      <c r="O40" s="107">
        <f t="shared" si="4"/>
        <v>89.25</v>
      </c>
    </row>
    <row r="41" spans="1:21" s="9" customFormat="1" ht="21" customHeight="1" x14ac:dyDescent="0.25">
      <c r="A41" s="47">
        <v>36</v>
      </c>
      <c r="B41" s="5" t="s">
        <v>60</v>
      </c>
      <c r="C41" s="19">
        <v>45</v>
      </c>
      <c r="D41" s="20">
        <f t="shared" si="2"/>
        <v>13.5</v>
      </c>
      <c r="E41" s="20">
        <f t="shared" si="3"/>
        <v>58.5</v>
      </c>
      <c r="F41" s="19">
        <v>1</v>
      </c>
      <c r="G41" s="19">
        <v>2.5</v>
      </c>
      <c r="H41" s="19">
        <v>5</v>
      </c>
      <c r="I41" s="19">
        <v>6</v>
      </c>
      <c r="J41" s="19">
        <v>2</v>
      </c>
      <c r="K41" s="19">
        <v>3</v>
      </c>
      <c r="L41" s="20">
        <f t="shared" si="0"/>
        <v>4.5</v>
      </c>
      <c r="M41" s="20">
        <f t="shared" si="1"/>
        <v>6.75</v>
      </c>
      <c r="N41" s="22"/>
      <c r="O41" s="107">
        <f t="shared" si="4"/>
        <v>89.25</v>
      </c>
      <c r="P41" s="14"/>
      <c r="U41"/>
    </row>
    <row r="42" spans="1:21" s="121" customFormat="1" ht="15" customHeight="1" x14ac:dyDescent="0.25">
      <c r="A42" s="114"/>
      <c r="B42" s="82"/>
      <c r="C42" s="114"/>
      <c r="D42" s="115"/>
      <c r="E42" s="115"/>
      <c r="F42" s="114"/>
      <c r="G42" s="114"/>
      <c r="H42" s="114"/>
      <c r="I42" s="114"/>
      <c r="J42" s="114"/>
      <c r="K42" s="114"/>
      <c r="L42" s="115">
        <v>0.05</v>
      </c>
      <c r="M42" s="115"/>
      <c r="N42" s="116"/>
      <c r="O42" s="117"/>
      <c r="P42" s="118"/>
      <c r="U42" s="119"/>
    </row>
    <row r="43" spans="1:21" ht="27.6" customHeight="1" x14ac:dyDescent="0.25">
      <c r="A43" s="19">
        <v>37</v>
      </c>
      <c r="B43" s="5" t="s">
        <v>507</v>
      </c>
      <c r="C43" s="19">
        <v>176</v>
      </c>
      <c r="D43" s="20">
        <f t="shared" si="2"/>
        <v>52.8</v>
      </c>
      <c r="E43" s="20">
        <f t="shared" si="3"/>
        <v>228.8</v>
      </c>
      <c r="F43" s="19">
        <v>1</v>
      </c>
      <c r="G43" s="19">
        <v>2.5</v>
      </c>
      <c r="H43" s="19">
        <v>5</v>
      </c>
      <c r="I43" s="19">
        <v>32</v>
      </c>
      <c r="J43" s="19">
        <v>2</v>
      </c>
      <c r="K43" s="19">
        <v>3</v>
      </c>
      <c r="L43" s="20">
        <f xml:space="preserve"> C43*0.05</f>
        <v>8.8000000000000007</v>
      </c>
      <c r="M43" s="20">
        <f t="shared" si="1"/>
        <v>26.4</v>
      </c>
      <c r="N43" s="22">
        <v>0.05</v>
      </c>
      <c r="O43" s="24">
        <f t="shared" si="4"/>
        <v>324.97500000000002</v>
      </c>
      <c r="P43" s="19">
        <v>168.49</v>
      </c>
      <c r="S43" s="165"/>
      <c r="T43" s="165">
        <f>P43/(1+N43)</f>
        <v>160.46666666666667</v>
      </c>
      <c r="U43" s="45" t="s">
        <v>438</v>
      </c>
    </row>
    <row r="44" spans="1:21" ht="27.6" customHeight="1" x14ac:dyDescent="0.25">
      <c r="A44" s="19">
        <v>38</v>
      </c>
      <c r="B44" s="5" t="s">
        <v>507</v>
      </c>
      <c r="C44" s="19">
        <v>176</v>
      </c>
      <c r="D44" s="20">
        <f t="shared" si="2"/>
        <v>52.8</v>
      </c>
      <c r="E44" s="20">
        <f t="shared" si="3"/>
        <v>228.8</v>
      </c>
      <c r="F44" s="19">
        <v>1</v>
      </c>
      <c r="G44" s="19">
        <v>2.5</v>
      </c>
      <c r="H44" s="19">
        <v>5</v>
      </c>
      <c r="I44" s="19">
        <v>32</v>
      </c>
      <c r="J44" s="19">
        <v>2</v>
      </c>
      <c r="K44" s="19">
        <v>3</v>
      </c>
      <c r="L44" s="20">
        <f t="shared" ref="L44:L49" si="6" xml:space="preserve"> C44*0.05</f>
        <v>8.8000000000000007</v>
      </c>
      <c r="M44" s="20">
        <f t="shared" si="1"/>
        <v>26.4</v>
      </c>
      <c r="N44" s="22">
        <v>0.05</v>
      </c>
      <c r="O44" s="24">
        <f t="shared" si="4"/>
        <v>324.97500000000002</v>
      </c>
      <c r="P44" s="19">
        <v>168.49</v>
      </c>
      <c r="S44" s="165"/>
      <c r="T44" s="165">
        <f>P44/(1+N44)</f>
        <v>160.46666666666667</v>
      </c>
      <c r="U44" s="45" t="s">
        <v>438</v>
      </c>
    </row>
    <row r="45" spans="1:21" s="9" customFormat="1" ht="29.1" customHeight="1" x14ac:dyDescent="0.25">
      <c r="A45" s="19">
        <v>39</v>
      </c>
      <c r="B45" s="5" t="s">
        <v>33</v>
      </c>
      <c r="C45" s="19">
        <v>400</v>
      </c>
      <c r="D45" s="20">
        <f t="shared" si="2"/>
        <v>120</v>
      </c>
      <c r="E45" s="20">
        <f t="shared" si="3"/>
        <v>520</v>
      </c>
      <c r="F45" s="19">
        <v>1</v>
      </c>
      <c r="G45" s="19">
        <v>2.5</v>
      </c>
      <c r="H45" s="19">
        <v>5</v>
      </c>
      <c r="I45" s="19">
        <v>32</v>
      </c>
      <c r="J45" s="19">
        <v>2</v>
      </c>
      <c r="K45" s="19">
        <v>3</v>
      </c>
      <c r="L45" s="20">
        <f t="shared" si="6"/>
        <v>20</v>
      </c>
      <c r="M45" s="20">
        <f t="shared" si="1"/>
        <v>60</v>
      </c>
      <c r="N45" s="22">
        <v>0.05</v>
      </c>
      <c r="O45" s="24">
        <f t="shared" si="4"/>
        <v>677.77499999999998</v>
      </c>
      <c r="P45" s="19">
        <v>344.89</v>
      </c>
      <c r="S45" s="165"/>
      <c r="T45" s="165">
        <f>P45/(1+N45)</f>
        <v>328.46666666666664</v>
      </c>
      <c r="U45" s="45" t="s">
        <v>438</v>
      </c>
    </row>
    <row r="46" spans="1:21" s="14" customFormat="1" ht="21.6" customHeight="1" x14ac:dyDescent="0.25">
      <c r="A46" s="19">
        <v>40</v>
      </c>
      <c r="B46" s="57" t="s">
        <v>248</v>
      </c>
      <c r="C46" s="19">
        <v>1500</v>
      </c>
      <c r="D46" s="20">
        <f t="shared" si="2"/>
        <v>450</v>
      </c>
      <c r="E46" s="20">
        <f t="shared" si="3"/>
        <v>1950</v>
      </c>
      <c r="F46" s="19">
        <v>1</v>
      </c>
      <c r="G46" s="19">
        <v>2.5</v>
      </c>
      <c r="H46" s="19">
        <v>5</v>
      </c>
      <c r="I46" s="19">
        <v>44</v>
      </c>
      <c r="J46" s="19">
        <v>2</v>
      </c>
      <c r="K46" s="19">
        <v>3</v>
      </c>
      <c r="L46" s="20">
        <f t="shared" si="6"/>
        <v>75</v>
      </c>
      <c r="M46" s="20">
        <f xml:space="preserve"> C46*0.05</f>
        <v>75</v>
      </c>
      <c r="N46" s="22">
        <v>0.12</v>
      </c>
      <c r="O46" s="24">
        <f t="shared" si="4"/>
        <v>2416.4</v>
      </c>
      <c r="P46" s="19">
        <f>O46/2</f>
        <v>1208.2</v>
      </c>
      <c r="Q46" s="124"/>
      <c r="S46" s="165"/>
      <c r="T46" s="165">
        <f>P46/(1+N46)</f>
        <v>1078.75</v>
      </c>
      <c r="U46" s="45" t="s">
        <v>440</v>
      </c>
    </row>
    <row r="47" spans="1:21" ht="24" customHeight="1" x14ac:dyDescent="0.25">
      <c r="A47" s="19">
        <v>41</v>
      </c>
      <c r="B47" s="5" t="s">
        <v>34</v>
      </c>
      <c r="C47" s="19">
        <v>210</v>
      </c>
      <c r="D47" s="20">
        <f t="shared" si="2"/>
        <v>63</v>
      </c>
      <c r="E47" s="20">
        <f t="shared" si="3"/>
        <v>273</v>
      </c>
      <c r="F47" s="19">
        <v>1</v>
      </c>
      <c r="G47" s="19">
        <v>2.5</v>
      </c>
      <c r="H47" s="19">
        <v>5</v>
      </c>
      <c r="I47" s="19">
        <v>32</v>
      </c>
      <c r="J47" s="19">
        <v>2</v>
      </c>
      <c r="K47" s="19">
        <v>3</v>
      </c>
      <c r="L47" s="20">
        <f t="shared" si="6"/>
        <v>10.5</v>
      </c>
      <c r="M47" s="20">
        <f xml:space="preserve"> C47*0.15</f>
        <v>31.5</v>
      </c>
      <c r="N47" s="22">
        <v>0.05</v>
      </c>
      <c r="O47" s="24">
        <f t="shared" si="4"/>
        <v>378.52500000000003</v>
      </c>
      <c r="P47" s="19"/>
      <c r="S47" s="165"/>
      <c r="T47" s="165">
        <f>O47/(1+N47)</f>
        <v>360.5</v>
      </c>
      <c r="U47" s="45" t="s">
        <v>438</v>
      </c>
    </row>
    <row r="48" spans="1:21" s="9" customFormat="1" ht="24" customHeight="1" x14ac:dyDescent="0.25">
      <c r="A48" s="19">
        <v>42</v>
      </c>
      <c r="B48" s="5" t="s">
        <v>35</v>
      </c>
      <c r="C48" s="19">
        <v>160</v>
      </c>
      <c r="D48" s="20">
        <f t="shared" si="2"/>
        <v>48</v>
      </c>
      <c r="E48" s="20">
        <f t="shared" si="3"/>
        <v>208</v>
      </c>
      <c r="F48" s="19">
        <v>1</v>
      </c>
      <c r="G48" s="19">
        <v>2.5</v>
      </c>
      <c r="H48" s="19">
        <v>5</v>
      </c>
      <c r="I48" s="19">
        <v>32</v>
      </c>
      <c r="J48" s="19">
        <v>2</v>
      </c>
      <c r="K48" s="19">
        <v>3</v>
      </c>
      <c r="L48" s="20">
        <f t="shared" si="6"/>
        <v>8</v>
      </c>
      <c r="M48" s="20">
        <f xml:space="preserve"> C48*0.15</f>
        <v>24</v>
      </c>
      <c r="N48" s="22">
        <v>0.05</v>
      </c>
      <c r="O48" s="24">
        <f t="shared" si="4"/>
        <v>299.77500000000003</v>
      </c>
      <c r="P48" s="19"/>
      <c r="S48" s="165"/>
      <c r="T48" s="165">
        <f>O48/(1+N48)</f>
        <v>285.5</v>
      </c>
      <c r="U48" s="2" t="s">
        <v>438</v>
      </c>
    </row>
    <row r="49" spans="1:21" ht="21.6" customHeight="1" x14ac:dyDescent="0.25">
      <c r="A49" s="19">
        <v>43</v>
      </c>
      <c r="B49" s="5" t="s">
        <v>95</v>
      </c>
      <c r="C49" s="19">
        <v>185</v>
      </c>
      <c r="D49" s="20">
        <f xml:space="preserve"> C49*0.3</f>
        <v>55.5</v>
      </c>
      <c r="E49" s="20">
        <f>C49+D49</f>
        <v>240.5</v>
      </c>
      <c r="F49" s="19">
        <v>1</v>
      </c>
      <c r="G49" s="19">
        <v>2.5</v>
      </c>
      <c r="H49" s="19">
        <v>5</v>
      </c>
      <c r="I49" s="19">
        <v>44</v>
      </c>
      <c r="J49" s="19">
        <v>2</v>
      </c>
      <c r="K49" s="19">
        <v>3</v>
      </c>
      <c r="L49" s="20">
        <f t="shared" si="6"/>
        <v>9.25</v>
      </c>
      <c r="M49" s="20">
        <f xml:space="preserve"> C49*0.15</f>
        <v>27.75</v>
      </c>
      <c r="N49" s="22">
        <v>0.05</v>
      </c>
      <c r="O49" s="24">
        <f>SUM(E49:M49)*(100%+N49)</f>
        <v>351.75</v>
      </c>
      <c r="P49" s="19">
        <f>O49/2</f>
        <v>175.875</v>
      </c>
      <c r="R49" s="165"/>
      <c r="S49" s="165"/>
      <c r="T49" s="165">
        <f>P49/(1+N49)</f>
        <v>167.5</v>
      </c>
      <c r="U49" s="45" t="s">
        <v>441</v>
      </c>
    </row>
    <row r="50" spans="1:21" s="9" customFormat="1" ht="21.6" customHeight="1" x14ac:dyDescent="0.25">
      <c r="A50" s="19">
        <v>44</v>
      </c>
      <c r="B50" s="5" t="s">
        <v>53</v>
      </c>
      <c r="C50" s="19">
        <v>215</v>
      </c>
      <c r="D50" s="20">
        <f t="shared" si="2"/>
        <v>64.5</v>
      </c>
      <c r="E50" s="20">
        <f t="shared" si="3"/>
        <v>279.5</v>
      </c>
      <c r="F50" s="19">
        <v>1</v>
      </c>
      <c r="G50" s="19">
        <v>2.5</v>
      </c>
      <c r="H50" s="19">
        <v>5</v>
      </c>
      <c r="I50" s="19">
        <v>44</v>
      </c>
      <c r="J50" s="19">
        <v>2</v>
      </c>
      <c r="K50" s="19">
        <v>3</v>
      </c>
      <c r="L50" s="20">
        <f xml:space="preserve"> C50*0.05</f>
        <v>10.75</v>
      </c>
      <c r="M50" s="20">
        <f xml:space="preserve"> C50*0.15</f>
        <v>32.25</v>
      </c>
      <c r="N50" s="22">
        <v>0.05</v>
      </c>
      <c r="O50" s="24">
        <f t="shared" si="4"/>
        <v>399</v>
      </c>
      <c r="P50" s="19">
        <f>O50/2</f>
        <v>199.5</v>
      </c>
      <c r="R50" s="165"/>
      <c r="S50" s="165"/>
      <c r="T50" s="165">
        <f>P50/(1+N50)</f>
        <v>190</v>
      </c>
    </row>
    <row r="51" spans="1:21" s="119" customFormat="1" ht="15" customHeight="1" x14ac:dyDescent="0.25">
      <c r="A51" s="114"/>
      <c r="B51" s="82"/>
      <c r="C51" s="114"/>
      <c r="D51" s="115"/>
      <c r="E51" s="115"/>
      <c r="F51" s="114"/>
      <c r="G51" s="114"/>
      <c r="H51" s="114"/>
      <c r="I51" s="114"/>
      <c r="J51" s="114"/>
      <c r="K51" s="114"/>
      <c r="L51" s="114"/>
      <c r="M51" s="115"/>
      <c r="N51" s="116"/>
      <c r="O51" s="117"/>
      <c r="P51" s="118"/>
      <c r="T51" s="165"/>
      <c r="U51" s="122"/>
    </row>
    <row r="52" spans="1:21" ht="21.6" customHeight="1" x14ac:dyDescent="0.25">
      <c r="A52" s="19">
        <v>45</v>
      </c>
      <c r="B52" s="5" t="s">
        <v>208</v>
      </c>
      <c r="C52" s="19">
        <v>500</v>
      </c>
      <c r="D52" s="20">
        <f t="shared" si="2"/>
        <v>150</v>
      </c>
      <c r="E52" s="20">
        <f t="shared" si="3"/>
        <v>650</v>
      </c>
      <c r="F52" s="19">
        <v>1</v>
      </c>
      <c r="G52" s="19">
        <v>2.5</v>
      </c>
      <c r="H52" s="19">
        <v>5</v>
      </c>
      <c r="I52" s="21">
        <v>44</v>
      </c>
      <c r="J52" s="19">
        <v>2</v>
      </c>
      <c r="K52" s="19">
        <v>3</v>
      </c>
      <c r="L52" s="19">
        <f xml:space="preserve"> C52*0.05</f>
        <v>25</v>
      </c>
      <c r="M52" s="20">
        <f xml:space="preserve"> C52*0.1</f>
        <v>50</v>
      </c>
      <c r="N52" s="22"/>
      <c r="O52" s="24">
        <f t="shared" si="4"/>
        <v>782.5</v>
      </c>
      <c r="P52" s="19">
        <f>O52/2</f>
        <v>391.25</v>
      </c>
      <c r="T52" s="165"/>
      <c r="U52" s="45" t="s">
        <v>440</v>
      </c>
    </row>
    <row r="53" spans="1:21" ht="21.6" customHeight="1" x14ac:dyDescent="0.25">
      <c r="A53" s="19">
        <v>46</v>
      </c>
      <c r="B53" s="5" t="s">
        <v>18</v>
      </c>
      <c r="C53" s="19">
        <v>450</v>
      </c>
      <c r="D53" s="20">
        <f t="shared" si="2"/>
        <v>135</v>
      </c>
      <c r="E53" s="20">
        <f t="shared" si="3"/>
        <v>585</v>
      </c>
      <c r="F53" s="19">
        <v>1</v>
      </c>
      <c r="G53" s="19">
        <v>2.5</v>
      </c>
      <c r="H53" s="19">
        <v>5</v>
      </c>
      <c r="I53" s="21">
        <v>44</v>
      </c>
      <c r="J53" s="19">
        <v>2</v>
      </c>
      <c r="K53" s="19">
        <v>3</v>
      </c>
      <c r="L53" s="19">
        <f xml:space="preserve"> C53*0.05</f>
        <v>22.5</v>
      </c>
      <c r="M53" s="20">
        <f t="shared" ref="M53:M58" si="7" xml:space="preserve"> C53*0.15</f>
        <v>67.5</v>
      </c>
      <c r="N53" s="22"/>
      <c r="O53" s="107">
        <f t="shared" si="4"/>
        <v>732.5</v>
      </c>
      <c r="P53" s="130">
        <f>O53/2</f>
        <v>366.25</v>
      </c>
      <c r="T53" s="165"/>
      <c r="U53" s="45" t="s">
        <v>440</v>
      </c>
    </row>
    <row r="54" spans="1:21" ht="21.6" customHeight="1" x14ac:dyDescent="0.25">
      <c r="A54" s="19">
        <v>47</v>
      </c>
      <c r="B54" s="70" t="s">
        <v>89</v>
      </c>
      <c r="C54" s="19">
        <v>50</v>
      </c>
      <c r="D54" s="20">
        <f t="shared" si="2"/>
        <v>15</v>
      </c>
      <c r="E54" s="20">
        <f t="shared" si="3"/>
        <v>65</v>
      </c>
      <c r="F54" s="19">
        <v>1</v>
      </c>
      <c r="G54" s="19">
        <v>2.5</v>
      </c>
      <c r="H54" s="19">
        <v>5</v>
      </c>
      <c r="I54" s="133">
        <v>10</v>
      </c>
      <c r="J54" s="19">
        <v>2</v>
      </c>
      <c r="K54" s="19">
        <v>3</v>
      </c>
      <c r="L54" s="19">
        <f t="shared" si="0"/>
        <v>5</v>
      </c>
      <c r="M54" s="20">
        <f t="shared" si="7"/>
        <v>7.5</v>
      </c>
      <c r="N54" s="22"/>
      <c r="O54" s="107">
        <f t="shared" si="4"/>
        <v>101</v>
      </c>
      <c r="T54" s="165"/>
      <c r="U54" s="45" t="s">
        <v>519</v>
      </c>
    </row>
    <row r="55" spans="1:21" ht="21.6" customHeight="1" x14ac:dyDescent="0.25">
      <c r="A55" s="19">
        <v>48</v>
      </c>
      <c r="B55" s="70" t="s">
        <v>36</v>
      </c>
      <c r="C55" s="19">
        <v>70</v>
      </c>
      <c r="D55" s="20">
        <f t="shared" si="2"/>
        <v>21</v>
      </c>
      <c r="E55" s="20">
        <f t="shared" si="3"/>
        <v>91</v>
      </c>
      <c r="F55" s="19">
        <v>1</v>
      </c>
      <c r="G55" s="19">
        <v>2.5</v>
      </c>
      <c r="H55" s="19">
        <v>5</v>
      </c>
      <c r="I55" s="133">
        <v>10</v>
      </c>
      <c r="J55" s="19">
        <v>2</v>
      </c>
      <c r="K55" s="19">
        <v>3</v>
      </c>
      <c r="L55" s="19">
        <f t="shared" si="0"/>
        <v>7</v>
      </c>
      <c r="M55" s="20">
        <f t="shared" si="7"/>
        <v>10.5</v>
      </c>
      <c r="N55" s="22"/>
      <c r="O55" s="107">
        <f t="shared" si="4"/>
        <v>132</v>
      </c>
      <c r="T55" s="165"/>
      <c r="U55" s="45" t="s">
        <v>442</v>
      </c>
    </row>
    <row r="56" spans="1:21" s="104" customFormat="1" ht="21.6" customHeight="1" x14ac:dyDescent="0.25">
      <c r="A56" s="19">
        <v>49</v>
      </c>
      <c r="B56" s="70" t="s">
        <v>302</v>
      </c>
      <c r="C56" s="106">
        <v>10</v>
      </c>
      <c r="D56" s="99">
        <v>0</v>
      </c>
      <c r="E56" s="99">
        <f t="shared" si="3"/>
        <v>10</v>
      </c>
      <c r="F56" s="98">
        <v>1</v>
      </c>
      <c r="G56" s="98">
        <v>2.5</v>
      </c>
      <c r="H56" s="98">
        <v>5</v>
      </c>
      <c r="I56" s="133">
        <v>10</v>
      </c>
      <c r="J56" s="98">
        <v>2</v>
      </c>
      <c r="K56" s="98">
        <v>3</v>
      </c>
      <c r="L56" s="98">
        <v>0</v>
      </c>
      <c r="M56" s="99">
        <f t="shared" si="7"/>
        <v>1.5</v>
      </c>
      <c r="N56" s="100"/>
      <c r="O56" s="107">
        <v>35</v>
      </c>
      <c r="P56" s="105"/>
      <c r="T56" s="165"/>
      <c r="U56" s="45" t="s">
        <v>442</v>
      </c>
    </row>
    <row r="57" spans="1:21" s="119" customFormat="1" ht="16.5" customHeight="1" x14ac:dyDescent="0.25">
      <c r="A57" s="114"/>
      <c r="B57" s="82"/>
      <c r="C57" s="129"/>
      <c r="D57" s="115"/>
      <c r="E57" s="115"/>
      <c r="F57" s="114"/>
      <c r="G57" s="114"/>
      <c r="H57" s="114"/>
      <c r="I57" s="114"/>
      <c r="J57" s="114"/>
      <c r="K57" s="114"/>
      <c r="L57" s="114"/>
      <c r="M57" s="115"/>
      <c r="N57" s="116"/>
      <c r="O57" s="117"/>
      <c r="P57" s="120"/>
      <c r="T57" s="165"/>
      <c r="U57" s="122"/>
    </row>
    <row r="58" spans="1:21" ht="21.6" customHeight="1" x14ac:dyDescent="0.25">
      <c r="A58" s="19">
        <v>45</v>
      </c>
      <c r="B58" s="70" t="s">
        <v>9</v>
      </c>
      <c r="C58" s="19">
        <v>120</v>
      </c>
      <c r="D58" s="20">
        <f t="shared" ref="D58:D78" si="8" xml:space="preserve"> C58*0.3</f>
        <v>36</v>
      </c>
      <c r="E58" s="20">
        <f t="shared" si="3"/>
        <v>156</v>
      </c>
      <c r="F58" s="19">
        <v>1</v>
      </c>
      <c r="G58" s="19">
        <v>2.5</v>
      </c>
      <c r="H58" s="19">
        <v>5</v>
      </c>
      <c r="I58" s="133">
        <v>14</v>
      </c>
      <c r="J58" s="19">
        <v>2</v>
      </c>
      <c r="K58" s="19">
        <v>3</v>
      </c>
      <c r="L58" s="19">
        <f t="shared" ref="L58:L77" si="9" xml:space="preserve"> C58*0.1</f>
        <v>12</v>
      </c>
      <c r="M58" s="20">
        <f t="shared" si="7"/>
        <v>18</v>
      </c>
      <c r="N58" s="22">
        <v>0.05</v>
      </c>
      <c r="O58" s="24">
        <f t="shared" si="4"/>
        <v>224.17500000000001</v>
      </c>
      <c r="P58" s="19">
        <v>108</v>
      </c>
      <c r="T58" s="165">
        <f>P58/(1+N58)</f>
        <v>102.85714285714285</v>
      </c>
      <c r="U58" s="45"/>
    </row>
    <row r="59" spans="1:21" ht="21.6" customHeight="1" x14ac:dyDescent="0.25">
      <c r="A59" s="19">
        <v>45</v>
      </c>
      <c r="B59" s="5" t="s">
        <v>37</v>
      </c>
      <c r="C59" s="19">
        <v>200</v>
      </c>
      <c r="D59" s="20">
        <f t="shared" si="8"/>
        <v>60</v>
      </c>
      <c r="E59" s="20">
        <f t="shared" si="3"/>
        <v>260</v>
      </c>
      <c r="F59" s="19">
        <v>1</v>
      </c>
      <c r="G59" s="19">
        <v>2.5</v>
      </c>
      <c r="H59" s="19">
        <v>5</v>
      </c>
      <c r="I59" s="19">
        <v>30</v>
      </c>
      <c r="J59" s="19">
        <v>2</v>
      </c>
      <c r="K59" s="19">
        <v>3</v>
      </c>
      <c r="L59" s="19">
        <f t="shared" si="9"/>
        <v>20</v>
      </c>
      <c r="M59" s="20">
        <f xml:space="preserve"> C59*0.2</f>
        <v>40</v>
      </c>
      <c r="N59" s="22">
        <v>0.05</v>
      </c>
      <c r="O59" s="24">
        <f t="shared" si="4"/>
        <v>381.67500000000001</v>
      </c>
      <c r="R59" s="35">
        <v>38.167999999999999</v>
      </c>
      <c r="S59" s="35"/>
      <c r="T59" s="165">
        <f>R59/(1+N59)</f>
        <v>36.350476190476186</v>
      </c>
      <c r="U59" s="45"/>
    </row>
    <row r="60" spans="1:21" ht="28.5" customHeight="1" x14ac:dyDescent="0.25">
      <c r="A60" s="19">
        <v>45</v>
      </c>
      <c r="B60" s="5" t="s">
        <v>38</v>
      </c>
      <c r="C60" s="19">
        <v>650</v>
      </c>
      <c r="D60" s="20">
        <f t="shared" si="8"/>
        <v>195</v>
      </c>
      <c r="E60" s="20">
        <f t="shared" si="3"/>
        <v>845</v>
      </c>
      <c r="F60" s="19">
        <v>1</v>
      </c>
      <c r="G60" s="19">
        <v>2.5</v>
      </c>
      <c r="H60" s="19">
        <v>5</v>
      </c>
      <c r="I60" s="19">
        <v>40</v>
      </c>
      <c r="J60" s="19">
        <v>2</v>
      </c>
      <c r="K60" s="19">
        <v>3</v>
      </c>
      <c r="L60" s="19">
        <f t="shared" si="9"/>
        <v>65</v>
      </c>
      <c r="M60" s="20">
        <f xml:space="preserve"> C60*0.25</f>
        <v>162.5</v>
      </c>
      <c r="N60" s="22">
        <v>0.05</v>
      </c>
      <c r="O60" s="24">
        <f t="shared" si="4"/>
        <v>1182.3</v>
      </c>
      <c r="R60" s="35">
        <v>118.23</v>
      </c>
      <c r="S60" s="35"/>
      <c r="T60" s="165">
        <f>R60/(1+N60)</f>
        <v>112.6</v>
      </c>
      <c r="U60" s="109" t="s">
        <v>509</v>
      </c>
    </row>
    <row r="61" spans="1:21" ht="21.6" customHeight="1" x14ac:dyDescent="0.25">
      <c r="A61" s="19">
        <v>46</v>
      </c>
      <c r="B61" s="5" t="s">
        <v>39</v>
      </c>
      <c r="C61" s="19">
        <v>400</v>
      </c>
      <c r="D61" s="20">
        <f t="shared" si="8"/>
        <v>120</v>
      </c>
      <c r="E61" s="20">
        <f t="shared" si="3"/>
        <v>520</v>
      </c>
      <c r="F61" s="19">
        <v>1</v>
      </c>
      <c r="G61" s="19">
        <v>2.5</v>
      </c>
      <c r="H61" s="19">
        <v>5</v>
      </c>
      <c r="I61" s="19">
        <v>30</v>
      </c>
      <c r="J61" s="19">
        <v>2</v>
      </c>
      <c r="K61" s="19">
        <v>3</v>
      </c>
      <c r="L61" s="19">
        <f t="shared" si="9"/>
        <v>40</v>
      </c>
      <c r="M61" s="20">
        <f xml:space="preserve"> C61*0.25</f>
        <v>100</v>
      </c>
      <c r="N61" s="22">
        <v>0.05</v>
      </c>
      <c r="O61" s="24">
        <f t="shared" si="4"/>
        <v>738.67500000000007</v>
      </c>
      <c r="R61" s="35">
        <v>73.867999999999995</v>
      </c>
      <c r="S61" s="36"/>
      <c r="T61" s="165">
        <f>R61/(1+N61)</f>
        <v>70.350476190476186</v>
      </c>
      <c r="U61" s="45"/>
    </row>
    <row r="62" spans="1:21" ht="21.6" customHeight="1" x14ac:dyDescent="0.25">
      <c r="A62" s="19">
        <v>47</v>
      </c>
      <c r="B62" s="70" t="s">
        <v>58</v>
      </c>
      <c r="C62" s="19">
        <v>3000</v>
      </c>
      <c r="D62" s="123">
        <f t="shared" si="8"/>
        <v>900</v>
      </c>
      <c r="E62" s="20">
        <f t="shared" si="3"/>
        <v>3900</v>
      </c>
      <c r="F62" s="19">
        <v>1</v>
      </c>
      <c r="G62" s="19">
        <v>2.5</v>
      </c>
      <c r="H62" s="19">
        <v>5</v>
      </c>
      <c r="I62" s="133">
        <v>120</v>
      </c>
      <c r="J62" s="19">
        <v>2</v>
      </c>
      <c r="K62" s="19">
        <v>3</v>
      </c>
      <c r="L62" s="19">
        <f xml:space="preserve"> C62*0.08</f>
        <v>240</v>
      </c>
      <c r="M62" s="20">
        <f xml:space="preserve"> C62*0.15</f>
        <v>450</v>
      </c>
      <c r="N62" s="22">
        <v>0.05</v>
      </c>
      <c r="O62" s="24">
        <f t="shared" si="4"/>
        <v>4959.6750000000002</v>
      </c>
      <c r="R62" s="37"/>
      <c r="S62" s="133">
        <f>O62/20</f>
        <v>247.98375000000001</v>
      </c>
      <c r="T62" s="165">
        <f>S62/(1+N62)</f>
        <v>236.17500000000001</v>
      </c>
      <c r="U62" s="45" t="s">
        <v>510</v>
      </c>
    </row>
    <row r="63" spans="1:21" ht="21.6" customHeight="1" x14ac:dyDescent="0.25">
      <c r="A63" s="19">
        <v>48</v>
      </c>
      <c r="B63" s="5" t="s">
        <v>40</v>
      </c>
      <c r="C63" s="19">
        <v>250</v>
      </c>
      <c r="D63" s="20">
        <f t="shared" si="8"/>
        <v>75</v>
      </c>
      <c r="E63" s="20">
        <f t="shared" si="3"/>
        <v>325</v>
      </c>
      <c r="F63" s="19">
        <v>1</v>
      </c>
      <c r="G63" s="19">
        <v>2.5</v>
      </c>
      <c r="H63" s="19">
        <v>5</v>
      </c>
      <c r="I63" s="19">
        <v>60</v>
      </c>
      <c r="J63" s="19">
        <v>2</v>
      </c>
      <c r="K63" s="19">
        <v>3</v>
      </c>
      <c r="L63" s="19">
        <f t="shared" si="9"/>
        <v>25</v>
      </c>
      <c r="M63" s="20">
        <f xml:space="preserve"> C63*0.15</f>
        <v>37.5</v>
      </c>
      <c r="N63" s="22">
        <v>0.05</v>
      </c>
      <c r="O63" s="24">
        <f t="shared" si="4"/>
        <v>484.05</v>
      </c>
      <c r="Q63" s="37"/>
      <c r="R63" s="35">
        <v>48.4</v>
      </c>
      <c r="S63" s="36"/>
      <c r="T63" s="165">
        <f>R63/(1+N63)</f>
        <v>46.095238095238095</v>
      </c>
      <c r="U63" s="109" t="s">
        <v>511</v>
      </c>
    </row>
    <row r="64" spans="1:21" ht="21.6" customHeight="1" x14ac:dyDescent="0.25">
      <c r="A64" s="19">
        <v>49</v>
      </c>
      <c r="B64" s="5" t="s">
        <v>41</v>
      </c>
      <c r="C64" s="19">
        <v>200</v>
      </c>
      <c r="D64" s="20">
        <f t="shared" si="8"/>
        <v>60</v>
      </c>
      <c r="E64" s="20">
        <f t="shared" si="3"/>
        <v>260</v>
      </c>
      <c r="F64" s="19">
        <v>1</v>
      </c>
      <c r="G64" s="19">
        <v>2.5</v>
      </c>
      <c r="H64" s="19">
        <v>5</v>
      </c>
      <c r="I64" s="19">
        <v>60</v>
      </c>
      <c r="J64" s="19">
        <v>2</v>
      </c>
      <c r="K64" s="19">
        <v>3</v>
      </c>
      <c r="L64" s="19">
        <f t="shared" si="9"/>
        <v>20</v>
      </c>
      <c r="M64" s="20">
        <f xml:space="preserve"> C64*0.15</f>
        <v>30</v>
      </c>
      <c r="N64" s="22">
        <v>0.05</v>
      </c>
      <c r="O64" s="24">
        <f t="shared" si="4"/>
        <v>402.67500000000001</v>
      </c>
      <c r="Q64" s="37"/>
      <c r="R64" s="35">
        <v>40.26</v>
      </c>
      <c r="S64" s="36"/>
      <c r="T64" s="165">
        <f>R64/(1+N64)</f>
        <v>38.342857142857142</v>
      </c>
      <c r="U64" s="109" t="s">
        <v>511</v>
      </c>
    </row>
    <row r="65" spans="1:21" ht="21.6" customHeight="1" x14ac:dyDescent="0.25">
      <c r="A65" s="19">
        <v>50</v>
      </c>
      <c r="B65" s="70" t="s">
        <v>42</v>
      </c>
      <c r="C65" s="19">
        <v>1000</v>
      </c>
      <c r="D65" s="20">
        <f t="shared" si="8"/>
        <v>300</v>
      </c>
      <c r="E65" s="20">
        <f t="shared" si="3"/>
        <v>1300</v>
      </c>
      <c r="F65" s="19">
        <v>1</v>
      </c>
      <c r="G65" s="19">
        <v>2.5</v>
      </c>
      <c r="H65" s="19">
        <v>5</v>
      </c>
      <c r="I65" s="133">
        <v>120</v>
      </c>
      <c r="J65" s="19">
        <v>2</v>
      </c>
      <c r="K65" s="19">
        <v>3</v>
      </c>
      <c r="L65" s="19">
        <f t="shared" si="9"/>
        <v>100</v>
      </c>
      <c r="M65" s="20">
        <f xml:space="preserve"> C65*0.25</f>
        <v>250</v>
      </c>
      <c r="N65" s="22">
        <v>0.05</v>
      </c>
      <c r="O65" s="24">
        <f t="shared" si="4"/>
        <v>1872.6750000000002</v>
      </c>
      <c r="R65" s="36"/>
      <c r="S65" s="134">
        <f>O65/20</f>
        <v>93.633750000000006</v>
      </c>
      <c r="T65" s="165">
        <f>S65/(1+N65)</f>
        <v>89.174999999999997</v>
      </c>
      <c r="U65" s="45" t="s">
        <v>443</v>
      </c>
    </row>
    <row r="66" spans="1:21" s="9" customFormat="1" ht="21.6" customHeight="1" x14ac:dyDescent="0.25">
      <c r="A66" s="19">
        <v>51</v>
      </c>
      <c r="B66" s="5" t="s">
        <v>43</v>
      </c>
      <c r="C66" s="19">
        <v>93</v>
      </c>
      <c r="D66" s="20">
        <f t="shared" si="8"/>
        <v>27.9</v>
      </c>
      <c r="E66" s="20">
        <f t="shared" si="3"/>
        <v>120.9</v>
      </c>
      <c r="F66" s="19">
        <v>1</v>
      </c>
      <c r="G66" s="19">
        <v>2.5</v>
      </c>
      <c r="H66" s="19">
        <v>5</v>
      </c>
      <c r="I66" s="19">
        <v>8</v>
      </c>
      <c r="J66" s="19">
        <v>2</v>
      </c>
      <c r="K66" s="19">
        <v>3</v>
      </c>
      <c r="L66" s="19">
        <f t="shared" si="9"/>
        <v>9.3000000000000007</v>
      </c>
      <c r="M66" s="20">
        <f xml:space="preserve"> C66*0.25</f>
        <v>23.25</v>
      </c>
      <c r="N66" s="22">
        <v>0.05</v>
      </c>
      <c r="O66" s="24">
        <f t="shared" si="4"/>
        <v>183.69750000000002</v>
      </c>
      <c r="P66" s="35">
        <f>O66/2</f>
        <v>91.84875000000001</v>
      </c>
      <c r="T66" s="165">
        <f>P66/(1+N66)</f>
        <v>87.475000000000009</v>
      </c>
      <c r="U66" s="9" t="s">
        <v>483</v>
      </c>
    </row>
    <row r="67" spans="1:21" ht="21.6" customHeight="1" x14ac:dyDescent="0.25">
      <c r="A67" s="19">
        <v>52</v>
      </c>
      <c r="B67" s="5" t="s">
        <v>44</v>
      </c>
      <c r="C67" s="19">
        <v>170</v>
      </c>
      <c r="D67" s="20">
        <f t="shared" si="8"/>
        <v>51</v>
      </c>
      <c r="E67" s="20">
        <f t="shared" si="3"/>
        <v>221</v>
      </c>
      <c r="F67" s="19">
        <v>1</v>
      </c>
      <c r="G67" s="19">
        <v>2.5</v>
      </c>
      <c r="H67" s="19">
        <v>5</v>
      </c>
      <c r="I67" s="19">
        <v>16</v>
      </c>
      <c r="J67" s="19">
        <v>2</v>
      </c>
      <c r="K67" s="19">
        <v>3</v>
      </c>
      <c r="L67" s="19">
        <f t="shared" si="9"/>
        <v>17</v>
      </c>
      <c r="M67" s="20">
        <f xml:space="preserve"> C67*0.15</f>
        <v>25.5</v>
      </c>
      <c r="N67" s="22"/>
      <c r="O67" s="24">
        <f t="shared" si="4"/>
        <v>293</v>
      </c>
      <c r="Q67" s="131">
        <v>73.25</v>
      </c>
      <c r="R67" s="37"/>
      <c r="T67" s="165"/>
      <c r="U67" s="45" t="s">
        <v>484</v>
      </c>
    </row>
    <row r="68" spans="1:21" ht="21.6" customHeight="1" x14ac:dyDescent="0.25">
      <c r="A68" s="19">
        <v>53</v>
      </c>
      <c r="B68" s="5" t="s">
        <v>45</v>
      </c>
      <c r="C68" s="19">
        <v>100</v>
      </c>
      <c r="D68" s="20">
        <f t="shared" si="8"/>
        <v>30</v>
      </c>
      <c r="E68" s="20">
        <f t="shared" si="3"/>
        <v>130</v>
      </c>
      <c r="F68" s="19">
        <v>1</v>
      </c>
      <c r="G68" s="19">
        <v>2.5</v>
      </c>
      <c r="H68" s="19">
        <v>5</v>
      </c>
      <c r="I68" s="37">
        <v>16</v>
      </c>
      <c r="J68" s="19">
        <v>2</v>
      </c>
      <c r="K68" s="19">
        <v>3</v>
      </c>
      <c r="L68" s="19">
        <f t="shared" si="9"/>
        <v>10</v>
      </c>
      <c r="M68" s="20">
        <f xml:space="preserve"> C68*0.15</f>
        <v>15</v>
      </c>
      <c r="N68" s="22">
        <v>0.05</v>
      </c>
      <c r="O68" s="24">
        <f t="shared" si="4"/>
        <v>193.72499999999999</v>
      </c>
      <c r="Q68" s="131">
        <v>48.43</v>
      </c>
      <c r="R68" s="37"/>
      <c r="T68" s="165">
        <f>Q68/(1+N68)</f>
        <v>46.12380952380952</v>
      </c>
      <c r="U68" s="45" t="s">
        <v>444</v>
      </c>
    </row>
    <row r="69" spans="1:21" ht="21.6" customHeight="1" x14ac:dyDescent="0.25">
      <c r="A69" s="19">
        <v>54</v>
      </c>
      <c r="B69" s="5" t="s">
        <v>46</v>
      </c>
      <c r="C69" s="19">
        <v>90</v>
      </c>
      <c r="D69" s="20">
        <f t="shared" si="8"/>
        <v>27</v>
      </c>
      <c r="E69" s="20">
        <f t="shared" si="3"/>
        <v>117</v>
      </c>
      <c r="F69" s="19">
        <v>1</v>
      </c>
      <c r="G69" s="19">
        <v>2.5</v>
      </c>
      <c r="H69" s="19">
        <v>5</v>
      </c>
      <c r="I69" s="19">
        <v>30</v>
      </c>
      <c r="J69" s="19">
        <v>2</v>
      </c>
      <c r="K69" s="19">
        <v>3</v>
      </c>
      <c r="L69" s="19">
        <f t="shared" si="9"/>
        <v>9</v>
      </c>
      <c r="M69" s="20">
        <f xml:space="preserve"> C69*0.15</f>
        <v>13.5</v>
      </c>
      <c r="N69" s="22"/>
      <c r="O69" s="24">
        <f t="shared" si="4"/>
        <v>183</v>
      </c>
      <c r="R69" s="38">
        <v>18.3</v>
      </c>
      <c r="T69" s="165"/>
      <c r="U69" s="45" t="s">
        <v>444</v>
      </c>
    </row>
    <row r="70" spans="1:21" ht="21.6" customHeight="1" x14ac:dyDescent="0.25">
      <c r="A70" s="19">
        <v>55</v>
      </c>
      <c r="B70" s="5" t="s">
        <v>474</v>
      </c>
      <c r="C70" s="19">
        <v>250</v>
      </c>
      <c r="D70" s="20">
        <f t="shared" si="8"/>
        <v>75</v>
      </c>
      <c r="E70" s="20">
        <f t="shared" si="3"/>
        <v>325</v>
      </c>
      <c r="F70" s="19">
        <v>1</v>
      </c>
      <c r="G70" s="19">
        <v>2.5</v>
      </c>
      <c r="H70" s="19">
        <v>5</v>
      </c>
      <c r="I70" s="19">
        <v>60</v>
      </c>
      <c r="J70" s="19">
        <v>2</v>
      </c>
      <c r="K70" s="19">
        <v>3</v>
      </c>
      <c r="L70" s="19">
        <f t="shared" si="9"/>
        <v>25</v>
      </c>
      <c r="M70" s="20">
        <f xml:space="preserve"> C70*0.3</f>
        <v>75</v>
      </c>
      <c r="N70" s="22">
        <v>0.05</v>
      </c>
      <c r="O70" s="24">
        <f t="shared" si="4"/>
        <v>523.42500000000007</v>
      </c>
      <c r="R70" s="37"/>
      <c r="S70" s="35">
        <v>26.17</v>
      </c>
      <c r="T70" s="165">
        <f>S70/(1+N70)</f>
        <v>24.923809523809524</v>
      </c>
      <c r="U70" s="45" t="s">
        <v>445</v>
      </c>
    </row>
    <row r="71" spans="1:21" ht="21.6" customHeight="1" x14ac:dyDescent="0.25">
      <c r="A71" s="19">
        <v>56</v>
      </c>
      <c r="B71" s="5" t="s">
        <v>47</v>
      </c>
      <c r="C71" s="19">
        <v>190</v>
      </c>
      <c r="D71" s="20">
        <f t="shared" si="8"/>
        <v>57</v>
      </c>
      <c r="E71" s="20">
        <f t="shared" si="3"/>
        <v>247</v>
      </c>
      <c r="F71" s="19">
        <v>1</v>
      </c>
      <c r="G71" s="19">
        <v>2.5</v>
      </c>
      <c r="H71" s="19">
        <v>5</v>
      </c>
      <c r="I71" s="19">
        <v>40</v>
      </c>
      <c r="J71" s="19">
        <v>2</v>
      </c>
      <c r="K71" s="19">
        <v>3</v>
      </c>
      <c r="L71" s="19">
        <f t="shared" si="9"/>
        <v>19</v>
      </c>
      <c r="M71" s="20">
        <f xml:space="preserve"> C71*0.15</f>
        <v>28.5</v>
      </c>
      <c r="N71" s="22"/>
      <c r="O71" s="24">
        <f t="shared" si="4"/>
        <v>348</v>
      </c>
      <c r="R71" s="35">
        <v>34.799999999999997</v>
      </c>
      <c r="T71" s="165"/>
      <c r="U71" s="45"/>
    </row>
    <row r="72" spans="1:21" ht="21.6" customHeight="1" x14ac:dyDescent="0.25">
      <c r="A72" s="19">
        <v>57</v>
      </c>
      <c r="B72" s="5" t="s">
        <v>448</v>
      </c>
      <c r="C72" s="19">
        <v>190</v>
      </c>
      <c r="D72" s="20">
        <f t="shared" si="8"/>
        <v>57</v>
      </c>
      <c r="E72" s="20">
        <f t="shared" si="3"/>
        <v>247</v>
      </c>
      <c r="F72" s="19">
        <v>1</v>
      </c>
      <c r="G72" s="19">
        <v>2.5</v>
      </c>
      <c r="H72" s="19">
        <v>5</v>
      </c>
      <c r="I72" s="19">
        <v>40</v>
      </c>
      <c r="J72" s="19">
        <v>2</v>
      </c>
      <c r="K72" s="19">
        <v>3</v>
      </c>
      <c r="L72" s="19">
        <f t="shared" si="9"/>
        <v>19</v>
      </c>
      <c r="M72" s="20">
        <f xml:space="preserve"> C72*0.15</f>
        <v>28.5</v>
      </c>
      <c r="N72" s="22"/>
      <c r="O72" s="24">
        <f t="shared" si="4"/>
        <v>348</v>
      </c>
      <c r="R72" s="35">
        <v>34.799999999999997</v>
      </c>
      <c r="T72" s="165"/>
      <c r="U72" s="45"/>
    </row>
    <row r="73" spans="1:21" s="102" customFormat="1" ht="21.6" customHeight="1" x14ac:dyDescent="0.25">
      <c r="A73" s="19">
        <v>58</v>
      </c>
      <c r="B73" s="5" t="s">
        <v>48</v>
      </c>
      <c r="C73" s="98">
        <v>160</v>
      </c>
      <c r="D73" s="99">
        <f t="shared" si="8"/>
        <v>48</v>
      </c>
      <c r="E73" s="99">
        <f t="shared" si="3"/>
        <v>208</v>
      </c>
      <c r="F73" s="98">
        <v>1</v>
      </c>
      <c r="G73" s="98">
        <v>2.5</v>
      </c>
      <c r="H73" s="98">
        <v>5</v>
      </c>
      <c r="I73" s="98">
        <v>80</v>
      </c>
      <c r="J73" s="98">
        <v>2</v>
      </c>
      <c r="K73" s="98">
        <v>3</v>
      </c>
      <c r="L73" s="98">
        <f t="shared" si="9"/>
        <v>16</v>
      </c>
      <c r="M73" s="99">
        <f xml:space="preserve"> C73*0.4</f>
        <v>64</v>
      </c>
      <c r="N73" s="100"/>
      <c r="O73" s="24">
        <f t="shared" si="4"/>
        <v>381.5</v>
      </c>
      <c r="P73" s="101"/>
      <c r="R73" s="132">
        <v>38.15</v>
      </c>
      <c r="T73" s="165"/>
      <c r="U73" s="45"/>
    </row>
    <row r="74" spans="1:21" s="9" customFormat="1" ht="21.6" customHeight="1" x14ac:dyDescent="0.25">
      <c r="A74" s="19">
        <v>59</v>
      </c>
      <c r="B74" s="5" t="s">
        <v>49</v>
      </c>
      <c r="C74" s="19">
        <v>230</v>
      </c>
      <c r="D74" s="20">
        <f t="shared" si="8"/>
        <v>69</v>
      </c>
      <c r="E74" s="20">
        <f t="shared" ref="E74:E82" si="10">C74+D74</f>
        <v>299</v>
      </c>
      <c r="F74" s="19">
        <v>1</v>
      </c>
      <c r="G74" s="19">
        <v>2.5</v>
      </c>
      <c r="H74" s="19">
        <v>5</v>
      </c>
      <c r="I74" s="98">
        <v>40</v>
      </c>
      <c r="J74" s="19">
        <v>2</v>
      </c>
      <c r="K74" s="19">
        <v>3</v>
      </c>
      <c r="L74" s="19">
        <f t="shared" si="9"/>
        <v>23</v>
      </c>
      <c r="M74" s="20">
        <f t="shared" ref="M74:M82" si="11" xml:space="preserve"> C74*0.15</f>
        <v>34.5</v>
      </c>
      <c r="N74" s="22">
        <v>0.05</v>
      </c>
      <c r="O74" s="24">
        <f t="shared" ref="O74:O80" si="12">SUM(E74:M74)*(100%+N74)</f>
        <v>430.5</v>
      </c>
      <c r="P74" s="14"/>
      <c r="R74" s="35">
        <v>46.2</v>
      </c>
      <c r="T74" s="165">
        <f>R74/(1+N74)</f>
        <v>44</v>
      </c>
      <c r="U74" s="45" t="s">
        <v>485</v>
      </c>
    </row>
    <row r="75" spans="1:21" s="9" customFormat="1" ht="21.6" customHeight="1" x14ac:dyDescent="0.25">
      <c r="A75" s="19">
        <v>60</v>
      </c>
      <c r="B75" s="5" t="s">
        <v>50</v>
      </c>
      <c r="C75" s="19">
        <v>500</v>
      </c>
      <c r="D75" s="20">
        <f t="shared" si="8"/>
        <v>150</v>
      </c>
      <c r="E75" s="20">
        <f t="shared" si="10"/>
        <v>650</v>
      </c>
      <c r="F75" s="19">
        <v>1</v>
      </c>
      <c r="G75" s="19">
        <v>2.5</v>
      </c>
      <c r="H75" s="19">
        <v>5</v>
      </c>
      <c r="I75" s="19">
        <v>30</v>
      </c>
      <c r="J75" s="19">
        <v>2</v>
      </c>
      <c r="K75" s="19">
        <v>3</v>
      </c>
      <c r="L75" s="19">
        <f t="shared" si="9"/>
        <v>50</v>
      </c>
      <c r="M75" s="20">
        <f t="shared" si="11"/>
        <v>75</v>
      </c>
      <c r="N75" s="22">
        <v>0.05</v>
      </c>
      <c r="O75" s="24">
        <f t="shared" si="12"/>
        <v>859.42500000000007</v>
      </c>
      <c r="P75" s="14"/>
      <c r="R75" s="35">
        <v>90.14</v>
      </c>
      <c r="T75" s="165">
        <f>R75/(1+N75)</f>
        <v>85.847619047619048</v>
      </c>
      <c r="U75" s="45"/>
    </row>
    <row r="76" spans="1:21" s="9" customFormat="1" ht="32.1" customHeight="1" x14ac:dyDescent="0.25">
      <c r="A76" s="19">
        <v>61</v>
      </c>
      <c r="B76" s="70" t="s">
        <v>427</v>
      </c>
      <c r="C76" s="133">
        <v>313</v>
      </c>
      <c r="D76" s="135">
        <f t="shared" si="8"/>
        <v>93.899999999999991</v>
      </c>
      <c r="E76" s="135">
        <f t="shared" si="10"/>
        <v>406.9</v>
      </c>
      <c r="F76" s="133">
        <v>1</v>
      </c>
      <c r="G76" s="133">
        <v>2.5</v>
      </c>
      <c r="H76" s="133">
        <v>5</v>
      </c>
      <c r="I76" s="133">
        <v>24</v>
      </c>
      <c r="J76" s="133">
        <v>2</v>
      </c>
      <c r="K76" s="19">
        <v>3</v>
      </c>
      <c r="L76" s="19">
        <f t="shared" si="9"/>
        <v>31.3</v>
      </c>
      <c r="M76" s="20">
        <f t="shared" si="11"/>
        <v>46.949999999999996</v>
      </c>
      <c r="N76" s="22"/>
      <c r="O76" s="24">
        <f t="shared" si="12"/>
        <v>522.65</v>
      </c>
      <c r="P76" s="35">
        <f>O76/2</f>
        <v>261.32499999999999</v>
      </c>
      <c r="T76" s="165"/>
      <c r="U76" s="45" t="s">
        <v>515</v>
      </c>
    </row>
    <row r="77" spans="1:21" s="9" customFormat="1" ht="32.1" customHeight="1" x14ac:dyDescent="0.25">
      <c r="A77" s="19">
        <v>62</v>
      </c>
      <c r="B77" s="70" t="s">
        <v>221</v>
      </c>
      <c r="C77" s="133">
        <v>280</v>
      </c>
      <c r="D77" s="135">
        <f t="shared" si="8"/>
        <v>84</v>
      </c>
      <c r="E77" s="135">
        <f t="shared" si="10"/>
        <v>364</v>
      </c>
      <c r="F77" s="133">
        <v>1</v>
      </c>
      <c r="G77" s="133">
        <v>2.5</v>
      </c>
      <c r="H77" s="133">
        <v>5</v>
      </c>
      <c r="I77" s="133">
        <v>24</v>
      </c>
      <c r="J77" s="133">
        <v>2</v>
      </c>
      <c r="K77" s="19">
        <v>3</v>
      </c>
      <c r="L77" s="19">
        <f t="shared" si="9"/>
        <v>28</v>
      </c>
      <c r="M77" s="20">
        <f t="shared" si="11"/>
        <v>42</v>
      </c>
      <c r="N77" s="22"/>
      <c r="O77" s="24">
        <f t="shared" si="12"/>
        <v>471.5</v>
      </c>
      <c r="P77" s="35">
        <f>O77/2</f>
        <v>235.75</v>
      </c>
      <c r="T77" s="165"/>
      <c r="U77" s="45" t="s">
        <v>515</v>
      </c>
    </row>
    <row r="78" spans="1:21" s="102" customFormat="1" ht="21.6" customHeight="1" x14ac:dyDescent="0.25">
      <c r="A78" s="19">
        <v>63</v>
      </c>
      <c r="B78" s="5" t="s">
        <v>486</v>
      </c>
      <c r="C78" s="98">
        <v>30</v>
      </c>
      <c r="D78" s="112">
        <f t="shared" si="8"/>
        <v>9</v>
      </c>
      <c r="E78" s="99">
        <f t="shared" si="10"/>
        <v>39</v>
      </c>
      <c r="F78" s="98">
        <v>1</v>
      </c>
      <c r="G78" s="98">
        <v>2.5</v>
      </c>
      <c r="H78" s="98">
        <v>0</v>
      </c>
      <c r="I78" s="106">
        <v>0</v>
      </c>
      <c r="J78" s="98">
        <v>2</v>
      </c>
      <c r="K78" s="98">
        <v>3</v>
      </c>
      <c r="L78" s="98">
        <v>0</v>
      </c>
      <c r="M78" s="99">
        <f t="shared" si="11"/>
        <v>4.5</v>
      </c>
      <c r="N78" s="100"/>
      <c r="O78" s="24">
        <f t="shared" si="12"/>
        <v>52</v>
      </c>
      <c r="P78" s="101">
        <v>26</v>
      </c>
      <c r="T78" s="165"/>
    </row>
    <row r="79" spans="1:21" s="102" customFormat="1" ht="21.95" customHeight="1" x14ac:dyDescent="0.25">
      <c r="A79" s="19">
        <v>64</v>
      </c>
      <c r="B79" s="5" t="s">
        <v>26</v>
      </c>
      <c r="C79" s="98">
        <v>700</v>
      </c>
      <c r="D79" s="99">
        <f xml:space="preserve"> C79*0.3</f>
        <v>210</v>
      </c>
      <c r="E79" s="99">
        <f t="shared" si="10"/>
        <v>910</v>
      </c>
      <c r="F79" s="98">
        <v>1</v>
      </c>
      <c r="G79" s="98">
        <v>2.5</v>
      </c>
      <c r="H79" s="98">
        <v>5</v>
      </c>
      <c r="I79" s="98">
        <v>16</v>
      </c>
      <c r="J79" s="98">
        <v>2</v>
      </c>
      <c r="K79" s="98">
        <v>3</v>
      </c>
      <c r="L79" s="99">
        <f xml:space="preserve"> C79*0.05</f>
        <v>35</v>
      </c>
      <c r="M79" s="99">
        <f t="shared" si="11"/>
        <v>105</v>
      </c>
      <c r="N79" s="100">
        <v>0.05</v>
      </c>
      <c r="O79" s="24">
        <f t="shared" si="12"/>
        <v>1133.4750000000001</v>
      </c>
      <c r="P79" s="98"/>
      <c r="Q79" s="98">
        <f>O79/4</f>
        <v>283.36875000000003</v>
      </c>
      <c r="T79" s="165">
        <f>Q79/(1+N79)</f>
        <v>269.875</v>
      </c>
      <c r="U79" s="111" t="s">
        <v>446</v>
      </c>
    </row>
    <row r="80" spans="1:21" s="104" customFormat="1" ht="21.95" customHeight="1" x14ac:dyDescent="0.25">
      <c r="A80" s="19">
        <v>65</v>
      </c>
      <c r="B80" s="5" t="s">
        <v>256</v>
      </c>
      <c r="C80" s="98">
        <v>660</v>
      </c>
      <c r="D80" s="99">
        <f xml:space="preserve"> C80*0.15</f>
        <v>99</v>
      </c>
      <c r="E80" s="99">
        <f t="shared" si="10"/>
        <v>759</v>
      </c>
      <c r="F80" s="98">
        <v>1</v>
      </c>
      <c r="G80" s="98">
        <v>2.5</v>
      </c>
      <c r="H80" s="98">
        <v>5</v>
      </c>
      <c r="I80" s="98">
        <v>16</v>
      </c>
      <c r="J80" s="98">
        <v>2</v>
      </c>
      <c r="K80" s="98">
        <v>3</v>
      </c>
      <c r="L80" s="99">
        <f xml:space="preserve"> C80*0.05</f>
        <v>33</v>
      </c>
      <c r="M80" s="99">
        <f t="shared" si="11"/>
        <v>99</v>
      </c>
      <c r="N80" s="100">
        <v>0.05</v>
      </c>
      <c r="O80" s="24">
        <f t="shared" si="12"/>
        <v>966.52500000000009</v>
      </c>
      <c r="P80" s="103"/>
      <c r="Q80" s="98">
        <f>O80/4</f>
        <v>241.63125000000002</v>
      </c>
      <c r="T80" s="165">
        <f>Q80/(1+N80)</f>
        <v>230.125</v>
      </c>
      <c r="U80" s="111" t="s">
        <v>446</v>
      </c>
    </row>
    <row r="81" spans="1:21" s="104" customFormat="1" ht="21.95" customHeight="1" x14ac:dyDescent="0.25">
      <c r="A81" s="19">
        <v>66</v>
      </c>
      <c r="B81" s="5" t="s">
        <v>2</v>
      </c>
      <c r="C81" s="98">
        <v>90</v>
      </c>
      <c r="D81" s="99">
        <f xml:space="preserve"> C81*0.3</f>
        <v>27</v>
      </c>
      <c r="E81" s="99">
        <f t="shared" si="10"/>
        <v>117</v>
      </c>
      <c r="F81" s="98">
        <v>1</v>
      </c>
      <c r="G81" s="98">
        <v>2.5</v>
      </c>
      <c r="H81" s="98">
        <v>5</v>
      </c>
      <c r="I81" s="98">
        <v>8</v>
      </c>
      <c r="J81" s="98">
        <v>2</v>
      </c>
      <c r="K81" s="98">
        <v>3</v>
      </c>
      <c r="L81" s="99">
        <f xml:space="preserve"> C81*0.1</f>
        <v>9</v>
      </c>
      <c r="M81" s="99">
        <f t="shared" si="11"/>
        <v>13.5</v>
      </c>
      <c r="N81" s="100"/>
      <c r="O81" s="24">
        <v>173</v>
      </c>
      <c r="P81" s="98">
        <f>O81/2</f>
        <v>86.5</v>
      </c>
      <c r="T81" s="165"/>
      <c r="U81" s="110" t="s">
        <v>447</v>
      </c>
    </row>
    <row r="82" spans="1:21" s="14" customFormat="1" ht="21.6" customHeight="1" x14ac:dyDescent="0.25">
      <c r="A82" s="19">
        <v>67</v>
      </c>
      <c r="B82" s="57" t="s">
        <v>52</v>
      </c>
      <c r="C82" s="37">
        <v>375</v>
      </c>
      <c r="D82" s="20">
        <f xml:space="preserve"> C82*0.3</f>
        <v>112.5</v>
      </c>
      <c r="E82" s="20">
        <f t="shared" si="10"/>
        <v>487.5</v>
      </c>
      <c r="F82" s="19">
        <v>1</v>
      </c>
      <c r="G82" s="19">
        <v>2.5</v>
      </c>
      <c r="H82" s="19">
        <v>5</v>
      </c>
      <c r="I82" s="19">
        <v>80</v>
      </c>
      <c r="J82" s="19">
        <v>2</v>
      </c>
      <c r="K82" s="19">
        <v>3</v>
      </c>
      <c r="L82" s="19">
        <f xml:space="preserve"> C82*0.1</f>
        <v>37.5</v>
      </c>
      <c r="M82" s="20">
        <f t="shared" si="11"/>
        <v>56.25</v>
      </c>
      <c r="N82" s="22"/>
      <c r="O82" s="107">
        <f>SUM(E82:M82)*(100%+N82)</f>
        <v>674.75</v>
      </c>
      <c r="R82" s="19">
        <v>67.47</v>
      </c>
      <c r="S82" s="19"/>
      <c r="T82" s="165"/>
    </row>
    <row r="83" spans="1:21" x14ac:dyDescent="0.25">
      <c r="B83" s="113" t="s">
        <v>91</v>
      </c>
    </row>
    <row r="84" spans="1:21" ht="30" customHeight="1" x14ac:dyDescent="0.25">
      <c r="B84" s="194" t="s">
        <v>92</v>
      </c>
      <c r="C84" s="194"/>
      <c r="D84" s="194"/>
      <c r="E84" s="194"/>
      <c r="F84" s="194"/>
      <c r="G84" s="194"/>
    </row>
    <row r="86" spans="1:21" s="11" customFormat="1" ht="45" customHeight="1" x14ac:dyDescent="0.25">
      <c r="A86" s="14"/>
      <c r="B86" s="194" t="s">
        <v>93</v>
      </c>
      <c r="C86" s="194"/>
      <c r="D86" s="194"/>
      <c r="E86" s="194"/>
      <c r="F86" s="194"/>
      <c r="G86" s="194"/>
      <c r="L86" s="14"/>
      <c r="O86" s="15"/>
      <c r="Q86"/>
      <c r="R86"/>
      <c r="S86"/>
      <c r="T86"/>
      <c r="U86"/>
    </row>
    <row r="1048573" spans="1:21" s="11" customFormat="1" x14ac:dyDescent="0.25">
      <c r="A1048573" s="14"/>
      <c r="B1048573" s="53"/>
      <c r="C1048573" s="14"/>
      <c r="D1048573" s="25"/>
      <c r="E1048573" s="25"/>
      <c r="J1048573" s="14"/>
      <c r="K1048573" s="14"/>
      <c r="L1048573" s="14"/>
      <c r="O1048573" s="15"/>
      <c r="Q1048573"/>
      <c r="R1048573"/>
      <c r="S1048573"/>
      <c r="T1048573"/>
      <c r="U1048573"/>
    </row>
  </sheetData>
  <mergeCells count="2">
    <mergeCell ref="B84:G84"/>
    <mergeCell ref="B86:G86"/>
  </mergeCells>
  <pageMargins left="0.25" right="0.25" top="0.75" bottom="0.75" header="0.3" footer="0.3"/>
  <pageSetup orientation="landscape" horizontalDpi="360" verticalDpi="360" r:id="rId1"/>
  <ignoredErrors>
    <ignoredError sqref="D80 M46 M70 M7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F785-DD25-4DD0-AF45-8818F9F0E224}">
  <dimension ref="A1:L76"/>
  <sheetViews>
    <sheetView topLeftCell="A68" workbookViewId="0">
      <selection activeCell="E74" sqref="E74"/>
    </sheetView>
  </sheetViews>
  <sheetFormatPr defaultColWidth="8.7109375" defaultRowHeight="15" x14ac:dyDescent="0.25"/>
  <cols>
    <col min="1" max="1" width="4.140625" style="9" customWidth="1"/>
    <col min="2" max="2" width="16.140625" style="9" customWidth="1"/>
    <col min="3" max="3" width="29" style="76" customWidth="1"/>
    <col min="4" max="4" width="13.28515625" style="9" customWidth="1"/>
    <col min="5" max="5" width="8.7109375" style="9"/>
    <col min="6" max="6" width="14.85546875" style="9" customWidth="1"/>
    <col min="7" max="7" width="11.140625" style="9" customWidth="1"/>
    <col min="8" max="8" width="14.42578125" style="9" customWidth="1"/>
    <col min="9" max="9" width="20.85546875" style="9" customWidth="1"/>
    <col min="10" max="10" width="5.140625" style="9" customWidth="1"/>
    <col min="11" max="12" width="9.140625" customWidth="1"/>
    <col min="13" max="16384" width="8.7109375" style="9"/>
  </cols>
  <sheetData>
    <row r="1" spans="1:9" ht="23.1" customHeight="1" x14ac:dyDescent="0.25">
      <c r="A1" s="77" t="s">
        <v>20</v>
      </c>
      <c r="B1" s="78" t="s">
        <v>21</v>
      </c>
      <c r="C1" s="79" t="s">
        <v>304</v>
      </c>
      <c r="D1" s="79" t="s">
        <v>171</v>
      </c>
      <c r="E1" s="78" t="s">
        <v>305</v>
      </c>
      <c r="F1" s="79" t="s">
        <v>306</v>
      </c>
      <c r="G1" s="78" t="s">
        <v>307</v>
      </c>
      <c r="H1" s="78" t="s">
        <v>308</v>
      </c>
      <c r="I1" s="77" t="s">
        <v>170</v>
      </c>
    </row>
    <row r="2" spans="1:9" ht="33" customHeight="1" x14ac:dyDescent="0.25">
      <c r="A2" s="26">
        <v>1</v>
      </c>
      <c r="B2" s="27" t="s">
        <v>309</v>
      </c>
      <c r="C2" s="31" t="s">
        <v>310</v>
      </c>
      <c r="D2" s="28">
        <v>9632067351</v>
      </c>
      <c r="E2" s="27" t="s">
        <v>311</v>
      </c>
      <c r="F2" s="28" t="s">
        <v>312</v>
      </c>
      <c r="G2" s="27" t="s">
        <v>313</v>
      </c>
      <c r="H2" s="27" t="s">
        <v>10</v>
      </c>
      <c r="I2" s="26" t="s">
        <v>12</v>
      </c>
    </row>
    <row r="3" spans="1:9" ht="33" customHeight="1" x14ac:dyDescent="0.25">
      <c r="A3" s="26">
        <v>2</v>
      </c>
      <c r="B3" s="28" t="s">
        <v>196</v>
      </c>
      <c r="C3" s="31" t="s">
        <v>314</v>
      </c>
      <c r="D3" s="28">
        <v>9632067351</v>
      </c>
      <c r="E3" s="27" t="s">
        <v>315</v>
      </c>
      <c r="F3" s="28" t="s">
        <v>312</v>
      </c>
      <c r="G3" s="27" t="s">
        <v>313</v>
      </c>
      <c r="H3" s="27" t="s">
        <v>10</v>
      </c>
      <c r="I3" s="26" t="s">
        <v>12</v>
      </c>
    </row>
    <row r="4" spans="1:9" ht="33" customHeight="1" x14ac:dyDescent="0.25">
      <c r="A4" s="26">
        <v>3</v>
      </c>
      <c r="B4" s="28" t="s">
        <v>316</v>
      </c>
      <c r="C4" s="31" t="s">
        <v>198</v>
      </c>
      <c r="D4" s="28">
        <v>8453842653</v>
      </c>
      <c r="E4" s="27" t="s">
        <v>317</v>
      </c>
      <c r="F4" s="28" t="s">
        <v>312</v>
      </c>
      <c r="G4" s="27" t="s">
        <v>318</v>
      </c>
      <c r="H4" s="27" t="s">
        <v>319</v>
      </c>
      <c r="I4" s="26" t="s">
        <v>214</v>
      </c>
    </row>
    <row r="5" spans="1:9" ht="33" customHeight="1" x14ac:dyDescent="0.25">
      <c r="A5" s="26">
        <v>4</v>
      </c>
      <c r="B5" s="27" t="s">
        <v>199</v>
      </c>
      <c r="C5" s="31" t="s">
        <v>141</v>
      </c>
      <c r="D5" s="28">
        <v>9353003905</v>
      </c>
      <c r="E5" s="27" t="s">
        <v>317</v>
      </c>
      <c r="F5" s="28" t="s">
        <v>312</v>
      </c>
      <c r="G5" s="27" t="s">
        <v>318</v>
      </c>
      <c r="H5" s="27" t="s">
        <v>320</v>
      </c>
      <c r="I5" s="26" t="s">
        <v>142</v>
      </c>
    </row>
    <row r="6" spans="1:9" ht="33" customHeight="1" x14ac:dyDescent="0.25">
      <c r="A6" s="26">
        <v>5</v>
      </c>
      <c r="B6" s="28" t="s">
        <v>9</v>
      </c>
      <c r="C6" s="31" t="s">
        <v>145</v>
      </c>
      <c r="D6" s="28">
        <v>9611766969</v>
      </c>
      <c r="E6" s="27" t="s">
        <v>315</v>
      </c>
      <c r="F6" s="28" t="s">
        <v>312</v>
      </c>
      <c r="G6" s="27" t="s">
        <v>8</v>
      </c>
      <c r="H6" s="27" t="s">
        <v>321</v>
      </c>
      <c r="I6" s="26" t="s">
        <v>146</v>
      </c>
    </row>
    <row r="7" spans="1:9" ht="33.950000000000003" customHeight="1" x14ac:dyDescent="0.25">
      <c r="A7" s="26">
        <v>6</v>
      </c>
      <c r="B7" s="28" t="s">
        <v>322</v>
      </c>
      <c r="C7" s="31" t="s">
        <v>204</v>
      </c>
      <c r="D7" s="59" t="s">
        <v>323</v>
      </c>
      <c r="E7" s="27" t="s">
        <v>324</v>
      </c>
      <c r="F7" s="28" t="s">
        <v>312</v>
      </c>
      <c r="G7" s="27" t="s">
        <v>325</v>
      </c>
      <c r="H7" s="27" t="s">
        <v>326</v>
      </c>
      <c r="I7" s="26" t="s">
        <v>205</v>
      </c>
    </row>
    <row r="8" spans="1:9" ht="33.950000000000003" customHeight="1" x14ac:dyDescent="0.25">
      <c r="A8" s="26">
        <v>7</v>
      </c>
      <c r="B8" s="28" t="s">
        <v>19</v>
      </c>
      <c r="C8" s="31" t="s">
        <v>204</v>
      </c>
      <c r="D8" s="59" t="s">
        <v>323</v>
      </c>
      <c r="E8" s="27" t="s">
        <v>327</v>
      </c>
      <c r="F8" s="28" t="s">
        <v>312</v>
      </c>
      <c r="G8" s="27" t="s">
        <v>325</v>
      </c>
      <c r="H8" s="27" t="s">
        <v>326</v>
      </c>
      <c r="I8" s="26" t="s">
        <v>205</v>
      </c>
    </row>
    <row r="9" spans="1:9" ht="33.950000000000003" customHeight="1" x14ac:dyDescent="0.25">
      <c r="A9" s="26">
        <v>8</v>
      </c>
      <c r="B9" s="58" t="s">
        <v>202</v>
      </c>
      <c r="C9" s="31" t="s">
        <v>164</v>
      </c>
      <c r="D9" s="28">
        <v>9448005614</v>
      </c>
      <c r="E9" s="27" t="s">
        <v>328</v>
      </c>
      <c r="F9" s="28" t="s">
        <v>329</v>
      </c>
      <c r="G9" s="27" t="s">
        <v>7</v>
      </c>
      <c r="H9" s="27" t="s">
        <v>7</v>
      </c>
      <c r="I9" s="26" t="s">
        <v>165</v>
      </c>
    </row>
    <row r="10" spans="1:9" ht="33.950000000000003" customHeight="1" x14ac:dyDescent="0.25">
      <c r="A10" s="26">
        <v>9</v>
      </c>
      <c r="B10" s="64" t="s">
        <v>221</v>
      </c>
      <c r="C10" s="152" t="s">
        <v>164</v>
      </c>
      <c r="D10" s="29">
        <v>9448005614</v>
      </c>
      <c r="E10" s="29" t="s">
        <v>324</v>
      </c>
      <c r="F10" s="28" t="s">
        <v>329</v>
      </c>
      <c r="G10" s="28" t="s">
        <v>7</v>
      </c>
      <c r="H10" s="28" t="s">
        <v>7</v>
      </c>
      <c r="I10" s="26" t="s">
        <v>165</v>
      </c>
    </row>
    <row r="11" spans="1:9" ht="33.950000000000003" customHeight="1" x14ac:dyDescent="0.25">
      <c r="A11" s="26">
        <v>10</v>
      </c>
      <c r="B11" s="64" t="s">
        <v>427</v>
      </c>
      <c r="C11" s="152" t="s">
        <v>164</v>
      </c>
      <c r="D11" s="29">
        <v>9448005614</v>
      </c>
      <c r="E11" s="28" t="s">
        <v>324</v>
      </c>
      <c r="F11" s="28" t="s">
        <v>329</v>
      </c>
      <c r="G11" s="27" t="s">
        <v>7</v>
      </c>
      <c r="H11" s="27" t="s">
        <v>7</v>
      </c>
      <c r="I11" s="26" t="s">
        <v>165</v>
      </c>
    </row>
    <row r="12" spans="1:9" ht="32.450000000000003" customHeight="1" x14ac:dyDescent="0.25">
      <c r="A12" s="26">
        <v>11</v>
      </c>
      <c r="B12" s="28" t="s">
        <v>330</v>
      </c>
      <c r="C12" s="31" t="s">
        <v>104</v>
      </c>
      <c r="D12" s="28">
        <v>9980867151</v>
      </c>
      <c r="E12" s="27" t="s">
        <v>311</v>
      </c>
      <c r="F12" s="28" t="s">
        <v>331</v>
      </c>
      <c r="G12" s="27" t="s">
        <v>331</v>
      </c>
      <c r="H12" s="27" t="s">
        <v>0</v>
      </c>
      <c r="I12" s="50" t="s">
        <v>105</v>
      </c>
    </row>
    <row r="13" spans="1:9" ht="32.450000000000003" customHeight="1" x14ac:dyDescent="0.25">
      <c r="A13" s="26">
        <v>12</v>
      </c>
      <c r="B13" s="28" t="s">
        <v>172</v>
      </c>
      <c r="C13" s="31" t="s">
        <v>104</v>
      </c>
      <c r="D13" s="28">
        <v>9980867151</v>
      </c>
      <c r="E13" s="28" t="s">
        <v>311</v>
      </c>
      <c r="F13" s="28" t="s">
        <v>331</v>
      </c>
      <c r="G13" s="27" t="s">
        <v>331</v>
      </c>
      <c r="H13" s="27" t="s">
        <v>0</v>
      </c>
      <c r="I13" s="50" t="s">
        <v>105</v>
      </c>
    </row>
    <row r="14" spans="1:9" ht="32.450000000000003" customHeight="1" x14ac:dyDescent="0.25">
      <c r="A14" s="26">
        <v>13</v>
      </c>
      <c r="B14" s="28" t="s">
        <v>174</v>
      </c>
      <c r="C14" s="31" t="s">
        <v>104</v>
      </c>
      <c r="D14" s="28">
        <v>9980867151</v>
      </c>
      <c r="E14" s="28" t="s">
        <v>311</v>
      </c>
      <c r="F14" s="28" t="s">
        <v>331</v>
      </c>
      <c r="G14" s="27" t="s">
        <v>331</v>
      </c>
      <c r="H14" s="27" t="s">
        <v>0</v>
      </c>
      <c r="I14" s="50" t="s">
        <v>105</v>
      </c>
    </row>
    <row r="15" spans="1:9" ht="32.450000000000003" customHeight="1" x14ac:dyDescent="0.25">
      <c r="A15" s="26">
        <v>14</v>
      </c>
      <c r="B15" s="28" t="s">
        <v>177</v>
      </c>
      <c r="C15" s="31" t="s">
        <v>104</v>
      </c>
      <c r="D15" s="28">
        <v>9980867151</v>
      </c>
      <c r="E15" s="28" t="s">
        <v>332</v>
      </c>
      <c r="F15" s="28" t="s">
        <v>331</v>
      </c>
      <c r="G15" s="27" t="s">
        <v>331</v>
      </c>
      <c r="H15" s="27" t="s">
        <v>0</v>
      </c>
      <c r="I15" s="50" t="s">
        <v>105</v>
      </c>
    </row>
    <row r="16" spans="1:9" ht="32.450000000000003" customHeight="1" x14ac:dyDescent="0.25">
      <c r="A16" s="26">
        <v>15</v>
      </c>
      <c r="B16" s="28" t="s">
        <v>333</v>
      </c>
      <c r="C16" s="31" t="s">
        <v>104</v>
      </c>
      <c r="D16" s="28">
        <v>9980867151</v>
      </c>
      <c r="E16" s="28" t="s">
        <v>315</v>
      </c>
      <c r="F16" s="28" t="s">
        <v>331</v>
      </c>
      <c r="G16" s="27" t="s">
        <v>331</v>
      </c>
      <c r="H16" s="27" t="s">
        <v>0</v>
      </c>
      <c r="I16" s="50" t="s">
        <v>105</v>
      </c>
    </row>
    <row r="17" spans="1:9" ht="30.95" customHeight="1" x14ac:dyDescent="0.25">
      <c r="A17" s="26">
        <v>16</v>
      </c>
      <c r="B17" s="28" t="s">
        <v>135</v>
      </c>
      <c r="C17" s="31" t="s">
        <v>104</v>
      </c>
      <c r="D17" s="28">
        <v>9980867151</v>
      </c>
      <c r="E17" s="28" t="s">
        <v>334</v>
      </c>
      <c r="F17" s="28" t="s">
        <v>331</v>
      </c>
      <c r="G17" s="27" t="s">
        <v>331</v>
      </c>
      <c r="H17" s="27" t="s">
        <v>0</v>
      </c>
      <c r="I17" s="50" t="s">
        <v>105</v>
      </c>
    </row>
    <row r="18" spans="1:9" ht="30.95" customHeight="1" x14ac:dyDescent="0.25">
      <c r="A18" s="26">
        <v>17</v>
      </c>
      <c r="B18" s="28" t="s">
        <v>193</v>
      </c>
      <c r="C18" s="31" t="s">
        <v>104</v>
      </c>
      <c r="D18" s="28">
        <v>9980867151</v>
      </c>
      <c r="E18" s="28" t="s">
        <v>317</v>
      </c>
      <c r="F18" s="28" t="s">
        <v>331</v>
      </c>
      <c r="G18" s="27" t="s">
        <v>331</v>
      </c>
      <c r="H18" s="27" t="s">
        <v>0</v>
      </c>
      <c r="I18" s="50" t="s">
        <v>105</v>
      </c>
    </row>
    <row r="19" spans="1:9" s="76" customFormat="1" ht="45" customHeight="1" x14ac:dyDescent="0.25">
      <c r="A19" s="32">
        <v>18</v>
      </c>
      <c r="B19" s="58" t="s">
        <v>200</v>
      </c>
      <c r="C19" s="31" t="s">
        <v>335</v>
      </c>
      <c r="D19" s="74" t="s">
        <v>336</v>
      </c>
      <c r="E19" s="58" t="s">
        <v>317</v>
      </c>
      <c r="F19" s="58" t="s">
        <v>337</v>
      </c>
      <c r="G19" s="31" t="s">
        <v>337</v>
      </c>
      <c r="H19" s="31" t="s">
        <v>338</v>
      </c>
      <c r="I19" s="75" t="s">
        <v>151</v>
      </c>
    </row>
    <row r="20" spans="1:9" ht="48.95" customHeight="1" x14ac:dyDescent="0.25">
      <c r="A20" s="26">
        <v>19</v>
      </c>
      <c r="B20" s="28" t="s">
        <v>176</v>
      </c>
      <c r="C20" s="31" t="s">
        <v>339</v>
      </c>
      <c r="D20" s="59" t="s">
        <v>340</v>
      </c>
      <c r="E20" s="28" t="s">
        <v>334</v>
      </c>
      <c r="F20" s="28" t="s">
        <v>341</v>
      </c>
      <c r="G20" s="27" t="s">
        <v>342</v>
      </c>
      <c r="H20" s="27" t="s">
        <v>4</v>
      </c>
      <c r="I20" s="44" t="s">
        <v>227</v>
      </c>
    </row>
    <row r="21" spans="1:9" ht="33" customHeight="1" x14ac:dyDescent="0.25">
      <c r="A21" s="26">
        <v>20</v>
      </c>
      <c r="B21" s="28" t="s">
        <v>343</v>
      </c>
      <c r="C21" s="31" t="s">
        <v>344</v>
      </c>
      <c r="D21" s="59">
        <v>9620517732</v>
      </c>
      <c r="E21" s="28" t="s">
        <v>324</v>
      </c>
      <c r="F21" s="65" t="s">
        <v>341</v>
      </c>
      <c r="G21" s="66" t="s">
        <v>342</v>
      </c>
      <c r="H21" s="66" t="s">
        <v>345</v>
      </c>
      <c r="I21" s="60" t="s">
        <v>230</v>
      </c>
    </row>
    <row r="22" spans="1:9" ht="38.450000000000003" customHeight="1" x14ac:dyDescent="0.25">
      <c r="A22" s="26">
        <v>21</v>
      </c>
      <c r="B22" s="28" t="s">
        <v>192</v>
      </c>
      <c r="C22" s="31" t="s">
        <v>346</v>
      </c>
      <c r="D22" s="59" t="s">
        <v>347</v>
      </c>
      <c r="E22" s="28" t="s">
        <v>334</v>
      </c>
      <c r="F22" s="65" t="s">
        <v>341</v>
      </c>
      <c r="G22" s="66" t="s">
        <v>348</v>
      </c>
      <c r="H22" s="27" t="s">
        <v>3</v>
      </c>
      <c r="I22" s="26" t="s">
        <v>191</v>
      </c>
    </row>
    <row r="23" spans="1:9" s="76" customFormat="1" ht="35.1" customHeight="1" x14ac:dyDescent="0.25">
      <c r="A23" s="32">
        <v>22</v>
      </c>
      <c r="B23" s="58" t="s">
        <v>349</v>
      </c>
      <c r="C23" s="31" t="s">
        <v>350</v>
      </c>
      <c r="D23" s="74" t="s">
        <v>351</v>
      </c>
      <c r="E23" s="31" t="s">
        <v>311</v>
      </c>
      <c r="F23" s="58" t="s">
        <v>167</v>
      </c>
      <c r="G23" s="31" t="s">
        <v>352</v>
      </c>
      <c r="H23" s="31" t="s">
        <v>14</v>
      </c>
      <c r="I23" s="74" t="s">
        <v>294</v>
      </c>
    </row>
    <row r="24" spans="1:9" s="76" customFormat="1" ht="35.1" customHeight="1" x14ac:dyDescent="0.25">
      <c r="A24" s="32">
        <v>23</v>
      </c>
      <c r="B24" s="58" t="s">
        <v>201</v>
      </c>
      <c r="C24" s="31" t="s">
        <v>350</v>
      </c>
      <c r="D24" s="74" t="s">
        <v>351</v>
      </c>
      <c r="E24" s="31" t="s">
        <v>311</v>
      </c>
      <c r="F24" s="58" t="s">
        <v>167</v>
      </c>
      <c r="G24" s="31" t="s">
        <v>352</v>
      </c>
      <c r="H24" s="31" t="s">
        <v>14</v>
      </c>
      <c r="I24" s="74" t="s">
        <v>294</v>
      </c>
    </row>
    <row r="25" spans="1:9" ht="35.1" customHeight="1" x14ac:dyDescent="0.25">
      <c r="A25" s="26">
        <v>24</v>
      </c>
      <c r="B25" s="28" t="s">
        <v>353</v>
      </c>
      <c r="C25" s="31" t="s">
        <v>178</v>
      </c>
      <c r="D25" s="28">
        <v>9972091400</v>
      </c>
      <c r="E25" s="27" t="s">
        <v>315</v>
      </c>
      <c r="F25" s="28" t="s">
        <v>167</v>
      </c>
      <c r="G25" s="27" t="s">
        <v>354</v>
      </c>
      <c r="H25" s="27" t="s">
        <v>14</v>
      </c>
      <c r="I25" s="26" t="s">
        <v>179</v>
      </c>
    </row>
    <row r="26" spans="1:9" ht="35.1" customHeight="1" x14ac:dyDescent="0.25">
      <c r="A26" s="26">
        <v>25</v>
      </c>
      <c r="B26" s="28" t="s">
        <v>187</v>
      </c>
      <c r="C26" s="31" t="s">
        <v>189</v>
      </c>
      <c r="D26" s="28">
        <v>9972150378</v>
      </c>
      <c r="E26" s="27" t="s">
        <v>332</v>
      </c>
      <c r="F26" s="28" t="s">
        <v>167</v>
      </c>
      <c r="G26" s="27" t="s">
        <v>355</v>
      </c>
      <c r="H26" s="27" t="s">
        <v>1</v>
      </c>
      <c r="I26" s="26" t="s">
        <v>190</v>
      </c>
    </row>
    <row r="27" spans="1:9" ht="35.1" customHeight="1" x14ac:dyDescent="0.25">
      <c r="A27" s="26">
        <v>26</v>
      </c>
      <c r="B27" s="28" t="s">
        <v>188</v>
      </c>
      <c r="C27" s="31" t="s">
        <v>189</v>
      </c>
      <c r="D27" s="28">
        <v>9972150378</v>
      </c>
      <c r="E27" s="27" t="s">
        <v>332</v>
      </c>
      <c r="F27" s="28" t="s">
        <v>167</v>
      </c>
      <c r="G27" s="27" t="s">
        <v>355</v>
      </c>
      <c r="H27" s="27" t="s">
        <v>1</v>
      </c>
      <c r="I27" s="26" t="s">
        <v>190</v>
      </c>
    </row>
    <row r="28" spans="1:9" ht="42" customHeight="1" x14ac:dyDescent="0.25">
      <c r="A28" s="26">
        <v>27</v>
      </c>
      <c r="B28" s="28" t="s">
        <v>356</v>
      </c>
      <c r="C28" s="31" t="s">
        <v>178</v>
      </c>
      <c r="D28" s="28">
        <v>9972091400</v>
      </c>
      <c r="E28" s="27" t="s">
        <v>317</v>
      </c>
      <c r="F28" s="28" t="s">
        <v>167</v>
      </c>
      <c r="G28" s="27" t="s">
        <v>354</v>
      </c>
      <c r="H28" s="27" t="s">
        <v>14</v>
      </c>
      <c r="I28" s="26" t="s">
        <v>179</v>
      </c>
    </row>
    <row r="29" spans="1:9" ht="34.5" customHeight="1" x14ac:dyDescent="0.25">
      <c r="A29" s="26">
        <v>28</v>
      </c>
      <c r="B29" s="28" t="s">
        <v>357</v>
      </c>
      <c r="C29" s="31" t="s">
        <v>189</v>
      </c>
      <c r="D29" s="28">
        <v>9972150378</v>
      </c>
      <c r="E29" s="27" t="s">
        <v>324</v>
      </c>
      <c r="F29" s="28" t="s">
        <v>167</v>
      </c>
      <c r="G29" s="27" t="s">
        <v>355</v>
      </c>
      <c r="H29" s="27" t="s">
        <v>1</v>
      </c>
      <c r="I29" s="26" t="s">
        <v>190</v>
      </c>
    </row>
    <row r="30" spans="1:9" ht="34.5" customHeight="1" x14ac:dyDescent="0.25">
      <c r="A30" s="26">
        <v>29</v>
      </c>
      <c r="B30" s="28" t="s">
        <v>358</v>
      </c>
      <c r="C30" s="31" t="s">
        <v>189</v>
      </c>
      <c r="D30" s="28">
        <v>9972150378</v>
      </c>
      <c r="E30" s="27" t="s">
        <v>317</v>
      </c>
      <c r="F30" s="28" t="s">
        <v>167</v>
      </c>
      <c r="G30" s="27" t="s">
        <v>355</v>
      </c>
      <c r="H30" s="27" t="s">
        <v>1</v>
      </c>
      <c r="I30" s="26" t="s">
        <v>190</v>
      </c>
    </row>
    <row r="31" spans="1:9" ht="34.5" customHeight="1" x14ac:dyDescent="0.25">
      <c r="A31" s="26">
        <v>30</v>
      </c>
      <c r="B31" s="28" t="s">
        <v>359</v>
      </c>
      <c r="C31" s="31" t="s">
        <v>158</v>
      </c>
      <c r="D31" s="28">
        <v>9945068550</v>
      </c>
      <c r="E31" s="27" t="s">
        <v>315</v>
      </c>
      <c r="F31" s="28" t="s">
        <v>360</v>
      </c>
      <c r="G31" s="27" t="s">
        <v>361</v>
      </c>
      <c r="H31" s="27" t="s">
        <v>362</v>
      </c>
      <c r="I31" s="26" t="s">
        <v>159</v>
      </c>
    </row>
    <row r="32" spans="1:9" ht="30.95" customHeight="1" x14ac:dyDescent="0.25">
      <c r="A32" s="26">
        <v>31</v>
      </c>
      <c r="B32" s="28" t="s">
        <v>428</v>
      </c>
      <c r="C32" s="31" t="s">
        <v>158</v>
      </c>
      <c r="D32" s="28">
        <v>9945068550</v>
      </c>
      <c r="E32" s="27" t="s">
        <v>240</v>
      </c>
      <c r="F32" s="28" t="s">
        <v>360</v>
      </c>
      <c r="G32" s="27" t="s">
        <v>361</v>
      </c>
      <c r="H32" s="27" t="s">
        <v>362</v>
      </c>
      <c r="I32" s="26" t="s">
        <v>159</v>
      </c>
    </row>
    <row r="33" spans="1:9" ht="30.95" customHeight="1" x14ac:dyDescent="0.25">
      <c r="A33" s="26">
        <v>32</v>
      </c>
      <c r="B33" s="27" t="s">
        <v>363</v>
      </c>
      <c r="C33" s="31" t="s">
        <v>158</v>
      </c>
      <c r="D33" s="28">
        <v>9945068550</v>
      </c>
      <c r="E33" s="27" t="s">
        <v>324</v>
      </c>
      <c r="F33" s="28" t="s">
        <v>360</v>
      </c>
      <c r="G33" s="27" t="s">
        <v>361</v>
      </c>
      <c r="H33" s="27" t="s">
        <v>362</v>
      </c>
      <c r="I33" s="26" t="s">
        <v>159</v>
      </c>
    </row>
    <row r="34" spans="1:9" ht="30.95" customHeight="1" x14ac:dyDescent="0.25">
      <c r="A34" s="26">
        <v>33</v>
      </c>
      <c r="B34" s="28" t="s">
        <v>195</v>
      </c>
      <c r="C34" s="31" t="s">
        <v>110</v>
      </c>
      <c r="D34" s="28">
        <v>8722664268</v>
      </c>
      <c r="E34" s="28" t="s">
        <v>317</v>
      </c>
      <c r="F34" s="28" t="s">
        <v>364</v>
      </c>
      <c r="G34" s="27" t="s">
        <v>365</v>
      </c>
      <c r="H34" s="27" t="s">
        <v>5</v>
      </c>
      <c r="I34" s="26" t="s">
        <v>111</v>
      </c>
    </row>
    <row r="35" spans="1:9" ht="35.1" customHeight="1" x14ac:dyDescent="0.25">
      <c r="A35" s="26">
        <v>34</v>
      </c>
      <c r="B35" s="28" t="s">
        <v>366</v>
      </c>
      <c r="C35" s="31" t="s">
        <v>249</v>
      </c>
      <c r="D35" s="28">
        <v>9902661597</v>
      </c>
      <c r="E35" s="28" t="s">
        <v>367</v>
      </c>
      <c r="F35" s="28" t="s">
        <v>368</v>
      </c>
      <c r="G35" s="27" t="s">
        <v>365</v>
      </c>
      <c r="H35" s="27" t="s">
        <v>5</v>
      </c>
      <c r="I35" s="26" t="s">
        <v>250</v>
      </c>
    </row>
    <row r="36" spans="1:9" ht="35.1" customHeight="1" x14ac:dyDescent="0.25">
      <c r="A36" s="26">
        <v>35</v>
      </c>
      <c r="B36" s="28" t="s">
        <v>173</v>
      </c>
      <c r="C36" s="31" t="s">
        <v>110</v>
      </c>
      <c r="D36" s="28">
        <v>8722664268</v>
      </c>
      <c r="E36" s="28" t="s">
        <v>64</v>
      </c>
      <c r="F36" s="28" t="s">
        <v>364</v>
      </c>
      <c r="G36" s="27" t="s">
        <v>365</v>
      </c>
      <c r="H36" s="27" t="s">
        <v>5</v>
      </c>
      <c r="I36" s="26" t="s">
        <v>111</v>
      </c>
    </row>
    <row r="37" spans="1:9" ht="35.1" customHeight="1" x14ac:dyDescent="0.25">
      <c r="A37" s="26">
        <v>36</v>
      </c>
      <c r="B37" s="28" t="s">
        <v>175</v>
      </c>
      <c r="C37" s="31" t="s">
        <v>110</v>
      </c>
      <c r="D37" s="28">
        <v>8722664268</v>
      </c>
      <c r="E37" s="28" t="s">
        <v>311</v>
      </c>
      <c r="F37" s="28" t="s">
        <v>364</v>
      </c>
      <c r="G37" s="27" t="s">
        <v>365</v>
      </c>
      <c r="H37" s="27" t="s">
        <v>5</v>
      </c>
      <c r="I37" s="26" t="s">
        <v>111</v>
      </c>
    </row>
    <row r="38" spans="1:9" ht="33.6" customHeight="1" x14ac:dyDescent="0.25">
      <c r="A38" s="26">
        <v>37</v>
      </c>
      <c r="B38" s="28" t="s">
        <v>180</v>
      </c>
      <c r="C38" s="31" t="s">
        <v>110</v>
      </c>
      <c r="D38" s="28">
        <v>8722664268</v>
      </c>
      <c r="E38" s="28" t="s">
        <v>315</v>
      </c>
      <c r="F38" s="28" t="s">
        <v>364</v>
      </c>
      <c r="G38" s="27" t="s">
        <v>365</v>
      </c>
      <c r="H38" s="27" t="s">
        <v>5</v>
      </c>
      <c r="I38" s="26" t="s">
        <v>111</v>
      </c>
    </row>
    <row r="39" spans="1:9" ht="33.6" customHeight="1" x14ac:dyDescent="0.25">
      <c r="A39" s="26">
        <v>38</v>
      </c>
      <c r="B39" s="28" t="s">
        <v>186</v>
      </c>
      <c r="C39" s="31" t="s">
        <v>110</v>
      </c>
      <c r="D39" s="28">
        <v>8722664268</v>
      </c>
      <c r="E39" s="28" t="s">
        <v>317</v>
      </c>
      <c r="F39" s="28" t="s">
        <v>364</v>
      </c>
      <c r="G39" s="27" t="s">
        <v>365</v>
      </c>
      <c r="H39" s="27" t="s">
        <v>5</v>
      </c>
      <c r="I39" s="26" t="s">
        <v>111</v>
      </c>
    </row>
    <row r="40" spans="1:9" ht="33.6" customHeight="1" x14ac:dyDescent="0.25">
      <c r="A40" s="26">
        <v>39</v>
      </c>
      <c r="B40" s="28" t="s">
        <v>369</v>
      </c>
      <c r="C40" s="31" t="s">
        <v>115</v>
      </c>
      <c r="D40" s="28">
        <v>9008558899</v>
      </c>
      <c r="E40" s="28" t="s">
        <v>370</v>
      </c>
      <c r="F40" s="28" t="s">
        <v>368</v>
      </c>
      <c r="G40" s="27" t="s">
        <v>365</v>
      </c>
      <c r="H40" s="27" t="s">
        <v>5</v>
      </c>
      <c r="I40" s="26" t="s">
        <v>116</v>
      </c>
    </row>
    <row r="41" spans="1:9" ht="33" customHeight="1" x14ac:dyDescent="0.25">
      <c r="A41" s="30">
        <v>40</v>
      </c>
      <c r="B41" s="31" t="s">
        <v>371</v>
      </c>
      <c r="C41" s="31" t="s">
        <v>182</v>
      </c>
      <c r="D41" s="28">
        <v>9164823175</v>
      </c>
      <c r="E41" s="27" t="s">
        <v>311</v>
      </c>
      <c r="F41" s="28" t="s">
        <v>337</v>
      </c>
      <c r="G41" s="27" t="s">
        <v>337</v>
      </c>
      <c r="H41" s="27" t="s">
        <v>11</v>
      </c>
      <c r="I41" s="26" t="s">
        <v>183</v>
      </c>
    </row>
    <row r="42" spans="1:9" ht="33" customHeight="1" x14ac:dyDescent="0.25">
      <c r="A42" s="26">
        <v>41</v>
      </c>
      <c r="B42" s="41" t="s">
        <v>372</v>
      </c>
      <c r="C42" s="31" t="s">
        <v>106</v>
      </c>
      <c r="D42" s="28">
        <v>9481731020</v>
      </c>
      <c r="E42" s="27" t="s">
        <v>315</v>
      </c>
      <c r="F42" s="28" t="s">
        <v>373</v>
      </c>
      <c r="G42" s="27" t="s">
        <v>373</v>
      </c>
      <c r="H42" s="31" t="s">
        <v>374</v>
      </c>
      <c r="I42" s="26" t="s">
        <v>107</v>
      </c>
    </row>
    <row r="43" spans="1:9" ht="33" customHeight="1" x14ac:dyDescent="0.25">
      <c r="A43" s="26">
        <v>42</v>
      </c>
      <c r="B43" s="28" t="s">
        <v>194</v>
      </c>
      <c r="C43" s="31" t="s">
        <v>106</v>
      </c>
      <c r="D43" s="28">
        <v>9481731020</v>
      </c>
      <c r="E43" s="27" t="s">
        <v>317</v>
      </c>
      <c r="F43" s="28" t="s">
        <v>373</v>
      </c>
      <c r="G43" s="27" t="s">
        <v>373</v>
      </c>
      <c r="H43" s="31" t="s">
        <v>374</v>
      </c>
      <c r="I43" s="26" t="s">
        <v>107</v>
      </c>
    </row>
    <row r="44" spans="1:9" ht="41.1" customHeight="1" x14ac:dyDescent="0.25">
      <c r="A44" s="26">
        <v>43</v>
      </c>
      <c r="B44" s="28" t="s">
        <v>203</v>
      </c>
      <c r="C44" s="31" t="s">
        <v>182</v>
      </c>
      <c r="D44" s="28">
        <v>9164823175</v>
      </c>
      <c r="E44" s="27" t="s">
        <v>375</v>
      </c>
      <c r="F44" s="28" t="s">
        <v>337</v>
      </c>
      <c r="G44" s="27" t="s">
        <v>337</v>
      </c>
      <c r="H44" s="27" t="s">
        <v>11</v>
      </c>
      <c r="I44" s="26" t="s">
        <v>183</v>
      </c>
    </row>
    <row r="45" spans="1:9" ht="41.1" customHeight="1" x14ac:dyDescent="0.25">
      <c r="A45" s="32">
        <v>44</v>
      </c>
      <c r="B45" s="58" t="s">
        <v>429</v>
      </c>
      <c r="C45" s="31" t="s">
        <v>182</v>
      </c>
      <c r="D45" s="58">
        <v>9164823175</v>
      </c>
      <c r="E45" s="31" t="s">
        <v>315</v>
      </c>
      <c r="F45" s="58" t="s">
        <v>337</v>
      </c>
      <c r="G45" s="58" t="s">
        <v>337</v>
      </c>
      <c r="H45" s="31" t="s">
        <v>11</v>
      </c>
      <c r="I45" s="32" t="s">
        <v>183</v>
      </c>
    </row>
    <row r="46" spans="1:9" s="76" customFormat="1" ht="36" customHeight="1" x14ac:dyDescent="0.25">
      <c r="A46" s="32">
        <v>45</v>
      </c>
      <c r="B46" s="31" t="s">
        <v>430</v>
      </c>
      <c r="C46" s="31" t="s">
        <v>182</v>
      </c>
      <c r="D46" s="58">
        <v>9164823175</v>
      </c>
      <c r="E46" s="31" t="s">
        <v>315</v>
      </c>
      <c r="F46" s="58" t="s">
        <v>337</v>
      </c>
      <c r="G46" s="31" t="s">
        <v>337</v>
      </c>
      <c r="H46" s="31" t="s">
        <v>11</v>
      </c>
      <c r="I46" s="32" t="s">
        <v>183</v>
      </c>
    </row>
    <row r="47" spans="1:9" ht="36" customHeight="1" x14ac:dyDescent="0.25">
      <c r="A47" s="26">
        <v>46</v>
      </c>
      <c r="B47" s="27" t="s">
        <v>376</v>
      </c>
      <c r="C47" s="31" t="s">
        <v>182</v>
      </c>
      <c r="D47" s="28">
        <v>9164823175</v>
      </c>
      <c r="E47" s="31" t="s">
        <v>377</v>
      </c>
      <c r="F47" s="28" t="s">
        <v>337</v>
      </c>
      <c r="G47" s="27" t="s">
        <v>337</v>
      </c>
      <c r="H47" s="27" t="s">
        <v>11</v>
      </c>
      <c r="I47" s="26" t="s">
        <v>183</v>
      </c>
    </row>
    <row r="48" spans="1:9" ht="36" customHeight="1" x14ac:dyDescent="0.25">
      <c r="A48" s="26">
        <v>47</v>
      </c>
      <c r="B48" s="27" t="s">
        <v>56</v>
      </c>
      <c r="C48" s="31" t="s">
        <v>378</v>
      </c>
      <c r="D48" s="28">
        <v>9972008186</v>
      </c>
      <c r="E48" s="27" t="s">
        <v>334</v>
      </c>
      <c r="F48" s="28" t="s">
        <v>379</v>
      </c>
      <c r="G48" s="27" t="s">
        <v>380</v>
      </c>
      <c r="H48" s="27" t="s">
        <v>380</v>
      </c>
      <c r="I48" s="26" t="s">
        <v>129</v>
      </c>
    </row>
    <row r="49" spans="1:9" ht="27" customHeight="1" x14ac:dyDescent="0.25">
      <c r="A49" s="26">
        <v>48</v>
      </c>
      <c r="B49" s="27" t="s">
        <v>381</v>
      </c>
      <c r="C49" s="31" t="s">
        <v>382</v>
      </c>
      <c r="D49" s="28">
        <v>8088639797</v>
      </c>
      <c r="E49" s="27" t="s">
        <v>328</v>
      </c>
      <c r="F49" s="28"/>
      <c r="G49" s="27"/>
      <c r="H49" s="27"/>
      <c r="I49" s="26"/>
    </row>
    <row r="50" spans="1:9" ht="33.6" customHeight="1" x14ac:dyDescent="0.25">
      <c r="A50" s="26">
        <v>49</v>
      </c>
      <c r="B50" s="27" t="s">
        <v>181</v>
      </c>
      <c r="C50" s="31" t="s">
        <v>184</v>
      </c>
      <c r="D50" s="28">
        <v>9945078458</v>
      </c>
      <c r="E50" s="28" t="s">
        <v>375</v>
      </c>
      <c r="F50" s="28" t="s">
        <v>383</v>
      </c>
      <c r="G50" s="27" t="s">
        <v>384</v>
      </c>
      <c r="H50" s="27" t="s">
        <v>15</v>
      </c>
      <c r="I50" s="26" t="s">
        <v>185</v>
      </c>
    </row>
    <row r="51" spans="1:9" ht="37.5" customHeight="1" x14ac:dyDescent="0.25">
      <c r="A51" s="26">
        <v>50</v>
      </c>
      <c r="B51" s="27" t="s">
        <v>29</v>
      </c>
      <c r="C51" s="31" t="s">
        <v>184</v>
      </c>
      <c r="D51" s="28">
        <v>9945078458</v>
      </c>
      <c r="E51" s="28" t="s">
        <v>370</v>
      </c>
      <c r="F51" s="28" t="s">
        <v>383</v>
      </c>
      <c r="G51" s="27" t="s">
        <v>384</v>
      </c>
      <c r="H51" s="27" t="s">
        <v>15</v>
      </c>
      <c r="I51" s="26" t="s">
        <v>185</v>
      </c>
    </row>
    <row r="52" spans="1:9" ht="37.5" customHeight="1" x14ac:dyDescent="0.25">
      <c r="A52" s="26">
        <v>51</v>
      </c>
      <c r="B52" s="27" t="s">
        <v>30</v>
      </c>
      <c r="C52" s="31" t="s">
        <v>184</v>
      </c>
      <c r="D52" s="28">
        <v>9945078458</v>
      </c>
      <c r="E52" s="28" t="s">
        <v>375</v>
      </c>
      <c r="F52" s="28" t="s">
        <v>383</v>
      </c>
      <c r="G52" s="27" t="s">
        <v>384</v>
      </c>
      <c r="H52" s="27" t="s">
        <v>15</v>
      </c>
      <c r="I52" s="26" t="s">
        <v>185</v>
      </c>
    </row>
    <row r="53" spans="1:9" ht="37.5" customHeight="1" x14ac:dyDescent="0.25">
      <c r="A53" s="26">
        <v>52</v>
      </c>
      <c r="B53" s="27" t="s">
        <v>31</v>
      </c>
      <c r="C53" s="31" t="s">
        <v>184</v>
      </c>
      <c r="D53" s="28">
        <v>9945078458</v>
      </c>
      <c r="E53" s="28" t="s">
        <v>317</v>
      </c>
      <c r="F53" s="28" t="s">
        <v>383</v>
      </c>
      <c r="G53" s="27" t="s">
        <v>384</v>
      </c>
      <c r="H53" s="27" t="s">
        <v>15</v>
      </c>
      <c r="I53" s="26" t="s">
        <v>185</v>
      </c>
    </row>
    <row r="54" spans="1:9" ht="37.5" customHeight="1" x14ac:dyDescent="0.25">
      <c r="A54" s="26">
        <v>53</v>
      </c>
      <c r="B54" s="27" t="s">
        <v>32</v>
      </c>
      <c r="C54" s="31" t="s">
        <v>184</v>
      </c>
      <c r="D54" s="28">
        <v>9945078458</v>
      </c>
      <c r="E54" s="28" t="s">
        <v>370</v>
      </c>
      <c r="F54" s="28" t="s">
        <v>383</v>
      </c>
      <c r="G54" s="27" t="s">
        <v>384</v>
      </c>
      <c r="H54" s="27" t="s">
        <v>15</v>
      </c>
      <c r="I54" s="26" t="s">
        <v>185</v>
      </c>
    </row>
    <row r="55" spans="1:9" ht="49.5" customHeight="1" x14ac:dyDescent="0.25">
      <c r="A55" s="26">
        <v>54</v>
      </c>
      <c r="B55" s="28" t="s">
        <v>39</v>
      </c>
      <c r="C55" s="31" t="s">
        <v>385</v>
      </c>
      <c r="D55" s="28">
        <v>7760044279</v>
      </c>
      <c r="E55" s="28" t="s">
        <v>386</v>
      </c>
      <c r="F55" s="28" t="s">
        <v>387</v>
      </c>
      <c r="G55" s="27" t="s">
        <v>13</v>
      </c>
      <c r="H55" s="27" t="s">
        <v>13</v>
      </c>
      <c r="I55" s="26" t="s">
        <v>207</v>
      </c>
    </row>
    <row r="56" spans="1:9" ht="30" customHeight="1" x14ac:dyDescent="0.25">
      <c r="A56" s="26">
        <v>55</v>
      </c>
      <c r="B56" s="27" t="s">
        <v>208</v>
      </c>
      <c r="C56" s="31" t="s">
        <v>388</v>
      </c>
      <c r="D56" s="28">
        <v>8088639797</v>
      </c>
      <c r="E56" s="28" t="s">
        <v>315</v>
      </c>
      <c r="F56" s="67"/>
      <c r="G56" s="68"/>
      <c r="H56" s="68"/>
      <c r="I56" s="61"/>
    </row>
    <row r="57" spans="1:9" ht="30" customHeight="1" x14ac:dyDescent="0.25">
      <c r="A57" s="26">
        <v>56</v>
      </c>
      <c r="B57" s="27" t="s">
        <v>389</v>
      </c>
      <c r="C57" s="31" t="s">
        <v>390</v>
      </c>
      <c r="D57" s="28">
        <v>8088639797</v>
      </c>
      <c r="E57" s="28" t="s">
        <v>386</v>
      </c>
      <c r="F57" s="69"/>
      <c r="G57" s="41"/>
      <c r="H57" s="41"/>
      <c r="I57" s="62"/>
    </row>
    <row r="58" spans="1:9" ht="30" customHeight="1" x14ac:dyDescent="0.25">
      <c r="A58" s="26">
        <v>57</v>
      </c>
      <c r="B58" s="27" t="s">
        <v>391</v>
      </c>
      <c r="C58" s="31" t="s">
        <v>388</v>
      </c>
      <c r="D58" s="28">
        <v>8088639797</v>
      </c>
      <c r="E58" s="28" t="s">
        <v>386</v>
      </c>
      <c r="F58" s="69"/>
      <c r="G58" s="41"/>
      <c r="H58" s="41"/>
      <c r="I58" s="62"/>
    </row>
    <row r="59" spans="1:9" ht="30" customHeight="1" x14ac:dyDescent="0.25">
      <c r="A59" s="26">
        <v>58</v>
      </c>
      <c r="B59" s="27" t="s">
        <v>392</v>
      </c>
      <c r="C59" s="31" t="s">
        <v>388</v>
      </c>
      <c r="D59" s="28">
        <v>8088639797</v>
      </c>
      <c r="E59" s="28" t="s">
        <v>393</v>
      </c>
      <c r="F59" s="69"/>
      <c r="G59" s="41"/>
      <c r="H59" s="41"/>
      <c r="I59" s="62"/>
    </row>
    <row r="60" spans="1:9" ht="30" customHeight="1" x14ac:dyDescent="0.25">
      <c r="A60" s="26">
        <v>59</v>
      </c>
      <c r="B60" s="27" t="s">
        <v>381</v>
      </c>
      <c r="C60" s="31" t="s">
        <v>388</v>
      </c>
      <c r="D60" s="28">
        <v>8088639797</v>
      </c>
      <c r="E60" s="28" t="s">
        <v>328</v>
      </c>
      <c r="F60" s="69"/>
      <c r="G60" s="41"/>
      <c r="H60" s="41"/>
      <c r="I60" s="62"/>
    </row>
    <row r="61" spans="1:9" ht="30" customHeight="1" x14ac:dyDescent="0.25">
      <c r="A61" s="26">
        <v>60</v>
      </c>
      <c r="B61" s="27" t="s">
        <v>52</v>
      </c>
      <c r="C61" s="31" t="s">
        <v>388</v>
      </c>
      <c r="D61" s="28">
        <v>8088639797</v>
      </c>
      <c r="E61" s="70" t="s">
        <v>328</v>
      </c>
      <c r="F61" s="71"/>
      <c r="G61" s="72"/>
      <c r="H61" s="72"/>
      <c r="I61" s="63"/>
    </row>
    <row r="62" spans="1:9" ht="35.450000000000003" customHeight="1" x14ac:dyDescent="0.25">
      <c r="A62" s="26">
        <v>61</v>
      </c>
      <c r="B62" s="28" t="s">
        <v>88</v>
      </c>
      <c r="C62" s="31" t="s">
        <v>132</v>
      </c>
      <c r="D62" s="28">
        <v>9449223967</v>
      </c>
      <c r="E62" s="28" t="s">
        <v>334</v>
      </c>
      <c r="F62" s="28" t="s">
        <v>394</v>
      </c>
      <c r="G62" s="27" t="s">
        <v>395</v>
      </c>
      <c r="H62" s="27" t="s">
        <v>396</v>
      </c>
      <c r="I62" s="26" t="s">
        <v>133</v>
      </c>
    </row>
    <row r="63" spans="1:9" ht="35.450000000000003" customHeight="1" x14ac:dyDescent="0.25">
      <c r="A63" s="26">
        <v>62</v>
      </c>
      <c r="B63" s="28" t="s">
        <v>51</v>
      </c>
      <c r="C63" s="31" t="s">
        <v>132</v>
      </c>
      <c r="D63" s="28">
        <v>9449223967</v>
      </c>
      <c r="E63" s="28" t="s">
        <v>317</v>
      </c>
      <c r="F63" s="28" t="s">
        <v>394</v>
      </c>
      <c r="G63" s="27" t="s">
        <v>395</v>
      </c>
      <c r="H63" s="27" t="s">
        <v>396</v>
      </c>
      <c r="I63" s="26" t="s">
        <v>133</v>
      </c>
    </row>
    <row r="64" spans="1:9" ht="35.450000000000003" customHeight="1" x14ac:dyDescent="0.25">
      <c r="A64" s="26">
        <v>63</v>
      </c>
      <c r="B64" s="28" t="s">
        <v>248</v>
      </c>
      <c r="C64" s="31" t="s">
        <v>143</v>
      </c>
      <c r="D64" s="28">
        <v>9448204831</v>
      </c>
      <c r="E64" s="58" t="s">
        <v>397</v>
      </c>
      <c r="F64" s="28" t="s">
        <v>394</v>
      </c>
      <c r="G64" s="27" t="s">
        <v>398</v>
      </c>
      <c r="H64" s="31" t="s">
        <v>16</v>
      </c>
      <c r="I64" s="26" t="s">
        <v>144</v>
      </c>
    </row>
    <row r="65" spans="1:9" ht="35.450000000000003" customHeight="1" x14ac:dyDescent="0.25">
      <c r="A65" s="26">
        <v>64</v>
      </c>
      <c r="B65" s="27" t="s">
        <v>50</v>
      </c>
      <c r="C65" s="31" t="s">
        <v>399</v>
      </c>
      <c r="D65" s="59" t="s">
        <v>400</v>
      </c>
      <c r="E65" s="27" t="s">
        <v>317</v>
      </c>
      <c r="F65" s="28" t="s">
        <v>394</v>
      </c>
      <c r="G65" s="27" t="s">
        <v>395</v>
      </c>
      <c r="H65" s="27" t="s">
        <v>401</v>
      </c>
      <c r="I65" s="26" t="s">
        <v>266</v>
      </c>
    </row>
    <row r="66" spans="1:9" ht="35.450000000000003" customHeight="1" x14ac:dyDescent="0.25">
      <c r="A66" s="26">
        <v>65</v>
      </c>
      <c r="B66" s="27" t="s">
        <v>402</v>
      </c>
      <c r="C66" s="31" t="s">
        <v>132</v>
      </c>
      <c r="D66" s="28">
        <v>9449223967</v>
      </c>
      <c r="E66" s="27" t="s">
        <v>324</v>
      </c>
      <c r="F66" s="28" t="s">
        <v>394</v>
      </c>
      <c r="G66" s="27" t="s">
        <v>395</v>
      </c>
      <c r="H66" s="27" t="s">
        <v>396</v>
      </c>
      <c r="I66" s="26" t="s">
        <v>133</v>
      </c>
    </row>
    <row r="67" spans="1:9" ht="35.450000000000003" customHeight="1" x14ac:dyDescent="0.25">
      <c r="A67" s="26">
        <v>66</v>
      </c>
      <c r="B67" s="28" t="s">
        <v>403</v>
      </c>
      <c r="C67" s="31" t="s">
        <v>162</v>
      </c>
      <c r="D67" s="28">
        <v>9740549289</v>
      </c>
      <c r="E67" s="27" t="s">
        <v>317</v>
      </c>
      <c r="F67" s="28" t="s">
        <v>404</v>
      </c>
      <c r="G67" s="27" t="s">
        <v>405</v>
      </c>
      <c r="H67" s="27" t="s">
        <v>63</v>
      </c>
      <c r="I67" s="26" t="s">
        <v>197</v>
      </c>
    </row>
    <row r="68" spans="1:9" ht="27.95" customHeight="1" x14ac:dyDescent="0.25">
      <c r="A68" s="26">
        <v>67</v>
      </c>
      <c r="B68" s="27" t="s">
        <v>406</v>
      </c>
      <c r="C68" s="31" t="s">
        <v>162</v>
      </c>
      <c r="D68" s="28">
        <v>9535884892</v>
      </c>
      <c r="E68" s="27" t="s">
        <v>407</v>
      </c>
      <c r="F68" s="28" t="s">
        <v>404</v>
      </c>
      <c r="G68" s="27" t="s">
        <v>405</v>
      </c>
      <c r="H68" s="27" t="s">
        <v>63</v>
      </c>
      <c r="I68" s="26" t="s">
        <v>163</v>
      </c>
    </row>
    <row r="69" spans="1:9" ht="27.95" customHeight="1" x14ac:dyDescent="0.25">
      <c r="A69" s="26">
        <v>68</v>
      </c>
      <c r="B69" s="28" t="s">
        <v>408</v>
      </c>
      <c r="C69" s="31" t="s">
        <v>125</v>
      </c>
      <c r="D69" s="28">
        <v>9880582270</v>
      </c>
      <c r="E69" s="27" t="s">
        <v>315</v>
      </c>
      <c r="F69" s="28" t="s">
        <v>409</v>
      </c>
      <c r="G69" s="27" t="s">
        <v>410</v>
      </c>
      <c r="H69" s="27" t="s">
        <v>411</v>
      </c>
      <c r="I69" s="26" t="s">
        <v>126</v>
      </c>
    </row>
    <row r="70" spans="1:9" ht="27.95" customHeight="1" x14ac:dyDescent="0.25">
      <c r="A70" s="26">
        <v>69</v>
      </c>
      <c r="B70" s="27" t="s">
        <v>37</v>
      </c>
      <c r="C70" s="31" t="s">
        <v>125</v>
      </c>
      <c r="D70" s="28">
        <v>9880582270</v>
      </c>
      <c r="E70" s="27" t="s">
        <v>328</v>
      </c>
      <c r="F70" s="28" t="s">
        <v>409</v>
      </c>
      <c r="G70" s="27" t="s">
        <v>410</v>
      </c>
      <c r="H70" s="27" t="s">
        <v>411</v>
      </c>
      <c r="I70" s="26" t="s">
        <v>126</v>
      </c>
    </row>
    <row r="71" spans="1:9" ht="27.95" customHeight="1" x14ac:dyDescent="0.25">
      <c r="A71" s="26">
        <v>70</v>
      </c>
      <c r="B71" s="28" t="s">
        <v>45</v>
      </c>
      <c r="C71" s="31" t="s">
        <v>125</v>
      </c>
      <c r="D71" s="28">
        <v>9880582270</v>
      </c>
      <c r="E71" s="27" t="s">
        <v>315</v>
      </c>
      <c r="F71" s="28" t="s">
        <v>409</v>
      </c>
      <c r="G71" s="27" t="s">
        <v>410</v>
      </c>
      <c r="H71" s="27" t="s">
        <v>411</v>
      </c>
      <c r="I71" s="26" t="s">
        <v>126</v>
      </c>
    </row>
    <row r="72" spans="1:9" ht="27.95" customHeight="1" x14ac:dyDescent="0.25">
      <c r="A72" s="30">
        <v>71</v>
      </c>
      <c r="B72" s="27" t="s">
        <v>412</v>
      </c>
      <c r="C72" s="31" t="s">
        <v>413</v>
      </c>
      <c r="D72" s="28">
        <v>9902833959</v>
      </c>
      <c r="E72" s="27" t="s">
        <v>315</v>
      </c>
      <c r="F72" s="28" t="s">
        <v>414</v>
      </c>
      <c r="G72" s="27" t="s">
        <v>415</v>
      </c>
      <c r="H72" s="27" t="s">
        <v>17</v>
      </c>
      <c r="I72" s="26" t="s">
        <v>113</v>
      </c>
    </row>
    <row r="73" spans="1:9" ht="27.95" customHeight="1" x14ac:dyDescent="0.25">
      <c r="A73" s="26">
        <v>72</v>
      </c>
      <c r="B73" s="28" t="s">
        <v>206</v>
      </c>
      <c r="C73" s="31" t="s">
        <v>416</v>
      </c>
      <c r="D73" s="59">
        <v>9495295115</v>
      </c>
      <c r="E73" s="28" t="s">
        <v>407</v>
      </c>
      <c r="F73" s="28" t="s">
        <v>417</v>
      </c>
      <c r="G73" s="27" t="s">
        <v>417</v>
      </c>
      <c r="H73" s="27" t="s">
        <v>418</v>
      </c>
      <c r="I73" s="26" t="s">
        <v>281</v>
      </c>
    </row>
    <row r="74" spans="1:9" ht="27.95" customHeight="1" x14ac:dyDescent="0.25">
      <c r="A74" s="26">
        <v>73</v>
      </c>
      <c r="B74" s="27" t="s">
        <v>42</v>
      </c>
      <c r="C74" s="31" t="s">
        <v>154</v>
      </c>
      <c r="D74" s="28">
        <v>8943217432</v>
      </c>
      <c r="E74" s="27" t="s">
        <v>419</v>
      </c>
      <c r="F74" s="28" t="s">
        <v>417</v>
      </c>
      <c r="G74" s="27" t="s">
        <v>417</v>
      </c>
      <c r="H74" s="27" t="s">
        <v>420</v>
      </c>
      <c r="I74" s="26" t="s">
        <v>155</v>
      </c>
    </row>
    <row r="75" spans="1:9" ht="27.95" customHeight="1" x14ac:dyDescent="0.25">
      <c r="A75" s="26">
        <v>74</v>
      </c>
      <c r="B75" s="27" t="s">
        <v>42</v>
      </c>
      <c r="C75" s="31" t="s">
        <v>152</v>
      </c>
      <c r="D75" s="28">
        <v>8330833471</v>
      </c>
      <c r="E75" s="27" t="s">
        <v>421</v>
      </c>
      <c r="F75" s="59" t="s">
        <v>417</v>
      </c>
      <c r="G75" s="73" t="s">
        <v>417</v>
      </c>
      <c r="H75" s="73" t="s">
        <v>422</v>
      </c>
      <c r="I75" s="26" t="s">
        <v>423</v>
      </c>
    </row>
    <row r="76" spans="1:9" ht="27.95" customHeight="1" x14ac:dyDescent="0.25">
      <c r="A76" s="26">
        <v>75</v>
      </c>
      <c r="B76" s="27" t="s">
        <v>42</v>
      </c>
      <c r="C76" s="31" t="s">
        <v>424</v>
      </c>
      <c r="D76" s="59" t="s">
        <v>425</v>
      </c>
      <c r="E76" s="27" t="s">
        <v>328</v>
      </c>
      <c r="F76" s="28" t="s">
        <v>426</v>
      </c>
      <c r="G76" s="27" t="s">
        <v>395</v>
      </c>
      <c r="H76" s="27" t="s">
        <v>394</v>
      </c>
      <c r="I76" s="44" t="s">
        <v>286</v>
      </c>
    </row>
  </sheetData>
  <pageMargins left="0.7" right="0.7" top="0.75" bottom="0.75" header="0.3" footer="0.3"/>
  <ignoredErrors>
    <ignoredError sqref="D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Product List (Sep 20)</vt:lpstr>
      <vt:lpstr>Payment to farmers</vt:lpstr>
      <vt:lpstr>Price List </vt:lpstr>
      <vt:lpstr>Farmer's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GHS GIRLS</dc:creator>
  <cp:lastModifiedBy>Samir Kagalkar</cp:lastModifiedBy>
  <cp:lastPrinted>2020-10-06T11:32:30Z</cp:lastPrinted>
  <dcterms:created xsi:type="dcterms:W3CDTF">2020-08-15T09:06:05Z</dcterms:created>
  <dcterms:modified xsi:type="dcterms:W3CDTF">2020-12-22T16:23:46Z</dcterms:modified>
</cp:coreProperties>
</file>