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Relações com Investidores\01. Análises Trimestrais\2025\Q4-25\"/>
    </mc:Choice>
  </mc:AlternateContent>
  <xr:revisionPtr revIDLastSave="0" documentId="8_{D1EA362A-44F3-4ED1-B203-C5864B8E7BBA}" xr6:coauthVersionLast="47" xr6:coauthVersionMax="47" xr10:uidLastSave="{00000000-0000-0000-0000-000000000000}"/>
  <bookViews>
    <workbookView xWindow="-120" yWindow="-120" windowWidth="20730" windowHeight="11040" tabRatio="915" activeTab="1" xr2:uid="{673184E1-EB2F-4F7E-B587-C8C89A47B2B6}"/>
  </bookViews>
  <sheets>
    <sheet name="Capa | Cover" sheetId="28" r:id="rId1"/>
    <sheet name="Full model" sheetId="33" r:id="rId2"/>
    <sheet name="Histórico | Historic data" sheetId="1" r:id="rId3"/>
    <sheet name="Natura Avon desde l since 2020" sheetId="32" state="hidden" r:id="rId4"/>
    <sheet name="Graphs (2)" sheetId="25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0">[1]Ativo!#REF!</definedName>
    <definedName name="\a">#REF!</definedName>
    <definedName name="\b">#REF!</definedName>
    <definedName name="\c">#REF!</definedName>
    <definedName name="\D">#REF!</definedName>
    <definedName name="\DCS">#REF!</definedName>
    <definedName name="\e">#REF!</definedName>
    <definedName name="\g">#REF!</definedName>
    <definedName name="\i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PRINT_BALANCO">#REF!</definedName>
    <definedName name="\s">#REF!</definedName>
    <definedName name="\v\xvx\v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\v\xvxvxxx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\x">#REF!</definedName>
    <definedName name="\xcvxcvxcv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\Z">#REF!</definedName>
    <definedName name="\zx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_" localSheetId="1">#REF!</definedName>
    <definedName name="_">#REF!</definedName>
    <definedName name="_______________________g12" hidden="1">#REF!</definedName>
    <definedName name="______________________cen301" localSheetId="1">{#N/A,#N/A,FALSE,"SIM95"}</definedName>
    <definedName name="______________________cen301" hidden="1">{#N/A,#N/A,FALSE,"SIM95"}</definedName>
    <definedName name="______________________cen31" localSheetId="1">{#N/A,#N/A,FALSE,"SIM95"}</definedName>
    <definedName name="______________________cen31" hidden="1">{#N/A,#N/A,FALSE,"SIM95"}</definedName>
    <definedName name="______________________mil1" localSheetId="1">{#N/A,#N/A,FALSE,"QuadroAntigo"}</definedName>
    <definedName name="______________________mil1" hidden="1">{#N/A,#N/A,FALSE,"QuadroAntigo"}</definedName>
    <definedName name="______________________mil2" localSheetId="1">{#N/A,#N/A,FALSE,"Lojas por Faturamento (R$)"}</definedName>
    <definedName name="______________________mil2" hidden="1">{#N/A,#N/A,FALSE,"Lojas por Faturamento (R$)"}</definedName>
    <definedName name="____________________a4" localSheetId="1">{"SCH54",#N/A,FALSE,"upside";"SCH55",#N/A,FALSE,"upside"}</definedName>
    <definedName name="____________________a4" hidden="1">{"SCH54",#N/A,FALSE,"upside";"SCH55",#N/A,FALSE,"upside"}</definedName>
    <definedName name="______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___E21" localSheetId="1">{"Despesas Diferidas Indedutíveis de 1998",#N/A,FALSE,"Impressão"}</definedName>
    <definedName name="____________________E21" hidden="1">{"Despesas Diferidas Indedutíveis de 1998",#N/A,FALSE,"Impressão"}</definedName>
    <definedName name="___________________a4" localSheetId="1">{"SCH54",#N/A,FALSE,"upside";"SCH55",#N/A,FALSE,"upside"}</definedName>
    <definedName name="___________________a4" hidden="1">{"SCH54",#N/A,FALSE,"upside";"SCH55",#N/A,FALSE,"upside"}</definedName>
    <definedName name="___________________CC1" localSheetId="1">{#N/A,#N/A,FALSE,"1321";#N/A,#N/A,FALSE,"1324";#N/A,#N/A,FALSE,"1333";#N/A,#N/A,FALSE,"1371"}</definedName>
    <definedName name="___________________CC1" hidden="1">{#N/A,#N/A,FALSE,"1321";#N/A,#N/A,FALSE,"1324";#N/A,#N/A,FALSE,"1333";#N/A,#N/A,FALSE,"1371"}</definedName>
    <definedName name="_____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__E21" localSheetId="1">{"Despesas Diferidas Indedutíveis de 1998",#N/A,FALSE,"Impressão"}</definedName>
    <definedName name="___________________E21" hidden="1">{"Despesas Diferidas Indedutíveis de 1998",#N/A,FALSE,"Impressão"}</definedName>
    <definedName name="___________________g12" hidden="1">#REF!</definedName>
    <definedName name="___________________Jul04" localSheetId="1">{#N/A,#N/A,FALSE,"Count";#N/A,#N/A,FALSE,"Cash-Flow";#N/A,#N/A,FALSE,"Assumptions";#N/A,#N/A,FALSE,"Right"}</definedName>
    <definedName name="___________________Jul04" hidden="1">{#N/A,#N/A,FALSE,"Count";#N/A,#N/A,FALSE,"Cash-Flow";#N/A,#N/A,FALSE,"Assumptions";#N/A,#N/A,FALSE,"Right"}</definedName>
    <definedName name="___________________T2" localSheetId="1">{#N/A,#N/A,FALSE,"1321";#N/A,#N/A,FALSE,"1324";#N/A,#N/A,FALSE,"1333";#N/A,#N/A,FALSE,"1371"}</definedName>
    <definedName name="___________________T2" hidden="1">{#N/A,#N/A,FALSE,"1321";#N/A,#N/A,FALSE,"1324";#N/A,#N/A,FALSE,"1333";#N/A,#N/A,FALSE,"1371"}</definedName>
    <definedName name="__________________a4" localSheetId="1">{"SCH54",#N/A,FALSE,"upside";"SCH55",#N/A,FALSE,"upside"}</definedName>
    <definedName name="__________________a4" hidden="1">{"SCH54",#N/A,FALSE,"upside";"SCH55",#N/A,FALSE,"upside"}</definedName>
    <definedName name="____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_E21" localSheetId="1">{"Despesas Diferidas Indedutíveis de 1998",#N/A,FALSE,"Impressão"}</definedName>
    <definedName name="__________________E21" hidden="1">{"Despesas Diferidas Indedutíveis de 1998",#N/A,FALSE,"Impressão"}</definedName>
    <definedName name="__________________g12" hidden="1">#REF!</definedName>
    <definedName name="__________________Jul04" localSheetId="1">{#N/A,#N/A,FALSE,"Count";#N/A,#N/A,FALSE,"Cash-Flow";#N/A,#N/A,FALSE,"Assumptions";#N/A,#N/A,FALSE,"Right"}</definedName>
    <definedName name="__________________Jul04" hidden="1">{#N/A,#N/A,FALSE,"Count";#N/A,#N/A,FALSE,"Cash-Flow";#N/A,#N/A,FALSE,"Assumptions";#N/A,#N/A,FALSE,"Right"}</definedName>
    <definedName name="_________________a4" localSheetId="1">{"SCH54",#N/A,FALSE,"upside";"SCH55",#N/A,FALSE,"upside"}</definedName>
    <definedName name="_________________a4" hidden="1">{"SCH54",#N/A,FALSE,"upside";"SCH55",#N/A,FALSE,"upside"}</definedName>
    <definedName name="___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_E21" localSheetId="1">{"Despesas Diferidas Indedutíveis de 1998",#N/A,FALSE,"Impressão"}</definedName>
    <definedName name="_________________E21" hidden="1">{"Despesas Diferidas Indedutíveis de 1998",#N/A,FALSE,"Impressão"}</definedName>
    <definedName name="_________________g12" hidden="1">#REF!</definedName>
    <definedName name="_________________Jul04" localSheetId="1">{#N/A,#N/A,FALSE,"Count";#N/A,#N/A,FALSE,"Cash-Flow";#N/A,#N/A,FALSE,"Assumptions";#N/A,#N/A,FALSE,"Right"}</definedName>
    <definedName name="_________________Jul04" hidden="1">{#N/A,#N/A,FALSE,"Count";#N/A,#N/A,FALSE,"Cash-Flow";#N/A,#N/A,FALSE,"Assumptions";#N/A,#N/A,FALSE,"Right"}</definedName>
    <definedName name="________________a4" localSheetId="1">{"SCH54",#N/A,FALSE,"upside";"SCH55",#N/A,FALSE,"upside"}</definedName>
    <definedName name="________________a4" hidden="1">{"SCH54",#N/A,FALSE,"upside";"SCH55",#N/A,FALSE,"upside"}</definedName>
    <definedName name="__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_E21" localSheetId="1">{"Despesas Diferidas Indedutíveis de 1998",#N/A,FALSE,"Impressão"}</definedName>
    <definedName name="________________E21" hidden="1">{"Despesas Diferidas Indedutíveis de 1998",#N/A,FALSE,"Impressão"}</definedName>
    <definedName name="________________Jul04" localSheetId="1">{#N/A,#N/A,FALSE,"Count";#N/A,#N/A,FALSE,"Cash-Flow";#N/A,#N/A,FALSE,"Assumptions";#N/A,#N/A,FALSE,"Right"}</definedName>
    <definedName name="________________Jul04" hidden="1">{#N/A,#N/A,FALSE,"Count";#N/A,#N/A,FALSE,"Cash-Flow";#N/A,#N/A,FALSE,"Assumptions";#N/A,#N/A,FALSE,"Right"}</definedName>
    <definedName name="_______________a4" localSheetId="1">{"SCH54",#N/A,FALSE,"upside";"SCH55",#N/A,FALSE,"upside"}</definedName>
    <definedName name="_______________a4" hidden="1">{"SCH54",#N/A,FALSE,"upside";"SCH55",#N/A,FALSE,"upside"}</definedName>
    <definedName name="_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_E21" localSheetId="1">{"Despesas Diferidas Indedutíveis de 1998",#N/A,FALSE,"Impressão"}</definedName>
    <definedName name="_______________E21" hidden="1">{"Despesas Diferidas Indedutíveis de 1998",#N/A,FALSE,"Impressão"}</definedName>
    <definedName name="_______________g12" hidden="1">#REF!</definedName>
    <definedName name="_______________Jul04" localSheetId="1">{#N/A,#N/A,FALSE,"Count";#N/A,#N/A,FALSE,"Cash-Flow";#N/A,#N/A,FALSE,"Assumptions";#N/A,#N/A,FALSE,"Right"}</definedName>
    <definedName name="_______________Jul04" hidden="1">{#N/A,#N/A,FALSE,"Count";#N/A,#N/A,FALSE,"Cash-Flow";#N/A,#N/A,FALSE,"Assumptions";#N/A,#N/A,FALSE,"Right"}</definedName>
    <definedName name="______________a4" localSheetId="1">{"SCH54",#N/A,FALSE,"upside";"SCH55",#N/A,FALSE,"upside"}</definedName>
    <definedName name="______________a4" hidden="1">{"SCH54",#N/A,FALSE,"upside";"SCH55",#N/A,FALSE,"upside"}</definedName>
    <definedName name="_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_E21" localSheetId="1">{"Despesas Diferidas Indedutíveis de 1998",#N/A,FALSE,"Impressão"}</definedName>
    <definedName name="______________E21" hidden="1">{"Despesas Diferidas Indedutíveis de 1998",#N/A,FALSE,"Impressão"}</definedName>
    <definedName name="______________Jul04" localSheetId="1">{#N/A,#N/A,FALSE,"Count";#N/A,#N/A,FALSE,"Cash-Flow";#N/A,#N/A,FALSE,"Assumptions";#N/A,#N/A,FALSE,"Right"}</definedName>
    <definedName name="______________Jul04" hidden="1">{#N/A,#N/A,FALSE,"Count";#N/A,#N/A,FALSE,"Cash-Flow";#N/A,#N/A,FALSE,"Assumptions";#N/A,#N/A,FALSE,"Right"}</definedName>
    <definedName name="_____________a4" localSheetId="1">{"SCH54",#N/A,FALSE,"upside";"SCH55",#N/A,FALSE,"upside"}</definedName>
    <definedName name="_____________a4" hidden="1">{"SCH54",#N/A,FALSE,"upside";"SCH55",#N/A,FALSE,"upside"}</definedName>
    <definedName name="_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_E21" localSheetId="1">{"Despesas Diferidas Indedutíveis de 1998",#N/A,FALSE,"Impressão"}</definedName>
    <definedName name="_____________E21" hidden="1">{"Despesas Diferidas Indedutíveis de 1998",#N/A,FALSE,"Impressão"}</definedName>
    <definedName name="_____________Jul04" localSheetId="1">{#N/A,#N/A,FALSE,"Count";#N/A,#N/A,FALSE,"Cash-Flow";#N/A,#N/A,FALSE,"Assumptions";#N/A,#N/A,FALSE,"Right"}</definedName>
    <definedName name="_____________Jul04" hidden="1">{#N/A,#N/A,FALSE,"Count";#N/A,#N/A,FALSE,"Cash-Flow";#N/A,#N/A,FALSE,"Assumptions";#N/A,#N/A,FALSE,"Right"}</definedName>
    <definedName name="_____________k1" localSheetId="1">{"'Generacion'!$A$2:$N$27"}</definedName>
    <definedName name="_____________k1" hidden="1">{"'Generacion'!$A$2:$N$27"}</definedName>
    <definedName name="_____________m1" localSheetId="1">{"'Generacion'!$A$2:$N$27"}</definedName>
    <definedName name="_____________m1" hidden="1">{"'Generacion'!$A$2:$N$27"}</definedName>
    <definedName name="_____________n1" localSheetId="1">{"'Generacion'!$A$2:$N$27"}</definedName>
    <definedName name="_____________n1" hidden="1">{"'Generacion'!$A$2:$N$27"}</definedName>
    <definedName name="_____________qw1" localSheetId="1">{"'Generacion'!$A$2:$N$27"}</definedName>
    <definedName name="_____________qw1" hidden="1">{"'Generacion'!$A$2:$N$27"}</definedName>
    <definedName name="_____________qw3" localSheetId="1">{"'Generacion'!$A$2:$N$27"}</definedName>
    <definedName name="_____________qw3" hidden="1">{"'Generacion'!$A$2:$N$27"}</definedName>
    <definedName name="_____________tc2">8.07</definedName>
    <definedName name="_____________y1" localSheetId="1">{"'Generacion'!$A$2:$N$27"}</definedName>
    <definedName name="_____________y1" hidden="1">{"'Generacion'!$A$2:$N$27"}</definedName>
    <definedName name="____________a4" localSheetId="1">{"SCH54",#N/A,FALSE,"upside";"SCH55",#N/A,FALSE,"upside"}</definedName>
    <definedName name="____________a4" hidden="1">{"SCH54",#N/A,FALSE,"upside";"SCH55",#N/A,FALSE,"upside"}</definedName>
    <definedName name="____________as4" localSheetId="1">{"'Generacion'!$A$2:$N$27"}</definedName>
    <definedName name="____________as4" hidden="1">{"'Generacion'!$A$2:$N$27"}</definedName>
    <definedName name="____________as5" localSheetId="1">{"'Generacion'!$A$2:$N$27"}</definedName>
    <definedName name="____________as5" hidden="1">{"'Generacion'!$A$2:$N$27"}</definedName>
    <definedName name="____________as7" localSheetId="1">{"'Generacion'!$A$2:$N$27"}</definedName>
    <definedName name="____________as7" hidden="1">{"'Generacion'!$A$2:$N$27"}</definedName>
    <definedName name="____________b1" localSheetId="1">{"'Generacion'!$A$2:$N$27"}</definedName>
    <definedName name="____________b1" hidden="1">{"'Generacion'!$A$2:$N$27"}</definedName>
    <definedName name="_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_E21" localSheetId="1">{"Despesas Diferidas Indedutíveis de 1998",#N/A,FALSE,"Impressão"}</definedName>
    <definedName name="____________E21" hidden="1">{"Despesas Diferidas Indedutíveis de 1998",#N/A,FALSE,"Impressão"}</definedName>
    <definedName name="____________g12" hidden="1">#REF!</definedName>
    <definedName name="____________Jul04" localSheetId="1">{#N/A,#N/A,FALSE,"Count";#N/A,#N/A,FALSE,"Cash-Flow";#N/A,#N/A,FALSE,"Assumptions";#N/A,#N/A,FALSE,"Right"}</definedName>
    <definedName name="____________Jul04" hidden="1">{#N/A,#N/A,FALSE,"Count";#N/A,#N/A,FALSE,"Cash-Flow";#N/A,#N/A,FALSE,"Assumptions";#N/A,#N/A,FALSE,"Right"}</definedName>
    <definedName name="____________k1" localSheetId="1">{"'Generacion'!$A$2:$N$27"}</definedName>
    <definedName name="____________k1" hidden="1">{"'Generacion'!$A$2:$N$27"}</definedName>
    <definedName name="____________m1" localSheetId="1">{"'Generacion'!$A$2:$N$27"}</definedName>
    <definedName name="____________m1" hidden="1">{"'Generacion'!$A$2:$N$27"}</definedName>
    <definedName name="____________n1" localSheetId="1">{"'Generacion'!$A$2:$N$27"}</definedName>
    <definedName name="____________n1" hidden="1">{"'Generacion'!$A$2:$N$27"}</definedName>
    <definedName name="____________qw1" localSheetId="1">{"'Generacion'!$A$2:$N$27"}</definedName>
    <definedName name="____________qw1" hidden="1">{"'Generacion'!$A$2:$N$27"}</definedName>
    <definedName name="____________qw3" localSheetId="1">{"'Generacion'!$A$2:$N$27"}</definedName>
    <definedName name="____________qw3" hidden="1">{"'Generacion'!$A$2:$N$27"}</definedName>
    <definedName name="____________tc2">8.07</definedName>
    <definedName name="____________y1" localSheetId="1">{"'Generacion'!$A$2:$N$27"}</definedName>
    <definedName name="____________y1" hidden="1">{"'Generacion'!$A$2:$N$27"}</definedName>
    <definedName name="___________a4" localSheetId="1">{"SCH54",#N/A,FALSE,"upside";"SCH55",#N/A,FALSE,"upside"}</definedName>
    <definedName name="___________a4" hidden="1">{"SCH54",#N/A,FALSE,"upside";"SCH55",#N/A,FALSE,"upside"}</definedName>
    <definedName name="___________as4" localSheetId="1">{"'Generacion'!$A$2:$N$27"}</definedName>
    <definedName name="___________as4" hidden="1">{"'Generacion'!$A$2:$N$27"}</definedName>
    <definedName name="___________as5" localSheetId="1">{"'Generacion'!$A$2:$N$27"}</definedName>
    <definedName name="___________as5" hidden="1">{"'Generacion'!$A$2:$N$27"}</definedName>
    <definedName name="___________as7" localSheetId="1">{"'Generacion'!$A$2:$N$27"}</definedName>
    <definedName name="___________as7" hidden="1">{"'Generacion'!$A$2:$N$27"}</definedName>
    <definedName name="___________b1" localSheetId="1">{"'Generacion'!$A$2:$N$27"}</definedName>
    <definedName name="___________b1" hidden="1">{"'Generacion'!$A$2:$N$27"}</definedName>
    <definedName name="_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_E21" localSheetId="1">{"Despesas Diferidas Indedutíveis de 1998",#N/A,FALSE,"Impressão"}</definedName>
    <definedName name="___________E21" hidden="1">{"Despesas Diferidas Indedutíveis de 1998",#N/A,FALSE,"Impressão"}</definedName>
    <definedName name="___________Jul04" localSheetId="1">{#N/A,#N/A,FALSE,"Count";#N/A,#N/A,FALSE,"Cash-Flow";#N/A,#N/A,FALSE,"Assumptions";#N/A,#N/A,FALSE,"Right"}</definedName>
    <definedName name="___________Jul04" hidden="1">{#N/A,#N/A,FALSE,"Count";#N/A,#N/A,FALSE,"Cash-Flow";#N/A,#N/A,FALSE,"Assumptions";#N/A,#N/A,FALSE,"Right"}</definedName>
    <definedName name="___________k1" localSheetId="1">{"'Generacion'!$A$2:$N$27"}</definedName>
    <definedName name="___________k1" hidden="1">{"'Generacion'!$A$2:$N$27"}</definedName>
    <definedName name="___________m1" localSheetId="1">{"'Generacion'!$A$2:$N$27"}</definedName>
    <definedName name="___________m1" hidden="1">{"'Generacion'!$A$2:$N$27"}</definedName>
    <definedName name="___________n1" localSheetId="1">{"'Generacion'!$A$2:$N$27"}</definedName>
    <definedName name="___________n1" hidden="1">{"'Generacion'!$A$2:$N$27"}</definedName>
    <definedName name="___________qw1" localSheetId="1">{"'Generacion'!$A$2:$N$27"}</definedName>
    <definedName name="___________qw1" hidden="1">{"'Generacion'!$A$2:$N$27"}</definedName>
    <definedName name="___________qw3" localSheetId="1">{"'Generacion'!$A$2:$N$27"}</definedName>
    <definedName name="___________qw3" hidden="1">{"'Generacion'!$A$2:$N$27"}</definedName>
    <definedName name="___________tc2">8.07</definedName>
    <definedName name="___________y1" localSheetId="1">{"'Generacion'!$A$2:$N$27"}</definedName>
    <definedName name="___________y1" hidden="1">{"'Generacion'!$A$2:$N$27"}</definedName>
    <definedName name="__________a4" localSheetId="1">{"SCH54",#N/A,FALSE,"upside";"SCH55",#N/A,FALSE,"upside"}</definedName>
    <definedName name="__________a4" hidden="1">{"SCH54",#N/A,FALSE,"upside";"SCH55",#N/A,FALSE,"upside"}</definedName>
    <definedName name="__________as4" localSheetId="1">{"'Generacion'!$A$2:$N$27"}</definedName>
    <definedName name="__________as4" hidden="1">{"'Generacion'!$A$2:$N$27"}</definedName>
    <definedName name="__________as5" localSheetId="1">{"'Generacion'!$A$2:$N$27"}</definedName>
    <definedName name="__________as5" hidden="1">{"'Generacion'!$A$2:$N$27"}</definedName>
    <definedName name="__________as7" localSheetId="1">{"'Generacion'!$A$2:$N$27"}</definedName>
    <definedName name="__________as7" hidden="1">{"'Generacion'!$A$2:$N$27"}</definedName>
    <definedName name="__________b1" localSheetId="1">{"'Generacion'!$A$2:$N$27"}</definedName>
    <definedName name="__________b1" hidden="1">{"'Generacion'!$A$2:$N$27"}</definedName>
    <definedName name="_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_E21" localSheetId="1">{"Despesas Diferidas Indedutíveis de 1998",#N/A,FALSE,"Impressão"}</definedName>
    <definedName name="__________E21" hidden="1">{"Despesas Diferidas Indedutíveis de 1998",#N/A,FALSE,"Impressão"}</definedName>
    <definedName name="______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___g12" hidden="1">#REF!</definedName>
    <definedName name="__________Jul04" localSheetId="1">{#N/A,#N/A,FALSE,"Count";#N/A,#N/A,FALSE,"Cash-Flow";#N/A,#N/A,FALSE,"Assumptions";#N/A,#N/A,FALSE,"Right"}</definedName>
    <definedName name="__________Jul04" hidden="1">{#N/A,#N/A,FALSE,"Count";#N/A,#N/A,FALSE,"Cash-Flow";#N/A,#N/A,FALSE,"Assumptions";#N/A,#N/A,FALSE,"Right"}</definedName>
    <definedName name="__________k1" localSheetId="1">{"'Generacion'!$A$2:$N$27"}</definedName>
    <definedName name="__________k1" hidden="1">{"'Generacion'!$A$2:$N$27"}</definedName>
    <definedName name="__________m1" localSheetId="1">{"'Generacion'!$A$2:$N$27"}</definedName>
    <definedName name="__________m1" hidden="1">{"'Generacion'!$A$2:$N$27"}</definedName>
    <definedName name="__________n1" localSheetId="1">{"'Generacion'!$A$2:$N$27"}</definedName>
    <definedName name="__________n1" hidden="1">{"'Generacion'!$A$2:$N$27"}</definedName>
    <definedName name="__________qw1" localSheetId="1">{"'Generacion'!$A$2:$N$27"}</definedName>
    <definedName name="__________qw1" hidden="1">{"'Generacion'!$A$2:$N$27"}</definedName>
    <definedName name="__________qw3" localSheetId="1">{"'Generacion'!$A$2:$N$27"}</definedName>
    <definedName name="__________qw3" hidden="1">{"'Generacion'!$A$2:$N$27"}</definedName>
    <definedName name="__________tc2">8.07</definedName>
    <definedName name="__________y1" localSheetId="1">{"'Generacion'!$A$2:$N$27"}</definedName>
    <definedName name="__________y1" hidden="1">{"'Generacion'!$A$2:$N$27"}</definedName>
    <definedName name="_________a4" localSheetId="1">{"SCH54",#N/A,FALSE,"upside";"SCH55",#N/A,FALSE,"upside"}</definedName>
    <definedName name="_________a4" hidden="1">{"SCH54",#N/A,FALSE,"upside";"SCH55",#N/A,FALSE,"upside"}</definedName>
    <definedName name="_________as4" localSheetId="1">{"'Generacion'!$A$2:$N$27"}</definedName>
    <definedName name="_________as4" hidden="1">{"'Generacion'!$A$2:$N$27"}</definedName>
    <definedName name="_________as5" localSheetId="1">{"'Generacion'!$A$2:$N$27"}</definedName>
    <definedName name="_________as5" hidden="1">{"'Generacion'!$A$2:$N$27"}</definedName>
    <definedName name="_________as7" localSheetId="1">{"'Generacion'!$A$2:$N$27"}</definedName>
    <definedName name="_________as7" hidden="1">{"'Generacion'!$A$2:$N$27"}</definedName>
    <definedName name="_________b1" localSheetId="1">{"'Generacion'!$A$2:$N$27"}</definedName>
    <definedName name="_________b1" hidden="1">{"'Generacion'!$A$2:$N$27"}</definedName>
    <definedName name="_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_E21" localSheetId="1">{"Despesas Diferidas Indedutíveis de 1998",#N/A,FALSE,"Impressão"}</definedName>
    <definedName name="_________E21" hidden="1">{"Despesas Diferidas Indedutíveis de 1998",#N/A,FALSE,"Impressão"}</definedName>
    <definedName name="_____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__g12" hidden="1">#REF!</definedName>
    <definedName name="_________I2004" localSheetId="1">{#N/A,#N/A,FALSE,"Aging Summary";#N/A,#N/A,FALSE,"Ratio Analysis";#N/A,#N/A,FALSE,"Test 120 Day Accts";#N/A,#N/A,FALSE,"Tickmarks"}</definedName>
    <definedName name="_________I2004" hidden="1">{#N/A,#N/A,FALSE,"Aging Summary";#N/A,#N/A,FALSE,"Ratio Analysis";#N/A,#N/A,FALSE,"Test 120 Day Accts";#N/A,#N/A,FALSE,"Tickmarks"}</definedName>
    <definedName name="_________Jul04" localSheetId="1">{#N/A,#N/A,FALSE,"Count";#N/A,#N/A,FALSE,"Cash-Flow";#N/A,#N/A,FALSE,"Assumptions";#N/A,#N/A,FALSE,"Right"}</definedName>
    <definedName name="_________Jul04" hidden="1">{#N/A,#N/A,FALSE,"Count";#N/A,#N/A,FALSE,"Cash-Flow";#N/A,#N/A,FALSE,"Assumptions";#N/A,#N/A,FALSE,"Right"}</definedName>
    <definedName name="_________k1" localSheetId="1">{"'Generacion'!$A$2:$N$27"}</definedName>
    <definedName name="_________k1" hidden="1">{"'Generacion'!$A$2:$N$27"}</definedName>
    <definedName name="_________m1" localSheetId="1">{"'Generacion'!$A$2:$N$27"}</definedName>
    <definedName name="_________m1" hidden="1">{"'Generacion'!$A$2:$N$27"}</definedName>
    <definedName name="_________n1" localSheetId="1">{"'Generacion'!$A$2:$N$27"}</definedName>
    <definedName name="_________n1" hidden="1">{"'Generacion'!$A$2:$N$27"}</definedName>
    <definedName name="_________qw1" localSheetId="1">{"'Generacion'!$A$2:$N$27"}</definedName>
    <definedName name="_________qw1" hidden="1">{"'Generacion'!$A$2:$N$27"}</definedName>
    <definedName name="_________qw3" localSheetId="1">{"'Generacion'!$A$2:$N$27"}</definedName>
    <definedName name="_________qw3" hidden="1">{"'Generacion'!$A$2:$N$27"}</definedName>
    <definedName name="_________tc2">8.07</definedName>
    <definedName name="_________y1" localSheetId="1">{"'Generacion'!$A$2:$N$27"}</definedName>
    <definedName name="_________y1" hidden="1">{"'Generacion'!$A$2:$N$27"}</definedName>
    <definedName name="________a4" localSheetId="1">{"SCH54",#N/A,FALSE,"upside";"SCH55",#N/A,FALSE,"upside"}</definedName>
    <definedName name="________a4" hidden="1">{"SCH54",#N/A,FALSE,"upside";"SCH55",#N/A,FALSE,"upside"}</definedName>
    <definedName name="________as4" localSheetId="1">{"'Generacion'!$A$2:$N$27"}</definedName>
    <definedName name="________as4" hidden="1">{"'Generacion'!$A$2:$N$27"}</definedName>
    <definedName name="________as5" localSheetId="1">{"'Generacion'!$A$2:$N$27"}</definedName>
    <definedName name="________as5" hidden="1">{"'Generacion'!$A$2:$N$27"}</definedName>
    <definedName name="________as7" localSheetId="1">{"'Generacion'!$A$2:$N$27"}</definedName>
    <definedName name="________as7" hidden="1">{"'Generacion'!$A$2:$N$27"}</definedName>
    <definedName name="________b1" localSheetId="1">{"'Generacion'!$A$2:$N$27"}</definedName>
    <definedName name="________b1" hidden="1">{"'Generacion'!$A$2:$N$27"}</definedName>
    <definedName name="_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_E21" localSheetId="1">{"Despesas Diferidas Indedutíveis de 1998",#N/A,FALSE,"Impressão"}</definedName>
    <definedName name="________E21" hidden="1">{"Despesas Diferidas Indedutíveis de 1998",#N/A,FALSE,"Impressão"}</definedName>
    <definedName name="_______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g12" hidden="1">#REF!</definedName>
    <definedName name="________I2004" localSheetId="1">{#N/A,#N/A,FALSE,"Aging Summary";#N/A,#N/A,FALSE,"Ratio Analysis";#N/A,#N/A,FALSE,"Test 120 Day Accts";#N/A,#N/A,FALSE,"Tickmarks"}</definedName>
    <definedName name="________I2004" hidden="1">{#N/A,#N/A,FALSE,"Aging Summary";#N/A,#N/A,FALSE,"Ratio Analysis";#N/A,#N/A,FALSE,"Test 120 Day Accts";#N/A,#N/A,FALSE,"Tickmarks"}</definedName>
    <definedName name="________Jul04" localSheetId="1">{#N/A,#N/A,FALSE,"Count";#N/A,#N/A,FALSE,"Cash-Flow";#N/A,#N/A,FALSE,"Assumptions";#N/A,#N/A,FALSE,"Right"}</definedName>
    <definedName name="________Jul04" hidden="1">{#N/A,#N/A,FALSE,"Count";#N/A,#N/A,FALSE,"Cash-Flow";#N/A,#N/A,FALSE,"Assumptions";#N/A,#N/A,FALSE,"Right"}</definedName>
    <definedName name="________k1" localSheetId="1">{"'Generacion'!$A$2:$N$27"}</definedName>
    <definedName name="________k1" hidden="1">{"'Generacion'!$A$2:$N$27"}</definedName>
    <definedName name="________m1" localSheetId="1">{"'Generacion'!$A$2:$N$27"}</definedName>
    <definedName name="________m1" hidden="1">{"'Generacion'!$A$2:$N$27"}</definedName>
    <definedName name="________n1" localSheetId="1">{"'Generacion'!$A$2:$N$27"}</definedName>
    <definedName name="________n1" hidden="1">{"'Generacion'!$A$2:$N$27"}</definedName>
    <definedName name="________qw1" localSheetId="1">{"'Generacion'!$A$2:$N$27"}</definedName>
    <definedName name="________qw1" hidden="1">{"'Generacion'!$A$2:$N$27"}</definedName>
    <definedName name="________qw3" localSheetId="1">{"'Generacion'!$A$2:$N$27"}</definedName>
    <definedName name="________qw3" hidden="1">{"'Generacion'!$A$2:$N$27"}</definedName>
    <definedName name="________tc2">8.07</definedName>
    <definedName name="________y1" localSheetId="1">{"'Generacion'!$A$2:$N$27"}</definedName>
    <definedName name="________y1" hidden="1">{"'Generacion'!$A$2:$N$27"}</definedName>
    <definedName name="_______a4" localSheetId="1">{"SCH54",#N/A,FALSE,"upside";"SCH55",#N/A,FALSE,"upside"}</definedName>
    <definedName name="_______a4" hidden="1">{"SCH54",#N/A,FALSE,"upside";"SCH55",#N/A,FALSE,"upside"}</definedName>
    <definedName name="_______as4" localSheetId="1">{"'Generacion'!$A$2:$N$27"}</definedName>
    <definedName name="_______as4" hidden="1">{"'Generacion'!$A$2:$N$27"}</definedName>
    <definedName name="_______as5" localSheetId="1">{"'Generacion'!$A$2:$N$27"}</definedName>
    <definedName name="_______as5" hidden="1">{"'Generacion'!$A$2:$N$27"}</definedName>
    <definedName name="_______as7" localSheetId="1">{"'Generacion'!$A$2:$N$27"}</definedName>
    <definedName name="_______as7" hidden="1">{"'Generacion'!$A$2:$N$27"}</definedName>
    <definedName name="_______b1" localSheetId="1">{"'Generacion'!$A$2:$N$27"}</definedName>
    <definedName name="_______b1" hidden="1">{"'Generacion'!$A$2:$N$27"}</definedName>
    <definedName name="_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E21" localSheetId="1">{"Despesas Diferidas Indedutíveis de 1998",#N/A,FALSE,"Impressão"}</definedName>
    <definedName name="_______E21" hidden="1">{"Despesas Diferidas Indedutíveis de 1998",#N/A,FALSE,"Impressão"}</definedName>
    <definedName name="___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_g12" hidden="1">#REF!</definedName>
    <definedName name="_______I2004" localSheetId="1">{#N/A,#N/A,FALSE,"Aging Summary";#N/A,#N/A,FALSE,"Ratio Analysis";#N/A,#N/A,FALSE,"Test 120 Day Accts";#N/A,#N/A,FALSE,"Tickmarks"}</definedName>
    <definedName name="_______I2004" hidden="1">{#N/A,#N/A,FALSE,"Aging Summary";#N/A,#N/A,FALSE,"Ratio Analysis";#N/A,#N/A,FALSE,"Test 120 Day Accts";#N/A,#N/A,FALSE,"Tickmarks"}</definedName>
    <definedName name="_______Jul04" localSheetId="1">{#N/A,#N/A,FALSE,"Count";#N/A,#N/A,FALSE,"Cash-Flow";#N/A,#N/A,FALSE,"Assumptions";#N/A,#N/A,FALSE,"Right"}</definedName>
    <definedName name="_______Jul04" hidden="1">{#N/A,#N/A,FALSE,"Count";#N/A,#N/A,FALSE,"Cash-Flow";#N/A,#N/A,FALSE,"Assumptions";#N/A,#N/A,FALSE,"Right"}</definedName>
    <definedName name="_______k1" localSheetId="1">{"'Generacion'!$A$2:$N$27"}</definedName>
    <definedName name="_______k1" hidden="1">{"'Generacion'!$A$2:$N$27"}</definedName>
    <definedName name="_______K2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_m1" localSheetId="1">{"'Generacion'!$A$2:$N$27"}</definedName>
    <definedName name="_______m1" hidden="1">{"'Generacion'!$A$2:$N$27"}</definedName>
    <definedName name="_______n1" localSheetId="1">{"'Generacion'!$A$2:$N$27"}</definedName>
    <definedName name="_______n1" hidden="1">{"'Generacion'!$A$2:$N$27"}</definedName>
    <definedName name="_______qw1" localSheetId="1">{"'Generacion'!$A$2:$N$27"}</definedName>
    <definedName name="_______qw1" hidden="1">{"'Generacion'!$A$2:$N$27"}</definedName>
    <definedName name="_______qw3" localSheetId="1">{"'Generacion'!$A$2:$N$27"}</definedName>
    <definedName name="_______qw3" hidden="1">{"'Generacion'!$A$2:$N$27"}</definedName>
    <definedName name="_______tc2">8.07</definedName>
    <definedName name="_______y1" localSheetId="1">{"'Generacion'!$A$2:$N$27"}</definedName>
    <definedName name="_______y1" hidden="1">{"'Generacion'!$A$2:$N$27"}</definedName>
    <definedName name="______a4" localSheetId="1">{"SCH54",#N/A,FALSE,"upside";"SCH55",#N/A,FALSE,"upside"}</definedName>
    <definedName name="______a4" hidden="1">{"SCH54",#N/A,FALSE,"upside";"SCH55",#N/A,FALSE,"upside"}</definedName>
    <definedName name="______as4" localSheetId="1">{"'Generacion'!$A$2:$N$27"}</definedName>
    <definedName name="______as4" hidden="1">{"'Generacion'!$A$2:$N$27"}</definedName>
    <definedName name="______as5" localSheetId="1">{"'Generacion'!$A$2:$N$27"}</definedName>
    <definedName name="______as5" hidden="1">{"'Generacion'!$A$2:$N$27"}</definedName>
    <definedName name="______as7" localSheetId="1">{"'Generacion'!$A$2:$N$27"}</definedName>
    <definedName name="______as7" hidden="1">{"'Generacion'!$A$2:$N$27"}</definedName>
    <definedName name="______b1" localSheetId="1">{"'Generacion'!$A$2:$N$27"}</definedName>
    <definedName name="______b1" hidden="1">{"'Generacion'!$A$2:$N$27"}</definedName>
    <definedName name="______CMV1" localSheetId="1">{"'RELATÓRIO'!$A$1:$E$20","'RELATÓRIO'!$A$22:$D$34","'INTERNET'!$A$31:$G$58","'INTERNET'!$A$1:$G$28","'SÉRIE HISTÓRICA'!$A$167:$H$212","'SÉRIE HISTÓRICA'!$A$56:$H$101"}</definedName>
    <definedName name="______CMV1" hidden="1">{"'RELATÓRIO'!$A$1:$E$20","'RELATÓRIO'!$A$22:$D$34","'INTERNET'!$A$31:$G$58","'INTERNET'!$A$1:$G$28","'SÉRIE HISTÓRICA'!$A$167:$H$212","'SÉRIE HISTÓRICA'!$A$56:$H$101"}</definedName>
    <definedName name="_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_E21" localSheetId="1">{"Despesas Diferidas Indedutíveis de 1998",#N/A,FALSE,"Impressão"}</definedName>
    <definedName name="______E21" hidden="1">{"Despesas Diferidas Indedutíveis de 1998",#N/A,FALSE,"Impressão"}</definedName>
    <definedName name="______EBA01" localSheetId="1">#REF!</definedName>
    <definedName name="______EBA01">#REF!</definedName>
    <definedName name="______EBA02" localSheetId="1">#REF!</definedName>
    <definedName name="______EBA02">#REF!</definedName>
    <definedName name="______EBA03" localSheetId="1">#REF!</definedName>
    <definedName name="______EBA03">#REF!</definedName>
    <definedName name="______EBA04" localSheetId="1">#REF!</definedName>
    <definedName name="______EBA04">#REF!</definedName>
    <definedName name="______EBA05" localSheetId="1">#REF!</definedName>
    <definedName name="______EBA05">#REF!</definedName>
    <definedName name="______EBA06" localSheetId="1">#REF!</definedName>
    <definedName name="______EBA06">#REF!</definedName>
    <definedName name="______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___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__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g12" hidden="1">#REF!</definedName>
    <definedName name="______I2004" localSheetId="1">{#N/A,#N/A,FALSE,"Aging Summary";#N/A,#N/A,FALSE,"Ratio Analysis";#N/A,#N/A,FALSE,"Test 120 Day Accts";#N/A,#N/A,FALSE,"Tickmarks"}</definedName>
    <definedName name="______I2004" hidden="1">{#N/A,#N/A,FALSE,"Aging Summary";#N/A,#N/A,FALSE,"Ratio Analysis";#N/A,#N/A,FALSE,"Test 120 Day Accts";#N/A,#N/A,FALSE,"Tickmarks"}</definedName>
    <definedName name="______Jul04" localSheetId="1">{#N/A,#N/A,FALSE,"Count";#N/A,#N/A,FALSE,"Cash-Flow";#N/A,#N/A,FALSE,"Assumptions";#N/A,#N/A,FALSE,"Right"}</definedName>
    <definedName name="______Jul04" hidden="1">{#N/A,#N/A,FALSE,"Count";#N/A,#N/A,FALSE,"Cash-Flow";#N/A,#N/A,FALSE,"Assumptions";#N/A,#N/A,FALSE,"Right"}</definedName>
    <definedName name="______k1" localSheetId="1">{"'Generacion'!$A$2:$N$27"}</definedName>
    <definedName name="______k1" hidden="1">{"'Generacion'!$A$2:$N$27"}</definedName>
    <definedName name="______m1" localSheetId="1">{"COMPROS",#N/A,FALSE,"ROS";"COMPOFF",#N/A,FALSE,"OFF";"COMPBEA",#N/A,FALSE,"BEA";"COMPCOF",#N/A,FALSE,"COF";"COMPTEL",#N/A,FALSE,"TEL";"COMPCON",#N/A,FALSE,"CON";"COMPINT",#N/A,FALSE,"INT"}</definedName>
    <definedName name="______m1" hidden="1">{"COMPROS",#N/A,FALSE,"ROS";"COMPOFF",#N/A,FALSE,"OFF";"COMPBEA",#N/A,FALSE,"BEA";"COMPCOF",#N/A,FALSE,"COF";"COMPTEL",#N/A,FALSE,"TEL";"COMPCON",#N/A,FALSE,"CON";"COMPINT",#N/A,FALSE,"INT"}</definedName>
    <definedName name="______MB01" localSheetId="1">#REF!</definedName>
    <definedName name="______MB01">#REF!</definedName>
    <definedName name="______MB02" localSheetId="1">#REF!</definedName>
    <definedName name="______MB02">#REF!</definedName>
    <definedName name="______MB03" localSheetId="1">#REF!</definedName>
    <definedName name="______MB03">#REF!</definedName>
    <definedName name="______MB04" localSheetId="1">#REF!</definedName>
    <definedName name="______MB04">#REF!</definedName>
    <definedName name="______MB05" localSheetId="1">#REF!</definedName>
    <definedName name="______MB05">#REF!</definedName>
    <definedName name="______MB06" localSheetId="1">#REF!</definedName>
    <definedName name="______MB06">#REF!</definedName>
    <definedName name="______mq1" localSheetId="1">{"MESROS",#N/A,FALSE,"ROS";"MESOFF",#N/A,FALSE,"OFF";"MESBEA",#N/A,FALSE,"BEA";"MESCOF",#N/A,FALSE,"COF";"MESTEL",#N/A,FALSE,"TEL";"MESCON",#N/A,FALSE,"CON";"MESINT",#N/A,FALSE,"INT"}</definedName>
    <definedName name="______mq1" hidden="1">{"MESROS",#N/A,FALSE,"ROS";"MESOFF",#N/A,FALSE,"OFF";"MESBEA",#N/A,FALSE,"BEA";"MESCOF",#N/A,FALSE,"COF";"MESTEL",#N/A,FALSE,"TEL";"MESCON",#N/A,FALSE,"CON";"MESINT",#N/A,FALSE,"INT"}</definedName>
    <definedName name="______mq12" localSheetId="1">{"MPCROS",#N/A,FALSE,"ROS";"MPCOFF",#N/A,FALSE,"OFF";"MPCBEA",#N/A,FALSE,"BEA";"MPCCOF",#N/A,FALSE,"COF";"MPCTEL",#N/A,FALSE,"TEL";"MPCCON",#N/A,FALSE,"CON";"MPCINT",#N/A,FALSE,"INT"}</definedName>
    <definedName name="______mq12" hidden="1">{"MPCROS",#N/A,FALSE,"ROS";"MPCOFF",#N/A,FALSE,"OFF";"MPCBEA",#N/A,FALSE,"BEA";"MPCCOF",#N/A,FALSE,"COF";"MPCTEL",#N/A,FALSE,"TEL";"MPCCON",#N/A,FALSE,"CON";"MPCINT",#N/A,FALSE,"INT"}</definedName>
    <definedName name="______n1" localSheetId="1">{"'Generacion'!$A$2:$N$27"}</definedName>
    <definedName name="______n1" hidden="1">{"'Generacion'!$A$2:$N$27"}</definedName>
    <definedName name="______PMB01" localSheetId="1">#REF!</definedName>
    <definedName name="______PMB01">#REF!</definedName>
    <definedName name="______PMB02" localSheetId="1">#REF!</definedName>
    <definedName name="______PMB02">#REF!</definedName>
    <definedName name="______PMB03" localSheetId="1">#REF!</definedName>
    <definedName name="______PMB03">#REF!</definedName>
    <definedName name="______PMB04" localSheetId="1">#REF!</definedName>
    <definedName name="______PMB04">#REF!</definedName>
    <definedName name="______PMB05" localSheetId="1">#REF!</definedName>
    <definedName name="______PMB05">#REF!</definedName>
    <definedName name="______PMB06" localSheetId="1">#REF!</definedName>
    <definedName name="______PMB06">#REF!</definedName>
    <definedName name="______PRO01" localSheetId="1">#REF!</definedName>
    <definedName name="______PRO01">#REF!</definedName>
    <definedName name="______PRO02" localSheetId="1">#REF!</definedName>
    <definedName name="______PRO02">#REF!</definedName>
    <definedName name="______PRO03" localSheetId="1">#REF!</definedName>
    <definedName name="______PRO03">#REF!</definedName>
    <definedName name="______PRO04" localSheetId="1">#REF!</definedName>
    <definedName name="______PRO04">#REF!</definedName>
    <definedName name="______PRO05" localSheetId="1">#REF!</definedName>
    <definedName name="______PRO05">#REF!</definedName>
    <definedName name="______PRO06" localSheetId="1">#REF!</definedName>
    <definedName name="______PRO06">#REF!</definedName>
    <definedName name="______qw1" localSheetId="1">{"'Generacion'!$A$2:$N$27"}</definedName>
    <definedName name="______qw1" hidden="1">{"'Generacion'!$A$2:$N$27"}</definedName>
    <definedName name="______qw3" localSheetId="1">{"'Generacion'!$A$2:$N$27"}</definedName>
    <definedName name="______qw3" hidden="1">{"'Generacion'!$A$2:$N$27"}</definedName>
    <definedName name="______RB01" localSheetId="1">#REF!</definedName>
    <definedName name="______RB01">#REF!</definedName>
    <definedName name="______RB02" localSheetId="1">#REF!</definedName>
    <definedName name="______RB02">#REF!</definedName>
    <definedName name="______RB03" localSheetId="1">#REF!</definedName>
    <definedName name="______RB03">#REF!</definedName>
    <definedName name="______RB04" localSheetId="1">#REF!</definedName>
    <definedName name="______RB04">#REF!</definedName>
    <definedName name="______RB05" localSheetId="1">#REF!</definedName>
    <definedName name="______RB05">#REF!</definedName>
    <definedName name="______RB06" localSheetId="1">#REF!</definedName>
    <definedName name="______RB06">#REF!</definedName>
    <definedName name="______RL01" localSheetId="1">#REF!</definedName>
    <definedName name="______RL01">#REF!</definedName>
    <definedName name="______RL02" localSheetId="1">#REF!</definedName>
    <definedName name="______RL02">#REF!</definedName>
    <definedName name="______RL03" localSheetId="1">#REF!</definedName>
    <definedName name="______RL03">#REF!</definedName>
    <definedName name="______RL04" localSheetId="1">#REF!</definedName>
    <definedName name="______RL04">#REF!</definedName>
    <definedName name="______RL05" localSheetId="1">#REF!</definedName>
    <definedName name="______RL05">#REF!</definedName>
    <definedName name="______RL06" localSheetId="1">#REF!</definedName>
    <definedName name="______RL06">#REF!</definedName>
    <definedName name="______RO01" localSheetId="1">#REF!</definedName>
    <definedName name="______RO01">#REF!</definedName>
    <definedName name="______RO02" localSheetId="1">#REF!</definedName>
    <definedName name="______RO02">#REF!</definedName>
    <definedName name="______RO03" localSheetId="1">#REF!</definedName>
    <definedName name="______RO03">#REF!</definedName>
    <definedName name="______RO04" localSheetId="1">#REF!</definedName>
    <definedName name="______RO04">#REF!</definedName>
    <definedName name="______RO05" localSheetId="1">#REF!</definedName>
    <definedName name="______RO05">#REF!</definedName>
    <definedName name="______RO06" localSheetId="1">#REF!</definedName>
    <definedName name="______RO06">#REF!</definedName>
    <definedName name="______tc2">8.07</definedName>
    <definedName name="______VE01">#REF!</definedName>
    <definedName name="______VE02">#REF!</definedName>
    <definedName name="______VE03">#REF!</definedName>
    <definedName name="______VE04">#REF!</definedName>
    <definedName name="______VE05">#REF!</definedName>
    <definedName name="______VE06">#REF!</definedName>
    <definedName name="______xlfn.BAHTTEXT" hidden="1">#NAME?</definedName>
    <definedName name="______y1" localSheetId="1">{"'Generacion'!$A$2:$N$27"}</definedName>
    <definedName name="______y1" hidden="1">{"'Generacion'!$A$2:$N$27"}</definedName>
    <definedName name="_____a4" localSheetId="1">{"SCH54",#N/A,FALSE,"upside";"SCH55",#N/A,FALSE,"upside"}</definedName>
    <definedName name="_____a4" hidden="1">{"SCH54",#N/A,FALSE,"upside";"SCH55",#N/A,FALSE,"upside"}</definedName>
    <definedName name="_____as4" localSheetId="1">{"'Generacion'!$A$2:$N$27"}</definedName>
    <definedName name="_____as4" hidden="1">{"'Generacion'!$A$2:$N$27"}</definedName>
    <definedName name="_____as5" localSheetId="1">{"'Generacion'!$A$2:$N$27"}</definedName>
    <definedName name="_____as5" hidden="1">{"'Generacion'!$A$2:$N$27"}</definedName>
    <definedName name="_____as7" localSheetId="1">{"'Generacion'!$A$2:$N$27"}</definedName>
    <definedName name="_____as7" hidden="1">{"'Generacion'!$A$2:$N$27"}</definedName>
    <definedName name="_____b1" localSheetId="1">{"'Generacion'!$A$2:$N$27"}</definedName>
    <definedName name="_____b1" hidden="1">{"'Generacion'!$A$2:$N$27"}</definedName>
    <definedName name="_____BU3" localSheetId="1">{#N/A,#N/A,FALSE,"11) Det. Balance"}</definedName>
    <definedName name="_____BU3" hidden="1">{#N/A,#N/A,FALSE,"11) Det. Balance"}</definedName>
    <definedName name="_____CMV1" localSheetId="1">{"'RELATÓRIO'!$A$1:$E$20","'RELATÓRIO'!$A$22:$D$34","'INTERNET'!$A$31:$G$58","'INTERNET'!$A$1:$G$28","'SÉRIE HISTÓRICA'!$A$167:$H$212","'SÉRIE HISTÓRICA'!$A$56:$H$101"}</definedName>
    <definedName name="_____CMV1" hidden="1">{"'RELATÓRIO'!$A$1:$E$20","'RELATÓRIO'!$A$22:$D$34","'INTERNET'!$A$31:$G$58","'INTERNET'!$A$1:$G$28","'SÉRIE HISTÓRICA'!$A$167:$H$212","'SÉRIE HISTÓRICA'!$A$56:$H$101"}</definedName>
    <definedName name="_____CMV2" localSheetId="1">{"'RELATÓRIO'!$A$1:$E$20","'RELATÓRIO'!$A$22:$D$34","'INTERNET'!$A$31:$G$58","'INTERNET'!$A$1:$G$28","'SÉRIE HISTÓRICA'!$A$167:$H$212","'SÉRIE HISTÓRICA'!$A$56:$H$101"}</definedName>
    <definedName name="_____CMV2" hidden="1">{"'RELATÓRIO'!$A$1:$E$20","'RELATÓRIO'!$A$22:$D$34","'INTERNET'!$A$31:$G$58","'INTERNET'!$A$1:$G$28","'SÉRIE HISTÓRICA'!$A$167:$H$212","'SÉRIE HISTÓRICA'!$A$56:$H$101"}</definedName>
    <definedName name="_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_e2" localSheetId="1">{#N/A,#N/A,FALSE,"PACCIL";#N/A,#N/A,FALSE,"PAITACAN";#N/A,#N/A,FALSE,"PARECO";#N/A,#N/A,FALSE,"PA62";#N/A,#N/A,FALSE,"PAFINAL";#N/A,#N/A,FALSE,"PARECONF";#N/A,#N/A,FALSE,"PARECOND"}</definedName>
    <definedName name="_____e2" hidden="1">{#N/A,#N/A,FALSE,"PACCIL";#N/A,#N/A,FALSE,"PAITACAN";#N/A,#N/A,FALSE,"PARECO";#N/A,#N/A,FALSE,"PA62";#N/A,#N/A,FALSE,"PAFINAL";#N/A,#N/A,FALSE,"PARECONF";#N/A,#N/A,FALSE,"PARECOND"}</definedName>
    <definedName name="_____E21" localSheetId="1">{"Despesas Diferidas Indedutíveis de 1998",#N/A,FALSE,"Impressão"}</definedName>
    <definedName name="_____E21" hidden="1">{"Despesas Diferidas Indedutíveis de 1998",#N/A,FALSE,"Impressão"}</definedName>
    <definedName name="_____EBA01" localSheetId="1">#REF!</definedName>
    <definedName name="_____EBA01">#REF!</definedName>
    <definedName name="_____EBA02" localSheetId="1">#REF!</definedName>
    <definedName name="_____EBA02">#REF!</definedName>
    <definedName name="_____EBA03" localSheetId="1">#REF!</definedName>
    <definedName name="_____EBA03">#REF!</definedName>
    <definedName name="_____EBA04" localSheetId="1">#REF!</definedName>
    <definedName name="_____EBA04">#REF!</definedName>
    <definedName name="_____EBA05" localSheetId="1">#REF!</definedName>
    <definedName name="_____EBA05">#REF!</definedName>
    <definedName name="_____EBA06" localSheetId="1">#REF!</definedName>
    <definedName name="_____EBA06">#REF!</definedName>
    <definedName name="_____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__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_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g12" hidden="1">#REF!</definedName>
    <definedName name="_____I2004" localSheetId="1">{#N/A,#N/A,FALSE,"Aging Summary";#N/A,#N/A,FALSE,"Ratio Analysis";#N/A,#N/A,FALSE,"Test 120 Day Accts";#N/A,#N/A,FALSE,"Tickmarks"}</definedName>
    <definedName name="_____I2004" hidden="1">{#N/A,#N/A,FALSE,"Aging Summary";#N/A,#N/A,FALSE,"Ratio Analysis";#N/A,#N/A,FALSE,"Test 120 Day Accts";#N/A,#N/A,FALSE,"Tickmarks"}</definedName>
    <definedName name="_____Jul04" localSheetId="1">{#N/A,#N/A,FALSE,"Count";#N/A,#N/A,FALSE,"Cash-Flow";#N/A,#N/A,FALSE,"Assumptions";#N/A,#N/A,FALSE,"Right"}</definedName>
    <definedName name="_____Jul04" hidden="1">{#N/A,#N/A,FALSE,"Count";#N/A,#N/A,FALSE,"Cash-Flow";#N/A,#N/A,FALSE,"Assumptions";#N/A,#N/A,FALSE,"Right"}</definedName>
    <definedName name="_____k1" localSheetId="1">{"'Generacion'!$A$2:$N$27"}</definedName>
    <definedName name="_____k1" hidden="1">{"'Generacion'!$A$2:$N$27"}</definedName>
    <definedName name="_____m1" localSheetId="1">{"'Generacion'!$A$2:$N$27"}</definedName>
    <definedName name="_____m1" hidden="1">{"'Generacion'!$A$2:$N$27"}</definedName>
    <definedName name="_____MB01" localSheetId="1">#REF!</definedName>
    <definedName name="_____MB01">#REF!</definedName>
    <definedName name="_____MB02" localSheetId="1">#REF!</definedName>
    <definedName name="_____MB02">#REF!</definedName>
    <definedName name="_____MB03" localSheetId="1">#REF!</definedName>
    <definedName name="_____MB03">#REF!</definedName>
    <definedName name="_____MB04" localSheetId="1">#REF!</definedName>
    <definedName name="_____MB04">#REF!</definedName>
    <definedName name="_____MB05" localSheetId="1">#REF!</definedName>
    <definedName name="_____MB05">#REF!</definedName>
    <definedName name="_____MB06" localSheetId="1">#REF!</definedName>
    <definedName name="_____MB06">#REF!</definedName>
    <definedName name="_____n1" localSheetId="1">{"'Generacion'!$A$2:$N$27"}</definedName>
    <definedName name="_____n1" hidden="1">{"'Generacion'!$A$2:$N$27"}</definedName>
    <definedName name="_____PMB01" localSheetId="1">#REF!</definedName>
    <definedName name="_____PMB01">#REF!</definedName>
    <definedName name="_____PMB02" localSheetId="1">#REF!</definedName>
    <definedName name="_____PMB02">#REF!</definedName>
    <definedName name="_____PMB03" localSheetId="1">#REF!</definedName>
    <definedName name="_____PMB03">#REF!</definedName>
    <definedName name="_____PMB04" localSheetId="1">#REF!</definedName>
    <definedName name="_____PMB04">#REF!</definedName>
    <definedName name="_____PMB05" localSheetId="1">#REF!</definedName>
    <definedName name="_____PMB05">#REF!</definedName>
    <definedName name="_____PMB06" localSheetId="1">#REF!</definedName>
    <definedName name="_____PMB06">#REF!</definedName>
    <definedName name="_____PRO01" localSheetId="1">#REF!</definedName>
    <definedName name="_____PRO01">#REF!</definedName>
    <definedName name="_____PRO02" localSheetId="1">#REF!</definedName>
    <definedName name="_____PRO02">#REF!</definedName>
    <definedName name="_____PRO03" localSheetId="1">#REF!</definedName>
    <definedName name="_____PRO03">#REF!</definedName>
    <definedName name="_____PRO04" localSheetId="1">#REF!</definedName>
    <definedName name="_____PRO04">#REF!</definedName>
    <definedName name="_____PRO05" localSheetId="1">#REF!</definedName>
    <definedName name="_____PRO05">#REF!</definedName>
    <definedName name="_____PRO06" localSheetId="1">#REF!</definedName>
    <definedName name="_____PRO06">#REF!</definedName>
    <definedName name="_____qw1" localSheetId="1">{"'Generacion'!$A$2:$N$27"}</definedName>
    <definedName name="_____qw1" hidden="1">{"'Generacion'!$A$2:$N$27"}</definedName>
    <definedName name="_____qw3" localSheetId="1">{"'Generacion'!$A$2:$N$27"}</definedName>
    <definedName name="_____qw3" hidden="1">{"'Generacion'!$A$2:$N$27"}</definedName>
    <definedName name="_____RB01" localSheetId="1">#REF!</definedName>
    <definedName name="_____RB01">#REF!</definedName>
    <definedName name="_____RB02" localSheetId="1">#REF!</definedName>
    <definedName name="_____RB02">#REF!</definedName>
    <definedName name="_____RB03" localSheetId="1">#REF!</definedName>
    <definedName name="_____RB03">#REF!</definedName>
    <definedName name="_____RB04" localSheetId="1">#REF!</definedName>
    <definedName name="_____RB04">#REF!</definedName>
    <definedName name="_____RB05" localSheetId="1">#REF!</definedName>
    <definedName name="_____RB05">#REF!</definedName>
    <definedName name="_____RB06" localSheetId="1">#REF!</definedName>
    <definedName name="_____RB06">#REF!</definedName>
    <definedName name="_____RL01" localSheetId="1">#REF!</definedName>
    <definedName name="_____RL01">#REF!</definedName>
    <definedName name="_____RL02" localSheetId="1">#REF!</definedName>
    <definedName name="_____RL02">#REF!</definedName>
    <definedName name="_____RL03" localSheetId="1">#REF!</definedName>
    <definedName name="_____RL03">#REF!</definedName>
    <definedName name="_____RL04" localSheetId="1">#REF!</definedName>
    <definedName name="_____RL04">#REF!</definedName>
    <definedName name="_____RL05" localSheetId="1">#REF!</definedName>
    <definedName name="_____RL05">#REF!</definedName>
    <definedName name="_____RL06" localSheetId="1">#REF!</definedName>
    <definedName name="_____RL06">#REF!</definedName>
    <definedName name="_____RO01" localSheetId="1">#REF!</definedName>
    <definedName name="_____RO01">#REF!</definedName>
    <definedName name="_____RO02" localSheetId="1">#REF!</definedName>
    <definedName name="_____RO02">#REF!</definedName>
    <definedName name="_____RO03" localSheetId="1">#REF!</definedName>
    <definedName name="_____RO03">#REF!</definedName>
    <definedName name="_____RO04" localSheetId="1">#REF!</definedName>
    <definedName name="_____RO04">#REF!</definedName>
    <definedName name="_____RO05" localSheetId="1">#REF!</definedName>
    <definedName name="_____RO05">#REF!</definedName>
    <definedName name="_____RO06" localSheetId="1">#REF!</definedName>
    <definedName name="_____RO06">#REF!</definedName>
    <definedName name="_____RT12" hidden="1">#REF!</definedName>
    <definedName name="_____SAL98" localSheetId="1">{#N/A,#N/A,FALSE,"CONSOLIDADO97 (2)";#N/A,#N/A,FALSE,"CONSOLIDADO97 Qtd."}</definedName>
    <definedName name="_____SAL98" hidden="1">{#N/A,#N/A,FALSE,"CONSOLIDADO97 (2)";#N/A,#N/A,FALSE,"CONSOLIDADO97 Qtd."}</definedName>
    <definedName name="_____tc2">8.07</definedName>
    <definedName name="_____VE01">#REF!</definedName>
    <definedName name="_____VE02">#REF!</definedName>
    <definedName name="_____VE03">#REF!</definedName>
    <definedName name="_____VE04">#REF!</definedName>
    <definedName name="_____VE05">#REF!</definedName>
    <definedName name="_____VE06">#REF!</definedName>
    <definedName name="_____xlfn.BAHTTEXT" hidden="1">#NAME?</definedName>
    <definedName name="_____y1" localSheetId="1">{"'Generacion'!$A$2:$N$27"}</definedName>
    <definedName name="_____y1" hidden="1">{"'Generacion'!$A$2:$N$27"}</definedName>
    <definedName name="____a4" localSheetId="1">{"SCH54",#N/A,FALSE,"upside";"SCH55",#N/A,FALSE,"upside"}</definedName>
    <definedName name="____a4" hidden="1">{"SCH54",#N/A,FALSE,"upside";"SCH55",#N/A,FALSE,"upside"}</definedName>
    <definedName name="____as4" localSheetId="1">{"'Generacion'!$A$2:$N$27"}</definedName>
    <definedName name="____as4" hidden="1">{"'Generacion'!$A$2:$N$27"}</definedName>
    <definedName name="____as5" localSheetId="1">{"'Generacion'!$A$2:$N$27"}</definedName>
    <definedName name="____as5" hidden="1">{"'Generacion'!$A$2:$N$27"}</definedName>
    <definedName name="____as7" localSheetId="1">{"'Generacion'!$A$2:$N$27"}</definedName>
    <definedName name="____as7" hidden="1">{"'Generacion'!$A$2:$N$27"}</definedName>
    <definedName name="____b1" localSheetId="1">{"'Generacion'!$A$2:$N$27"}</definedName>
    <definedName name="____b1" hidden="1">{"'Generacion'!$A$2:$N$27"}</definedName>
    <definedName name="____BU3" localSheetId="1">{#N/A,#N/A,FALSE,"11) Det. Balance"}</definedName>
    <definedName name="____BU3" hidden="1">{#N/A,#N/A,FALSE,"11) Det. Balance"}</definedName>
    <definedName name="____CMV1" localSheetId="1">{"'RELATÓRIO'!$A$1:$E$20","'RELATÓRIO'!$A$22:$D$34","'INTERNET'!$A$31:$G$58","'INTERNET'!$A$1:$G$28","'SÉRIE HISTÓRICA'!$A$167:$H$212","'SÉRIE HISTÓRICA'!$A$56:$H$101"}</definedName>
    <definedName name="____CMV1" hidden="1">{"'RELATÓRIO'!$A$1:$E$20","'RELATÓRIO'!$A$22:$D$34","'INTERNET'!$A$31:$G$58","'INTERNET'!$A$1:$G$28","'SÉRIE HISTÓRICA'!$A$167:$H$212","'SÉRIE HISTÓRICA'!$A$56:$H$101"}</definedName>
    <definedName name="____CMV2" localSheetId="1">{"'RELATÓRIO'!$A$1:$E$20","'RELATÓRIO'!$A$22:$D$34","'INTERNET'!$A$31:$G$58","'INTERNET'!$A$1:$G$28","'SÉRIE HISTÓRICA'!$A$167:$H$212","'SÉRIE HISTÓRICA'!$A$56:$H$101"}</definedName>
    <definedName name="____CMV2" hidden="1">{"'RELATÓRIO'!$A$1:$E$20","'RELATÓRIO'!$A$22:$D$34","'INTERNET'!$A$31:$G$58","'INTERNET'!$A$1:$G$28","'SÉRIE HISTÓRICA'!$A$167:$H$212","'SÉRIE HISTÓRICA'!$A$56:$H$101"}</definedName>
    <definedName name="_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_e2" localSheetId="1">{#N/A,#N/A,FALSE,"PACCIL";#N/A,#N/A,FALSE,"PAITACAN";#N/A,#N/A,FALSE,"PARECO";#N/A,#N/A,FALSE,"PA62";#N/A,#N/A,FALSE,"PAFINAL";#N/A,#N/A,FALSE,"PARECONF";#N/A,#N/A,FALSE,"PARECOND"}</definedName>
    <definedName name="____e2" hidden="1">{#N/A,#N/A,FALSE,"PACCIL";#N/A,#N/A,FALSE,"PAITACAN";#N/A,#N/A,FALSE,"PARECO";#N/A,#N/A,FALSE,"PA62";#N/A,#N/A,FALSE,"PAFINAL";#N/A,#N/A,FALSE,"PARECONF";#N/A,#N/A,FALSE,"PARECOND"}</definedName>
    <definedName name="____E21" localSheetId="1">{"Despesas Diferidas Indedutíveis de 1998",#N/A,FALSE,"Impressão"}</definedName>
    <definedName name="____E21" hidden="1">{"Despesas Diferidas Indedutíveis de 1998",#N/A,FALSE,"Impressão"}</definedName>
    <definedName name="____EBA01" localSheetId="1">#REF!</definedName>
    <definedName name="____EBA01">#REF!</definedName>
    <definedName name="____EBA02" localSheetId="1">#REF!</definedName>
    <definedName name="____EBA02">#REF!</definedName>
    <definedName name="____EBA03" localSheetId="1">#REF!</definedName>
    <definedName name="____EBA03">#REF!</definedName>
    <definedName name="____EBA04" localSheetId="1">#REF!</definedName>
    <definedName name="____EBA04">#REF!</definedName>
    <definedName name="____EBA05" localSheetId="1">#REF!</definedName>
    <definedName name="____EBA05">#REF!</definedName>
    <definedName name="____EBA06" localSheetId="1">#REF!</definedName>
    <definedName name="____EBA06">#REF!</definedName>
    <definedName name="____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_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I2004" localSheetId="1">{#N/A,#N/A,FALSE,"Aging Summary";#N/A,#N/A,FALSE,"Ratio Analysis";#N/A,#N/A,FALSE,"Test 120 Day Accts";#N/A,#N/A,FALSE,"Tickmarks"}</definedName>
    <definedName name="____I2004" hidden="1">{#N/A,#N/A,FALSE,"Aging Summary";#N/A,#N/A,FALSE,"Ratio Analysis";#N/A,#N/A,FALSE,"Test 120 Day Accts";#N/A,#N/A,FALSE,"Tickmarks"}</definedName>
    <definedName name="____Jul04" localSheetId="1">{#N/A,#N/A,FALSE,"Count";#N/A,#N/A,FALSE,"Cash-Flow";#N/A,#N/A,FALSE,"Assumptions";#N/A,#N/A,FALSE,"Right"}</definedName>
    <definedName name="____Jul04" hidden="1">{#N/A,#N/A,FALSE,"Count";#N/A,#N/A,FALSE,"Cash-Flow";#N/A,#N/A,FALSE,"Assumptions";#N/A,#N/A,FALSE,"Right"}</definedName>
    <definedName name="____k1" localSheetId="1">{"'Generacion'!$A$2:$N$27"}</definedName>
    <definedName name="____k1" hidden="1">{"'Generacion'!$A$2:$N$27"}</definedName>
    <definedName name="____m1" localSheetId="1">{"COMPROS",#N/A,FALSE,"ROS";"COMPOFF",#N/A,FALSE,"OFF";"COMPBEA",#N/A,FALSE,"BEA";"COMPCOF",#N/A,FALSE,"COF";"COMPTEL",#N/A,FALSE,"TEL";"COMPCON",#N/A,FALSE,"CON";"COMPINT",#N/A,FALSE,"INT"}</definedName>
    <definedName name="____m1" hidden="1">{"COMPROS",#N/A,FALSE,"ROS";"COMPOFF",#N/A,FALSE,"OFF";"COMPBEA",#N/A,FALSE,"BEA";"COMPCOF",#N/A,FALSE,"COF";"COMPTEL",#N/A,FALSE,"TEL";"COMPCON",#N/A,FALSE,"CON";"COMPINT",#N/A,FALSE,"INT"}</definedName>
    <definedName name="____MB01" localSheetId="1">#REF!</definedName>
    <definedName name="____MB01">#REF!</definedName>
    <definedName name="____MB02" localSheetId="1">#REF!</definedName>
    <definedName name="____MB02">#REF!</definedName>
    <definedName name="____MB03" localSheetId="1">#REF!</definedName>
    <definedName name="____MB03">#REF!</definedName>
    <definedName name="____MB04" localSheetId="1">#REF!</definedName>
    <definedName name="____MB04">#REF!</definedName>
    <definedName name="____MB05" localSheetId="1">#REF!</definedName>
    <definedName name="____MB05">#REF!</definedName>
    <definedName name="____MB06" localSheetId="1">#REF!</definedName>
    <definedName name="____MB06">#REF!</definedName>
    <definedName name="____mq1" localSheetId="1">{"MESROS",#N/A,FALSE,"ROS";"MESOFF",#N/A,FALSE,"OFF";"MESBEA",#N/A,FALSE,"BEA";"MESCOF",#N/A,FALSE,"COF";"MESTEL",#N/A,FALSE,"TEL";"MESCON",#N/A,FALSE,"CON";"MESINT",#N/A,FALSE,"INT"}</definedName>
    <definedName name="____mq1" hidden="1">{"MESROS",#N/A,FALSE,"ROS";"MESOFF",#N/A,FALSE,"OFF";"MESBEA",#N/A,FALSE,"BEA";"MESCOF",#N/A,FALSE,"COF";"MESTEL",#N/A,FALSE,"TEL";"MESCON",#N/A,FALSE,"CON";"MESINT",#N/A,FALSE,"INT"}</definedName>
    <definedName name="____mq12" localSheetId="1">{"MPCROS",#N/A,FALSE,"ROS";"MPCOFF",#N/A,FALSE,"OFF";"MPCBEA",#N/A,FALSE,"BEA";"MPCCOF",#N/A,FALSE,"COF";"MPCTEL",#N/A,FALSE,"TEL";"MPCCON",#N/A,FALSE,"CON";"MPCINT",#N/A,FALSE,"INT"}</definedName>
    <definedName name="____mq12" hidden="1">{"MPCROS",#N/A,FALSE,"ROS";"MPCOFF",#N/A,FALSE,"OFF";"MPCBEA",#N/A,FALSE,"BEA";"MPCCOF",#N/A,FALSE,"COF";"MPCTEL",#N/A,FALSE,"TEL";"MPCCON",#N/A,FALSE,"CON";"MPCINT",#N/A,FALSE,"INT"}</definedName>
    <definedName name="____n1" localSheetId="1">{"'Generacion'!$A$2:$N$27"}</definedName>
    <definedName name="____n1" hidden="1">{"'Generacion'!$A$2:$N$27"}</definedName>
    <definedName name="____PMB01" localSheetId="1">#REF!</definedName>
    <definedName name="____PMB01">#REF!</definedName>
    <definedName name="____PMB02" localSheetId="1">#REF!</definedName>
    <definedName name="____PMB02">#REF!</definedName>
    <definedName name="____PMB03" localSheetId="1">#REF!</definedName>
    <definedName name="____PMB03">#REF!</definedName>
    <definedName name="____PMB04" localSheetId="1">#REF!</definedName>
    <definedName name="____PMB04">#REF!</definedName>
    <definedName name="____PMB05" localSheetId="1">#REF!</definedName>
    <definedName name="____PMB05">#REF!</definedName>
    <definedName name="____PMB06" localSheetId="1">#REF!</definedName>
    <definedName name="____PMB06">#REF!</definedName>
    <definedName name="____PRO01" localSheetId="1">#REF!</definedName>
    <definedName name="____PRO01">#REF!</definedName>
    <definedName name="____PRO02" localSheetId="1">#REF!</definedName>
    <definedName name="____PRO02">#REF!</definedName>
    <definedName name="____PRO03" localSheetId="1">#REF!</definedName>
    <definedName name="____PRO03">#REF!</definedName>
    <definedName name="____PRO04" localSheetId="1">#REF!</definedName>
    <definedName name="____PRO04">#REF!</definedName>
    <definedName name="____PRO05" localSheetId="1">#REF!</definedName>
    <definedName name="____PRO05">#REF!</definedName>
    <definedName name="____PRO06" localSheetId="1">#REF!</definedName>
    <definedName name="____PRO06">#REF!</definedName>
    <definedName name="____qw1" localSheetId="1">{"'Generacion'!$A$2:$N$27"}</definedName>
    <definedName name="____qw1" hidden="1">{"'Generacion'!$A$2:$N$27"}</definedName>
    <definedName name="____qw3" localSheetId="1">{"'Generacion'!$A$2:$N$27"}</definedName>
    <definedName name="____qw3" hidden="1">{"'Generacion'!$A$2:$N$27"}</definedName>
    <definedName name="____r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____r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____RB01" localSheetId="1">#REF!</definedName>
    <definedName name="____RB01">#REF!</definedName>
    <definedName name="____RB02" localSheetId="1">#REF!</definedName>
    <definedName name="____RB02">#REF!</definedName>
    <definedName name="____RB03" localSheetId="1">#REF!</definedName>
    <definedName name="____RB03">#REF!</definedName>
    <definedName name="____RB04" localSheetId="1">#REF!</definedName>
    <definedName name="____RB04">#REF!</definedName>
    <definedName name="____RB05" localSheetId="1">#REF!</definedName>
    <definedName name="____RB05">#REF!</definedName>
    <definedName name="____RB06" localSheetId="1">#REF!</definedName>
    <definedName name="____RB06">#REF!</definedName>
    <definedName name="____RL01" localSheetId="1">#REF!</definedName>
    <definedName name="____RL01">#REF!</definedName>
    <definedName name="____RL02" localSheetId="1">#REF!</definedName>
    <definedName name="____RL02">#REF!</definedName>
    <definedName name="____RL03" localSheetId="1">#REF!</definedName>
    <definedName name="____RL03">#REF!</definedName>
    <definedName name="____RL04" localSheetId="1">#REF!</definedName>
    <definedName name="____RL04">#REF!</definedName>
    <definedName name="____RL05" localSheetId="1">#REF!</definedName>
    <definedName name="____RL05">#REF!</definedName>
    <definedName name="____RL06" localSheetId="1">#REF!</definedName>
    <definedName name="____RL06">#REF!</definedName>
    <definedName name="____RO01" localSheetId="1">#REF!</definedName>
    <definedName name="____RO01">[2]DRE_Brasil!$G$98</definedName>
    <definedName name="____RO02" localSheetId="1">#REF!</definedName>
    <definedName name="____RO02">#REF!</definedName>
    <definedName name="____RO03" localSheetId="1">#REF!</definedName>
    <definedName name="____RO03">#REF!</definedName>
    <definedName name="____RO04" localSheetId="1">#REF!</definedName>
    <definedName name="____RO04">#REF!</definedName>
    <definedName name="____RO05" localSheetId="1">#REF!</definedName>
    <definedName name="____RO05">#REF!</definedName>
    <definedName name="____RO06" localSheetId="1">#REF!</definedName>
    <definedName name="____RO06">#REF!</definedName>
    <definedName name="____RT12" hidden="1">#REF!</definedName>
    <definedName name="____SAL98" localSheetId="1">{#N/A,#N/A,FALSE,"CONSOLIDADO97 (2)";#N/A,#N/A,FALSE,"CONSOLIDADO97 Qtd."}</definedName>
    <definedName name="____SAL98" hidden="1">{#N/A,#N/A,FALSE,"CONSOLIDADO97 (2)";#N/A,#N/A,FALSE,"CONSOLIDADO97 Qtd."}</definedName>
    <definedName name="____SU1" localSheetId="1">{"SCH52",#N/A,FALSE,"sch52"}</definedName>
    <definedName name="____SU1" hidden="1">{"SCH52",#N/A,FALSE,"sch52"}</definedName>
    <definedName name="____tc2">8.07</definedName>
    <definedName name="____U66" localSheetId="1">{"'FLUXO-99'!$A$962:$G$963","'FLUXO-99'!$A$962:$G$963","'FLUXO-99'!$A$962:$G$963","'FLUXO-99'!$A$962:$G$963","'FLUXO-99'!$A$962:$G$963","'FLUXO-99'!$A$962:$G$963"}</definedName>
    <definedName name="____U66" hidden="1">{"'FLUXO-99'!$A$962:$G$963","'FLUXO-99'!$A$962:$G$963","'FLUXO-99'!$A$962:$G$963","'FLUXO-99'!$A$962:$G$963","'FLUXO-99'!$A$962:$G$963","'FLUXO-99'!$A$962:$G$963"}</definedName>
    <definedName name="____VE01">#REF!</definedName>
    <definedName name="____VE02">#REF!</definedName>
    <definedName name="____VE03">#REF!</definedName>
    <definedName name="____VE04">#REF!</definedName>
    <definedName name="____VE05">#REF!</definedName>
    <definedName name="____VE06">#REF!</definedName>
    <definedName name="____xlfn.BAHTTEXT" hidden="1">#NAME?</definedName>
    <definedName name="____y1" localSheetId="1">{"'Generacion'!$A$2:$N$27"}</definedName>
    <definedName name="____y1" hidden="1">{"'Generacion'!$A$2:$N$27"}</definedName>
    <definedName name="___a4" localSheetId="1">{"SCH54",#N/A,FALSE,"upside";"SCH55",#N/A,FALSE,"upside"}</definedName>
    <definedName name="___a4" hidden="1">{"SCH54",#N/A,FALSE,"upside";"SCH55",#N/A,FALSE,"upside"}</definedName>
    <definedName name="___AP2" localSheetId="1">{"COMPCFT",#N/A,FALSE,"CFT";"COMPAPP",#N/A,FALSE,"APP";"COMPJEW",#N/A,FALSE,"JEW";"COMPHOM",#N/A,FALSE,"HOM";"COMPCOL",#N/A,FALSE,"COL"}</definedName>
    <definedName name="___AP2" hidden="1">{"COMPCFT",#N/A,FALSE,"CFT";"COMPAPP",#N/A,FALSE,"APP";"COMPJEW",#N/A,FALSE,"JEW";"COMPHOM",#N/A,FALSE,"HOM";"COMPCOL",#N/A,FALSE,"COL"}</definedName>
    <definedName name="___as4" localSheetId="1">{"'Generacion'!$A$2:$N$27"}</definedName>
    <definedName name="___as4" hidden="1">{"'Generacion'!$A$2:$N$27"}</definedName>
    <definedName name="___as5" localSheetId="1">{"'Generacion'!$A$2:$N$27"}</definedName>
    <definedName name="___as5" hidden="1">{"'Generacion'!$A$2:$N$27"}</definedName>
    <definedName name="___as55" localSheetId="1">{"'Generacion'!$A$2:$N$27"}</definedName>
    <definedName name="___as55" hidden="1">{"'Generacion'!$A$2:$N$27"}</definedName>
    <definedName name="___as7" localSheetId="1">{"'Generacion'!$A$2:$N$27"}</definedName>
    <definedName name="___as7" hidden="1">{"'Generacion'!$A$2:$N$27"}</definedName>
    <definedName name="___b1" localSheetId="1">{"'Generacion'!$A$2:$N$27"}</definedName>
    <definedName name="___b1" hidden="1">{"'Generacion'!$A$2:$N$27"}</definedName>
    <definedName name="___BU3" localSheetId="1">{#N/A,#N/A,FALSE,"11) Det. Balance"}</definedName>
    <definedName name="___BU3" hidden="1">{#N/A,#N/A,FALSE,"11) Det. Balance"}</definedName>
    <definedName name="___CMV1" localSheetId="1">{"'RELATÓRIO'!$A$1:$E$20","'RELATÓRIO'!$A$22:$D$34","'INTERNET'!$A$31:$G$58","'INTERNET'!$A$1:$G$28","'SÉRIE HISTÓRICA'!$A$167:$H$212","'SÉRIE HISTÓRICA'!$A$56:$H$101"}</definedName>
    <definedName name="___CMV1" hidden="1">{"'RELATÓRIO'!$A$1:$E$20","'RELATÓRIO'!$A$22:$D$34","'INTERNET'!$A$31:$G$58","'INTERNET'!$A$1:$G$28","'SÉRIE HISTÓRICA'!$A$167:$H$212","'SÉRIE HISTÓRICA'!$A$56:$H$101"}</definedName>
    <definedName name="___CMV2" localSheetId="1">{"'RELATÓRIO'!$A$1:$E$20","'RELATÓRIO'!$A$22:$D$34","'INTERNET'!$A$31:$G$58","'INTERNET'!$A$1:$G$28","'SÉRIE HISTÓRICA'!$A$167:$H$212","'SÉRIE HISTÓRICA'!$A$56:$H$101"}</definedName>
    <definedName name="___CMV2" hidden="1">{"'RELATÓRIO'!$A$1:$E$20","'RELATÓRIO'!$A$22:$D$34","'INTERNET'!$A$31:$G$58","'INTERNET'!$A$1:$G$28","'SÉRIE HISTÓRICA'!$A$167:$H$212","'SÉRIE HISTÓRICA'!$A$56:$H$101"}</definedName>
    <definedName name="___DAT1">#REF!</definedName>
    <definedName name="___DAT10">#REF!</definedName>
    <definedName name="___DAT100" localSheetId="1">#REF!</definedName>
    <definedName name="___DAT100">#REF!</definedName>
    <definedName name="___DAT101" localSheetId="1">#REF!</definedName>
    <definedName name="___DAT101">#REF!</definedName>
    <definedName name="___DAT102" localSheetId="1">#REF!</definedName>
    <definedName name="___DAT102">#REF!</definedName>
    <definedName name="___DAT103" localSheetId="1">#REF!</definedName>
    <definedName name="___DAT103">#REF!</definedName>
    <definedName name="___DAT104" localSheetId="1">#REF!</definedName>
    <definedName name="___DAT104">#REF!</definedName>
    <definedName name="___DAT105" localSheetId="1">#REF!</definedName>
    <definedName name="___DAT105">#REF!</definedName>
    <definedName name="___DAT106" localSheetId="1">#REF!</definedName>
    <definedName name="___DAT106">#REF!</definedName>
    <definedName name="___DAT107" localSheetId="1">#REF!</definedName>
    <definedName name="___DAT107">#REF!</definedName>
    <definedName name="___DAT108" localSheetId="1">#REF!</definedName>
    <definedName name="___DAT108">#REF!</definedName>
    <definedName name="___DAT109" localSheetId="1">#REF!</definedName>
    <definedName name="___DAT109">#REF!</definedName>
    <definedName name="___DAT11" localSheetId="1">#REF!</definedName>
    <definedName name="___DAT11">#REF!</definedName>
    <definedName name="___DAT110" localSheetId="1">#REF!</definedName>
    <definedName name="___DAT110">#REF!</definedName>
    <definedName name="___DAT111" localSheetId="1">#REF!</definedName>
    <definedName name="___DAT111">#REF!</definedName>
    <definedName name="___DAT112" localSheetId="1">#REF!</definedName>
    <definedName name="___DAT112">#REF!</definedName>
    <definedName name="___DAT113" localSheetId="1">#REF!</definedName>
    <definedName name="___DAT113">#REF!</definedName>
    <definedName name="___DAT114" localSheetId="1">#REF!</definedName>
    <definedName name="___DAT114">#REF!</definedName>
    <definedName name="___DAT115" localSheetId="1">#REF!</definedName>
    <definedName name="___DAT115">#REF!</definedName>
    <definedName name="___DAT116" localSheetId="1">#REF!</definedName>
    <definedName name="___DAT116">#REF!</definedName>
    <definedName name="___DAT117" localSheetId="1">#REF!</definedName>
    <definedName name="___DAT117">#REF!</definedName>
    <definedName name="___DAT118" localSheetId="1">#REF!</definedName>
    <definedName name="___DAT118">#REF!</definedName>
    <definedName name="___DAT12">#REF!</definedName>
    <definedName name="___DAT13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 localSheetId="1">#REF!</definedName>
    <definedName name="___DAT39">#REF!</definedName>
    <definedName name="___DAT4" localSheetId="1">#REF!</definedName>
    <definedName name="___DAT4">#REF!</definedName>
    <definedName name="___DAT40" localSheetId="1">#REF!</definedName>
    <definedName name="___DAT40">#REF!</definedName>
    <definedName name="___DAT41" localSheetId="1">#REF!</definedName>
    <definedName name="___DAT41">#REF!</definedName>
    <definedName name="___DAT42" localSheetId="1">#REF!</definedName>
    <definedName name="___DAT42">#REF!</definedName>
    <definedName name="___DAT43" localSheetId="1">#REF!</definedName>
    <definedName name="___DAT43">#REF!</definedName>
    <definedName name="___DAT44" localSheetId="1">#REF!</definedName>
    <definedName name="___DAT44">#REF!</definedName>
    <definedName name="___DAT45" localSheetId="1">#REF!</definedName>
    <definedName name="___DAT45">#REF!</definedName>
    <definedName name="___DAT46" localSheetId="1">#REF!</definedName>
    <definedName name="___DAT46">#REF!</definedName>
    <definedName name="___DAT47" localSheetId="1">#REF!</definedName>
    <definedName name="___DAT47">#REF!</definedName>
    <definedName name="___DAT48" localSheetId="1">#REF!</definedName>
    <definedName name="___DAT48">#REF!</definedName>
    <definedName name="___DAT49" localSheetId="1">#REF!</definedName>
    <definedName name="___DAT49">#REF!</definedName>
    <definedName name="___DAT5">#REF!</definedName>
    <definedName name="___DAT50" localSheetId="1">#REF!</definedName>
    <definedName name="___DAT50">#REF!</definedName>
    <definedName name="___DAT51" localSheetId="1">#REF!</definedName>
    <definedName name="___DAT51">#REF!</definedName>
    <definedName name="___DAT52" localSheetId="1">#REF!</definedName>
    <definedName name="___DAT52">#REF!</definedName>
    <definedName name="___DAT53" localSheetId="1">#REF!</definedName>
    <definedName name="___DAT53">#REF!</definedName>
    <definedName name="___DAT54" localSheetId="1">#REF!</definedName>
    <definedName name="___DAT54">#REF!</definedName>
    <definedName name="___DAT55" localSheetId="1">#REF!</definedName>
    <definedName name="___DAT55">#REF!</definedName>
    <definedName name="___DAT56" localSheetId="1">#REF!</definedName>
    <definedName name="___DAT56">#REF!</definedName>
    <definedName name="___DAT57" localSheetId="1">#REF!</definedName>
    <definedName name="___DAT57">#REF!</definedName>
    <definedName name="___DAT58" localSheetId="1">#REF!</definedName>
    <definedName name="___DAT58">#REF!</definedName>
    <definedName name="___DAT59" localSheetId="1">#REF!</definedName>
    <definedName name="___DAT59">#REF!</definedName>
    <definedName name="___DAT6">#REF!</definedName>
    <definedName name="___DAT60" localSheetId="1">#REF!</definedName>
    <definedName name="___DAT60">#REF!</definedName>
    <definedName name="___DAT61" localSheetId="1">#REF!</definedName>
    <definedName name="___DAT61">#REF!</definedName>
    <definedName name="___DAT62" localSheetId="1">#REF!</definedName>
    <definedName name="___DAT62">#REF!</definedName>
    <definedName name="___DAT63" localSheetId="1">#REF!</definedName>
    <definedName name="___DAT63">#REF!</definedName>
    <definedName name="___DAT64" localSheetId="1">#REF!</definedName>
    <definedName name="___DAT64">#REF!</definedName>
    <definedName name="___DAT65" localSheetId="1">#REF!</definedName>
    <definedName name="___DAT65">#REF!</definedName>
    <definedName name="___DAT66" localSheetId="1">#REF!</definedName>
    <definedName name="___DAT66">#REF!</definedName>
    <definedName name="___DAT67" localSheetId="1">#REF!</definedName>
    <definedName name="___DAT67">#REF!</definedName>
    <definedName name="___DAT68" localSheetId="1">#REF!</definedName>
    <definedName name="___DAT68">#REF!</definedName>
    <definedName name="___DAT69" localSheetId="1">#REF!</definedName>
    <definedName name="___DAT69">#REF!</definedName>
    <definedName name="___DAT7">#REF!</definedName>
    <definedName name="___DAT70" localSheetId="1">#REF!</definedName>
    <definedName name="___DAT70">#REF!</definedName>
    <definedName name="___DAT71" localSheetId="1">#REF!</definedName>
    <definedName name="___DAT71">#REF!</definedName>
    <definedName name="___DAT72" localSheetId="1">#REF!</definedName>
    <definedName name="___DAT72">#REF!</definedName>
    <definedName name="___DAT73" localSheetId="1">#REF!</definedName>
    <definedName name="___DAT73">#REF!</definedName>
    <definedName name="___DAT74" localSheetId="1">#REF!</definedName>
    <definedName name="___DAT74">#REF!</definedName>
    <definedName name="___DAT75" localSheetId="1">#REF!</definedName>
    <definedName name="___DAT75">#REF!</definedName>
    <definedName name="___DAT76" localSheetId="1">#REF!</definedName>
    <definedName name="___DAT76">#REF!</definedName>
    <definedName name="___DAT77" localSheetId="1">#REF!</definedName>
    <definedName name="___DAT77">#REF!</definedName>
    <definedName name="___DAT78" localSheetId="1">#REF!</definedName>
    <definedName name="___DAT78">#REF!</definedName>
    <definedName name="___DAT79" localSheetId="1">#REF!</definedName>
    <definedName name="___DAT79">#REF!</definedName>
    <definedName name="___DAT8">#REF!</definedName>
    <definedName name="___DAT80" localSheetId="1">#REF!</definedName>
    <definedName name="___DAT80">#REF!</definedName>
    <definedName name="___DAT81" localSheetId="1">#REF!</definedName>
    <definedName name="___DAT81">#REF!</definedName>
    <definedName name="___DAT82" localSheetId="1">#REF!</definedName>
    <definedName name="___DAT82">#REF!</definedName>
    <definedName name="___DAT83" localSheetId="1">#REF!</definedName>
    <definedName name="___DAT83">#REF!</definedName>
    <definedName name="___DAT84" localSheetId="1">#REF!</definedName>
    <definedName name="___DAT84">#REF!</definedName>
    <definedName name="___DAT85" localSheetId="1">#REF!</definedName>
    <definedName name="___DAT85">#REF!</definedName>
    <definedName name="___DAT86" localSheetId="1">#REF!</definedName>
    <definedName name="___DAT86">#REF!</definedName>
    <definedName name="___DAT87" localSheetId="1">#REF!</definedName>
    <definedName name="___DAT87">#REF!</definedName>
    <definedName name="___DAT88" localSheetId="1">#REF!</definedName>
    <definedName name="___DAT88">#REF!</definedName>
    <definedName name="___DAT89" localSheetId="1">#REF!</definedName>
    <definedName name="___DAT89">#REF!</definedName>
    <definedName name="___DAT9">#REF!</definedName>
    <definedName name="___DAT90" localSheetId="1">#REF!</definedName>
    <definedName name="___DAT90">#REF!</definedName>
    <definedName name="___DAT91" localSheetId="1">#REF!</definedName>
    <definedName name="___DAT91">#REF!</definedName>
    <definedName name="___DAT92" localSheetId="1">#REF!</definedName>
    <definedName name="___DAT92">#REF!</definedName>
    <definedName name="___DAT93" localSheetId="1">#REF!</definedName>
    <definedName name="___DAT93">#REF!</definedName>
    <definedName name="___DAT94" localSheetId="1">#REF!</definedName>
    <definedName name="___DAT94">#REF!</definedName>
    <definedName name="___DAT95" localSheetId="1">#REF!</definedName>
    <definedName name="___DAT95">#REF!</definedName>
    <definedName name="___DAT96" localSheetId="1">#REF!</definedName>
    <definedName name="___DAT96">#REF!</definedName>
    <definedName name="___DAT97" localSheetId="1">#REF!</definedName>
    <definedName name="___DAT97">#REF!</definedName>
    <definedName name="___DAT98" localSheetId="1">#REF!</definedName>
    <definedName name="___DAT98">#REF!</definedName>
    <definedName name="___DAT99" localSheetId="1">#REF!</definedName>
    <definedName name="___DAT99">#REF!</definedName>
    <definedName name="___doc3" localSheetId="1">#REF!</definedName>
    <definedName name="___doc3">#REF!</definedName>
    <definedName name="_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_e2" localSheetId="1">{#N/A,#N/A,FALSE,"PACCIL";#N/A,#N/A,FALSE,"PAITACAN";#N/A,#N/A,FALSE,"PARECO";#N/A,#N/A,FALSE,"PA62";#N/A,#N/A,FALSE,"PAFINAL";#N/A,#N/A,FALSE,"PARECONF";#N/A,#N/A,FALSE,"PARECOND"}</definedName>
    <definedName name="___e2" hidden="1">{#N/A,#N/A,FALSE,"PACCIL";#N/A,#N/A,FALSE,"PAITACAN";#N/A,#N/A,FALSE,"PARECO";#N/A,#N/A,FALSE,"PA62";#N/A,#N/A,FALSE,"PAFINAL";#N/A,#N/A,FALSE,"PARECONF";#N/A,#N/A,FALSE,"PARECOND"}</definedName>
    <definedName name="___E21" localSheetId="1">{"Despesas Diferidas Indedutíveis de 1998",#N/A,FALSE,"Impressão"}</definedName>
    <definedName name="___E21" hidden="1">{"Despesas Diferidas Indedutíveis de 1998",#N/A,FALSE,"Impressão"}</definedName>
    <definedName name="___EBA01" localSheetId="1">#REF!</definedName>
    <definedName name="___EBA01">#REF!</definedName>
    <definedName name="___EBA02" localSheetId="1">#REF!</definedName>
    <definedName name="___EBA02">#REF!</definedName>
    <definedName name="___EBA03" localSheetId="1">#REF!</definedName>
    <definedName name="___EBA03">#REF!</definedName>
    <definedName name="___EBA04" localSheetId="1">#REF!</definedName>
    <definedName name="___EBA04">#REF!</definedName>
    <definedName name="___EBA05" localSheetId="1">#REF!</definedName>
    <definedName name="___EBA05">#REF!</definedName>
    <definedName name="___EBA06" localSheetId="1">#REF!</definedName>
    <definedName name="___EBA06">#REF!</definedName>
    <definedName name="___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g12" hidden="1">#REF!</definedName>
    <definedName name="___I2004" localSheetId="1">{#N/A,#N/A,FALSE,"Aging Summary";#N/A,#N/A,FALSE,"Ratio Analysis";#N/A,#N/A,FALSE,"Test 120 Day Accts";#N/A,#N/A,FALSE,"Tickmarks"}</definedName>
    <definedName name="___I2004" hidden="1">{#N/A,#N/A,FALSE,"Aging Summary";#N/A,#N/A,FALSE,"Ratio Analysis";#N/A,#N/A,FALSE,"Test 120 Day Accts";#N/A,#N/A,FALSE,"Tickmarks"}</definedName>
    <definedName name="___Jul04" localSheetId="1">{#N/A,#N/A,FALSE,"Count";#N/A,#N/A,FALSE,"Cash-Flow";#N/A,#N/A,FALSE,"Assumptions";#N/A,#N/A,FALSE,"Right"}</definedName>
    <definedName name="___Jul04" hidden="1">{#N/A,#N/A,FALSE,"Count";#N/A,#N/A,FALSE,"Cash-Flow";#N/A,#N/A,FALSE,"Assumptions";#N/A,#N/A,FALSE,"Right"}</definedName>
    <definedName name="___k1" localSheetId="1">{"'Generacion'!$A$2:$N$27"}</definedName>
    <definedName name="___k1" hidden="1">{"'Generacion'!$A$2:$N$27"}</definedName>
    <definedName name="___m1" localSheetId="1">{"COMPROS",#N/A,FALSE,"ROS";"COMPOFF",#N/A,FALSE,"OFF";"COMPBEA",#N/A,FALSE,"BEA";"COMPCOF",#N/A,FALSE,"COF";"COMPTEL",#N/A,FALSE,"TEL";"COMPCON",#N/A,FALSE,"CON";"COMPINT",#N/A,FALSE,"INT"}</definedName>
    <definedName name="___m1" hidden="1">{"COMPROS",#N/A,FALSE,"ROS";"COMPOFF",#N/A,FALSE,"OFF";"COMPBEA",#N/A,FALSE,"BEA";"COMPCOF",#N/A,FALSE,"COF";"COMPTEL",#N/A,FALSE,"TEL";"COMPCON",#N/A,FALSE,"CON";"COMPINT",#N/A,FALSE,"INT"}</definedName>
    <definedName name="___MB01" localSheetId="1">#REF!</definedName>
    <definedName name="___MB01">#REF!</definedName>
    <definedName name="___MB02" localSheetId="1">#REF!</definedName>
    <definedName name="___MB02">#REF!</definedName>
    <definedName name="___MB03" localSheetId="1">#REF!</definedName>
    <definedName name="___MB03">#REF!</definedName>
    <definedName name="___MB04" localSheetId="1">#REF!</definedName>
    <definedName name="___MB04">#REF!</definedName>
    <definedName name="___MB05" localSheetId="1">#REF!</definedName>
    <definedName name="___MB05">#REF!</definedName>
    <definedName name="___MB06" localSheetId="1">#REF!</definedName>
    <definedName name="___MB06">#REF!</definedName>
    <definedName name="___mq1" localSheetId="1">{"MESROS",#N/A,FALSE,"ROS";"MESOFF",#N/A,FALSE,"OFF";"MESBEA",#N/A,FALSE,"BEA";"MESCOF",#N/A,FALSE,"COF";"MESTEL",#N/A,FALSE,"TEL";"MESCON",#N/A,FALSE,"CON";"MESINT",#N/A,FALSE,"INT"}</definedName>
    <definedName name="___mq1" hidden="1">{"MESROS",#N/A,FALSE,"ROS";"MESOFF",#N/A,FALSE,"OFF";"MESBEA",#N/A,FALSE,"BEA";"MESCOF",#N/A,FALSE,"COF";"MESTEL",#N/A,FALSE,"TEL";"MESCON",#N/A,FALSE,"CON";"MESINT",#N/A,FALSE,"INT"}</definedName>
    <definedName name="___mq12" localSheetId="1">{"MPCROS",#N/A,FALSE,"ROS";"MPCOFF",#N/A,FALSE,"OFF";"MPCBEA",#N/A,FALSE,"BEA";"MPCCOF",#N/A,FALSE,"COF";"MPCTEL",#N/A,FALSE,"TEL";"MPCCON",#N/A,FALSE,"CON";"MPCINT",#N/A,FALSE,"INT"}</definedName>
    <definedName name="___mq12" hidden="1">{"MPCROS",#N/A,FALSE,"ROS";"MPCOFF",#N/A,FALSE,"OFF";"MPCBEA",#N/A,FALSE,"BEA";"MPCCOF",#N/A,FALSE,"COF";"MPCTEL",#N/A,FALSE,"TEL";"MPCCON",#N/A,FALSE,"CON";"MPCINT",#N/A,FALSE,"INT"}</definedName>
    <definedName name="___n1" localSheetId="1">{"'Generacion'!$A$2:$N$27"}</definedName>
    <definedName name="___n1" hidden="1">{"'Generacion'!$A$2:$N$27"}</definedName>
    <definedName name="___PMB01" localSheetId="1">#REF!</definedName>
    <definedName name="___PMB01">#REF!</definedName>
    <definedName name="___PMB02" localSheetId="1">#REF!</definedName>
    <definedName name="___PMB02">#REF!</definedName>
    <definedName name="___PMB03" localSheetId="1">#REF!</definedName>
    <definedName name="___PMB03">#REF!</definedName>
    <definedName name="___PMB04" localSheetId="1">#REF!</definedName>
    <definedName name="___PMB04">#REF!</definedName>
    <definedName name="___PMB05" localSheetId="1">#REF!</definedName>
    <definedName name="___PMB05">#REF!</definedName>
    <definedName name="___PMB06" localSheetId="1">#REF!</definedName>
    <definedName name="___PMB06">#REF!</definedName>
    <definedName name="___PRO01" localSheetId="1">#REF!</definedName>
    <definedName name="___PRO01">#REF!</definedName>
    <definedName name="___PRO02" localSheetId="1">#REF!</definedName>
    <definedName name="___PRO02">#REF!</definedName>
    <definedName name="___PRO03" localSheetId="1">#REF!</definedName>
    <definedName name="___PRO03">#REF!</definedName>
    <definedName name="___PRO04" localSheetId="1">#REF!</definedName>
    <definedName name="___PRO04">#REF!</definedName>
    <definedName name="___PRO05" localSheetId="1">#REF!</definedName>
    <definedName name="___PRO05">#REF!</definedName>
    <definedName name="___PRO06" localSheetId="1">#REF!</definedName>
    <definedName name="___PRO06">#REF!</definedName>
    <definedName name="___qw1" localSheetId="1">{"'Generacion'!$A$2:$N$27"}</definedName>
    <definedName name="___qw1" hidden="1">{"'Generacion'!$A$2:$N$27"}</definedName>
    <definedName name="___qw3" localSheetId="1">{"'Generacion'!$A$2:$N$27"}</definedName>
    <definedName name="___qw3" hidden="1">{"'Generacion'!$A$2:$N$27"}</definedName>
    <definedName name="___r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___r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___RB01" localSheetId="1">#REF!</definedName>
    <definedName name="___RB01">#REF!</definedName>
    <definedName name="___RB02" localSheetId="1">#REF!</definedName>
    <definedName name="___RB02">#REF!</definedName>
    <definedName name="___RB03" localSheetId="1">#REF!</definedName>
    <definedName name="___RB03">#REF!</definedName>
    <definedName name="___RB04" localSheetId="1">#REF!</definedName>
    <definedName name="___RB04">#REF!</definedName>
    <definedName name="___RB05" localSheetId="1">#REF!</definedName>
    <definedName name="___RB05">#REF!</definedName>
    <definedName name="___RB06" localSheetId="1">#REF!</definedName>
    <definedName name="___RB06">#REF!</definedName>
    <definedName name="___RL01" localSheetId="1">#REF!</definedName>
    <definedName name="___RL01">#REF!</definedName>
    <definedName name="___RL02" localSheetId="1">#REF!</definedName>
    <definedName name="___RL02">#REF!</definedName>
    <definedName name="___RL03" localSheetId="1">#REF!</definedName>
    <definedName name="___RL03">#REF!</definedName>
    <definedName name="___RL04" localSheetId="1">#REF!</definedName>
    <definedName name="___RL04">#REF!</definedName>
    <definedName name="___RL05" localSheetId="1">#REF!</definedName>
    <definedName name="___RL05">#REF!</definedName>
    <definedName name="___RL06" localSheetId="1">#REF!</definedName>
    <definedName name="___RL06">#REF!</definedName>
    <definedName name="___RO01" localSheetId="1">#REF!</definedName>
    <definedName name="___RO01">#REF!</definedName>
    <definedName name="___RO02" localSheetId="1">#REF!</definedName>
    <definedName name="___RO02">#REF!</definedName>
    <definedName name="___RO03" localSheetId="1">#REF!</definedName>
    <definedName name="___RO03">[2]DRE_Brasil!$K$98</definedName>
    <definedName name="___RO04" localSheetId="1">#REF!</definedName>
    <definedName name="___RO04">#REF!</definedName>
    <definedName name="___RO05" localSheetId="1">#REF!</definedName>
    <definedName name="___RO05">#REF!</definedName>
    <definedName name="___RO06" localSheetId="1">#REF!</definedName>
    <definedName name="___RO06">#REF!</definedName>
    <definedName name="___RSL01" localSheetId="1">#REF!</definedName>
    <definedName name="___RSL01">#REF!</definedName>
    <definedName name="___RSL02" localSheetId="1">#REF!</definedName>
    <definedName name="___RSL02">#REF!</definedName>
    <definedName name="___RSL03" localSheetId="1">#REF!</definedName>
    <definedName name="___RSL03">#REF!</definedName>
    <definedName name="___RSL04" localSheetId="1">#REF!</definedName>
    <definedName name="___RSL04">#REF!</definedName>
    <definedName name="___RSL05" localSheetId="1">#REF!</definedName>
    <definedName name="___RSL05">#REF!</definedName>
    <definedName name="___RSL06" localSheetId="1">#REF!</definedName>
    <definedName name="___RSL06">#REF!</definedName>
    <definedName name="___RT12" hidden="1">#REF!</definedName>
    <definedName name="___SAL98" localSheetId="1">{#N/A,#N/A,FALSE,"CONSOLIDADO97 (2)";#N/A,#N/A,FALSE,"CONSOLIDADO97 Qtd."}</definedName>
    <definedName name="___SAL98" hidden="1">{#N/A,#N/A,FALSE,"CONSOLIDADO97 (2)";#N/A,#N/A,FALSE,"CONSOLIDADO97 Qtd."}</definedName>
    <definedName name="___SUB1" localSheetId="1">#REF!</definedName>
    <definedName name="___SUB1">[3]INDJUL5.XLS!#REF!</definedName>
    <definedName name="___tc2">8.07</definedName>
    <definedName name="___VE01">#REF!</definedName>
    <definedName name="___VE02">#REF!</definedName>
    <definedName name="___VE03">#REF!</definedName>
    <definedName name="___VE04">#REF!</definedName>
    <definedName name="___VE05">#REF!</definedName>
    <definedName name="___VE06">#REF!</definedName>
    <definedName name="___xlfn.BAHTTEXT" hidden="1">#NAME?</definedName>
    <definedName name="___xlnm._FilterDatabase_18">NA()</definedName>
    <definedName name="___y1" localSheetId="1">{"'Generacion'!$A$2:$N$27"}</definedName>
    <definedName name="___y1" hidden="1">{"'Generacion'!$A$2:$N$27"}</definedName>
    <definedName name="__1__123Graph_ACHART_1" localSheetId="1">#REF!</definedName>
    <definedName name="__1__123Graph_ACHART_1" hidden="1">#REF!</definedName>
    <definedName name="__123Graph_A" localSheetId="1">#REF!</definedName>
    <definedName name="__123Graph_A" hidden="1">#REF!</definedName>
    <definedName name="__123Graph_AActual" localSheetId="1">#REF!</definedName>
    <definedName name="__123Graph_AActual" hidden="1">#REF!</definedName>
    <definedName name="__123Graph_AANIDRO" localSheetId="1">#REF!</definedName>
    <definedName name="__123Graph_AANIDRO" hidden="1">#REF!</definedName>
    <definedName name="__123Graph_AChart1" localSheetId="1">#REF!</definedName>
    <definedName name="__123Graph_AChart1" hidden="1">#REF!</definedName>
    <definedName name="__123Graph_AChart2" localSheetId="1">#REF!</definedName>
    <definedName name="__123Graph_AChart2" hidden="1">[4]A!#REF!</definedName>
    <definedName name="__123Graph_AChart3" localSheetId="1">#REF!</definedName>
    <definedName name="__123Graph_AChart3" hidden="1">#REF!</definedName>
    <definedName name="__123Graph_AChart4" localSheetId="1">#REF!</definedName>
    <definedName name="__123Graph_AChart4" hidden="1">#REF!</definedName>
    <definedName name="__123Graph_AChart5" localSheetId="1">#REF!</definedName>
    <definedName name="__123Graph_AChart5" hidden="1">#REF!</definedName>
    <definedName name="__123Graph_AChart6" localSheetId="1">#REF!</definedName>
    <definedName name="__123Graph_AChart6" hidden="1">#REF!</definedName>
    <definedName name="__123Graph_AChart7" localSheetId="1">#REF!</definedName>
    <definedName name="__123Graph_AChart7" hidden="1">#REF!</definedName>
    <definedName name="__123Graph_ACurrent" localSheetId="1">#REF!</definedName>
    <definedName name="__123Graph_ACurrent" hidden="1">#REF!</definedName>
    <definedName name="__123Graph_AGRAPH1" localSheetId="1">#REF!</definedName>
    <definedName name="__123Graph_AGRAPH1" hidden="1">#REF!</definedName>
    <definedName name="__123Graph_AGRAPH2" localSheetId="1">#REF!</definedName>
    <definedName name="__123Graph_AGRAPH2" hidden="1">#REF!</definedName>
    <definedName name="__123Graph_AGRAPH3" localSheetId="1">#REF!</definedName>
    <definedName name="__123Graph_AGRAPH3" hidden="1">#REF!</definedName>
    <definedName name="__123Graph_AGRAPH4" localSheetId="1">#REF!</definedName>
    <definedName name="__123Graph_AGRAPH4" hidden="1">#REF!</definedName>
    <definedName name="__123Graph_AHIALCOOL" localSheetId="1">#REF!</definedName>
    <definedName name="__123Graph_AHIALCOOL" hidden="1">[5]PRODUCAO!$C$8:$F$8</definedName>
    <definedName name="__123Graph_AHIDRATADO" localSheetId="1">#REF!</definedName>
    <definedName name="__123Graph_AHIDRATADO" hidden="1">#REF!</definedName>
    <definedName name="__123Graph_AMARGIN" localSheetId="1">#REF!</definedName>
    <definedName name="__123Graph_AMARGIN" hidden="1">#REF!</definedName>
    <definedName name="__123Graph_ASACAS" localSheetId="1">#REF!</definedName>
    <definedName name="__123Graph_ASACAS" hidden="1">#REF!</definedName>
    <definedName name="__123Graph_AWINDOWS" localSheetId="1">#REF!</definedName>
    <definedName name="__123Graph_AWINDOWS" hidden="1">#REF!</definedName>
    <definedName name="__123Graph_A需要曲線" hidden="1">#REF!</definedName>
    <definedName name="__123Graph_B" localSheetId="1">#REF!</definedName>
    <definedName name="__123Graph_B" hidden="1">#REF!</definedName>
    <definedName name="__123Graph_BActual" localSheetId="1">#REF!</definedName>
    <definedName name="__123Graph_BActual" hidden="1">#REF!</definedName>
    <definedName name="__123Graph_BChart1" localSheetId="1">#REF!</definedName>
    <definedName name="__123Graph_BChart1" hidden="1">#REF!</definedName>
    <definedName name="__123Graph_BChart2" localSheetId="1">#REF!</definedName>
    <definedName name="__123Graph_BChart2" hidden="1">#REF!</definedName>
    <definedName name="__123Graph_BChart3" localSheetId="1">#REF!</definedName>
    <definedName name="__123Graph_BChart3" hidden="1">#REF!</definedName>
    <definedName name="__123Graph_BChart4" localSheetId="1">#REF!</definedName>
    <definedName name="__123Graph_BChart4" hidden="1">#REF!</definedName>
    <definedName name="__123Graph_BChart5" localSheetId="1">#REF!</definedName>
    <definedName name="__123Graph_BChart5" hidden="1">[4]A!#REF!</definedName>
    <definedName name="__123Graph_BChart6" localSheetId="1">#REF!</definedName>
    <definedName name="__123Graph_BChart6" hidden="1">#REF!</definedName>
    <definedName name="__123Graph_BChart7" localSheetId="1">#REF!</definedName>
    <definedName name="__123Graph_BChart7" hidden="1">#REF!</definedName>
    <definedName name="__123Graph_BCurrent" localSheetId="1">#REF!</definedName>
    <definedName name="__123Graph_BCurrent" hidden="1">#REF!</definedName>
    <definedName name="__123Graph_BGRAPH1" localSheetId="1">#REF!</definedName>
    <definedName name="__123Graph_BGRAPH1" hidden="1">#REF!</definedName>
    <definedName name="__123Graph_BMARGIN" localSheetId="1">#REF!</definedName>
    <definedName name="__123Graph_BMARGIN" hidden="1">#REF!</definedName>
    <definedName name="__123Graph_C" localSheetId="1">#REF!</definedName>
    <definedName name="__123Graph_C" hidden="1">#REF!</definedName>
    <definedName name="__123Graph_CChart1" localSheetId="1">#REF!</definedName>
    <definedName name="__123Graph_CChart1" hidden="1">#REF!</definedName>
    <definedName name="__123Graph_CChart2" localSheetId="1">#REF!</definedName>
    <definedName name="__123Graph_CChart2" hidden="1">#REF!</definedName>
    <definedName name="__123Graph_CChart3" localSheetId="1">#REF!</definedName>
    <definedName name="__123Graph_CChart3" hidden="1">#REF!</definedName>
    <definedName name="__123Graph_CChart4" localSheetId="1">#REF!</definedName>
    <definedName name="__123Graph_CChart4" hidden="1">[4]A!#REF!</definedName>
    <definedName name="__123Graph_CChart5" localSheetId="1">#REF!</definedName>
    <definedName name="__123Graph_CChart5" hidden="1">#REF!</definedName>
    <definedName name="__123Graph_CChart6" localSheetId="1">#REF!</definedName>
    <definedName name="__123Graph_CChart6" hidden="1">#REF!</definedName>
    <definedName name="__123Graph_CChart7" localSheetId="1">#REF!</definedName>
    <definedName name="__123Graph_CChart7" hidden="1">#REF!</definedName>
    <definedName name="__123Graph_CCurrent" localSheetId="1">#REF!</definedName>
    <definedName name="__123Graph_CCurrent" hidden="1">#REF!</definedName>
    <definedName name="__123Graph_CGRAPH1" localSheetId="1">#REF!</definedName>
    <definedName name="__123Graph_CGRAPH1" hidden="1">#REF!</definedName>
    <definedName name="__123Graph_CMARGIN" localSheetId="1">#REF!</definedName>
    <definedName name="__123Graph_CMARGIN" hidden="1">#REF!</definedName>
    <definedName name="__123Graph_D" localSheetId="1">#REF!</definedName>
    <definedName name="__123Graph_D" hidden="1">#REF!</definedName>
    <definedName name="__123Graph_DActual" localSheetId="1">#REF!</definedName>
    <definedName name="__123Graph_DActual" hidden="1">#REF!</definedName>
    <definedName name="__123Graph_DChart1" localSheetId="1">#REF!</definedName>
    <definedName name="__123Graph_DChart1" hidden="1">#REF!</definedName>
    <definedName name="__123Graph_DChart2" localSheetId="1">#REF!</definedName>
    <definedName name="__123Graph_DChart2" hidden="1">#REF!</definedName>
    <definedName name="__123Graph_DChart3" localSheetId="1">#REF!</definedName>
    <definedName name="__123Graph_DChart3" hidden="1">#REF!</definedName>
    <definedName name="__123Graph_DChart4" localSheetId="1">#REF!</definedName>
    <definedName name="__123Graph_DChart4" hidden="1">#REF!</definedName>
    <definedName name="__123Graph_DChart5" localSheetId="1">#REF!</definedName>
    <definedName name="__123Graph_DChart5" hidden="1">#REF!</definedName>
    <definedName name="__123Graph_DChart6" localSheetId="1">#REF!</definedName>
    <definedName name="__123Graph_DChart6" hidden="1">#REF!</definedName>
    <definedName name="__123Graph_DChart7" localSheetId="1">#REF!</definedName>
    <definedName name="__123Graph_DChart7" hidden="1">#REF!</definedName>
    <definedName name="__123Graph_DCurrent" localSheetId="1">#REF!</definedName>
    <definedName name="__123Graph_DCurrent" hidden="1">#REF!</definedName>
    <definedName name="__123Graph_DGRAPH1" localSheetId="1">#REF!</definedName>
    <definedName name="__123Graph_DGRAPH1" hidden="1">#REF!</definedName>
    <definedName name="__123Graph_DMARGIN" localSheetId="1">#REF!</definedName>
    <definedName name="__123Graph_DMARGIN" hidden="1">#REF!</definedName>
    <definedName name="__123Graph_E" localSheetId="1">#REF!</definedName>
    <definedName name="__123Graph_E" hidden="1">#REF!</definedName>
    <definedName name="__123Graph_EChart1" localSheetId="1">#REF!</definedName>
    <definedName name="__123Graph_EChart1" hidden="1">#REF!</definedName>
    <definedName name="__123Graph_EChart2" localSheetId="1">#REF!</definedName>
    <definedName name="__123Graph_EChart2" hidden="1">#REF!</definedName>
    <definedName name="__123Graph_EChart3" localSheetId="1">#REF!</definedName>
    <definedName name="__123Graph_EChart3" hidden="1">#REF!</definedName>
    <definedName name="__123Graph_EChart4" localSheetId="1">#REF!</definedName>
    <definedName name="__123Graph_EChart4" hidden="1">#REF!</definedName>
    <definedName name="__123Graph_EChart5" localSheetId="1">#REF!</definedName>
    <definedName name="__123Graph_EChart5" hidden="1">#REF!</definedName>
    <definedName name="__123Graph_EChart6" localSheetId="1">#REF!</definedName>
    <definedName name="__123Graph_EChart6" hidden="1">#REF!</definedName>
    <definedName name="__123Graph_EChart7" localSheetId="1">#REF!</definedName>
    <definedName name="__123Graph_EChart7" hidden="1">#REF!</definedName>
    <definedName name="__123Graph_ECurrent" localSheetId="1">#REF!</definedName>
    <definedName name="__123Graph_ECurrent" hidden="1">#REF!</definedName>
    <definedName name="__123Graph_EGRAPH1" localSheetId="1">#REF!</definedName>
    <definedName name="__123Graph_EGRAPH1" hidden="1">#REF!</definedName>
    <definedName name="__123Graph_EMARGIN" localSheetId="1">#REF!</definedName>
    <definedName name="__123Graph_EMARGIN" hidden="1">#REF!</definedName>
    <definedName name="__123Graph_F" localSheetId="1">#REF!</definedName>
    <definedName name="__123Graph_F" hidden="1">#REF!</definedName>
    <definedName name="__123Graph_FCurrent" localSheetId="1">#REF!</definedName>
    <definedName name="__123Graph_FCurrent" hidden="1">#REF!</definedName>
    <definedName name="__123Graph_FGRAPH1" localSheetId="1">#REF!</definedName>
    <definedName name="__123Graph_FGRAPH1" hidden="1">#REF!</definedName>
    <definedName name="__123Graph_FMARGIN" localSheetId="1">#REF!</definedName>
    <definedName name="__123Graph_FMARGIN" hidden="1">#REF!</definedName>
    <definedName name="__123Graph_X" localSheetId="1">#REF!</definedName>
    <definedName name="__123Graph_X" hidden="1">#REF!</definedName>
    <definedName name="__123Graph_XANIDRO" localSheetId="1">#REF!</definedName>
    <definedName name="__123Graph_XANIDRO" hidden="1">#REF!</definedName>
    <definedName name="__123Graph_XChart1" localSheetId="1">#REF!</definedName>
    <definedName name="__123Graph_XChart1" hidden="1">#REF!</definedName>
    <definedName name="__123Graph_XChart2" localSheetId="1">#REF!</definedName>
    <definedName name="__123Graph_XChart2" hidden="1">#REF!</definedName>
    <definedName name="__123Graph_XChart3" localSheetId="1">#REF!</definedName>
    <definedName name="__123Graph_XChart3" hidden="1">#REF!</definedName>
    <definedName name="__123Graph_XChart4" localSheetId="1">#REF!</definedName>
    <definedName name="__123Graph_XChart4" hidden="1">#REF!</definedName>
    <definedName name="__123Graph_XChart5" localSheetId="1">#REF!</definedName>
    <definedName name="__123Graph_XChart5" hidden="1">#REF!</definedName>
    <definedName name="__123Graph_XChart6" localSheetId="1">#REF!</definedName>
    <definedName name="__123Graph_XChart6" hidden="1">#REF!</definedName>
    <definedName name="__123Graph_XChart7" localSheetId="1">#REF!</definedName>
    <definedName name="__123Graph_XChart7" hidden="1">#REF!</definedName>
    <definedName name="__123Graph_XCurrent" localSheetId="1">#REF!</definedName>
    <definedName name="__123Graph_XCurrent" hidden="1">'[6]1201'!#REF!</definedName>
    <definedName name="__123Graph_XGRAPH1" localSheetId="1">#REF!</definedName>
    <definedName name="__123Graph_XGRAPH1" hidden="1">#REF!</definedName>
    <definedName name="__123Graph_XGRAPH3" localSheetId="1">#REF!</definedName>
    <definedName name="__123Graph_XGRAPH3" hidden="1">#REF!</definedName>
    <definedName name="__123Graph_XHIALCOOL" localSheetId="1">#REF!</definedName>
    <definedName name="__123Graph_XHIALCOOL" hidden="1">#REF!</definedName>
    <definedName name="__123Graph_XHIDRATADO" localSheetId="1">#REF!</definedName>
    <definedName name="__123Graph_XHIDRATADO" hidden="1">#REF!</definedName>
    <definedName name="__123Graph_XMARGIN" localSheetId="1">#REF!</definedName>
    <definedName name="__123Graph_XMARGIN" hidden="1">#REF!</definedName>
    <definedName name="__123Graph_XSACAS" localSheetId="1">#REF!</definedName>
    <definedName name="__123Graph_XSACAS" hidden="1">#REF!</definedName>
    <definedName name="__123Graph_X需要曲線" hidden="1">#REF!</definedName>
    <definedName name="__2__123Graph_BCHART_1" localSheetId="1">#REF!</definedName>
    <definedName name="__2__123Graph_BCHART_1" hidden="1">#REF!</definedName>
    <definedName name="__3__123Graph_CCHART_1" localSheetId="1">#REF!</definedName>
    <definedName name="__3__123Graph_CCHART_1" hidden="1">#REF!</definedName>
    <definedName name="__4__123Graph_XCHART_1" localSheetId="1">#REF!</definedName>
    <definedName name="__4__123Graph_XCHART_1" hidden="1">#REF!</definedName>
    <definedName name="__a4" localSheetId="1">{"SCH54",#N/A,FALSE,"upside";"SCH55",#N/A,FALSE,"upside"}</definedName>
    <definedName name="__a4" hidden="1">{"SCH54",#N/A,FALSE,"upside";"SCH55",#N/A,FALSE,"upside"}</definedName>
    <definedName name="__AP2" localSheetId="1">{"COMPCFT",#N/A,FALSE,"CFT";"COMPAPP",#N/A,FALSE,"APP";"COMPJEW",#N/A,FALSE,"JEW";"COMPHOM",#N/A,FALSE,"HOM";"COMPCOL",#N/A,FALSE,"COL"}</definedName>
    <definedName name="__AP2" hidden="1">{"COMPCFT",#N/A,FALSE,"CFT";"COMPAPP",#N/A,FALSE,"APP";"COMPJEW",#N/A,FALSE,"JEW";"COMPHOM",#N/A,FALSE,"HOM";"COMPCOL",#N/A,FALSE,"COL"}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4" localSheetId="1">{"'Generacion'!$A$2:$N$27"}</definedName>
    <definedName name="__as4" hidden="1">{"'Generacion'!$A$2:$N$27"}</definedName>
    <definedName name="__as5" localSheetId="1">{"'Generacion'!$A$2:$N$27"}</definedName>
    <definedName name="__as5" hidden="1">{"'Generacion'!$A$2:$N$27"}</definedName>
    <definedName name="__as55" localSheetId="1">{"'Generacion'!$A$2:$N$27"}</definedName>
    <definedName name="__as55" hidden="1">{"'Generacion'!$A$2:$N$27"}</definedName>
    <definedName name="__as7" localSheetId="1">{"'Generacion'!$A$2:$N$27"}</definedName>
    <definedName name="__as7" hidden="1">{"'Generacion'!$A$2:$N$27"}</definedName>
    <definedName name="__b1" localSheetId="1">{"'Generacion'!$A$2:$N$27"}</definedName>
    <definedName name="__b1" hidden="1">{"'Generacion'!$A$2:$N$27"}</definedName>
    <definedName name="__B90200" localSheetId="1">#REF!</definedName>
    <definedName name="__B90200">#REF!</definedName>
    <definedName name="__BU3" localSheetId="1">{#N/A,#N/A,FALSE,"11) Det. Balance"}</definedName>
    <definedName name="__BU3" hidden="1">{#N/A,#N/A,FALSE,"11) Det. Balance"}</definedName>
    <definedName name="__CEN30" localSheetId="1">{#N/A,#N/A,FALSE,"SIM95"}</definedName>
    <definedName name="__CEN30" hidden="1">{#N/A,#N/A,FALSE,"SIM95"}</definedName>
    <definedName name="__CEN300" localSheetId="1">{#N/A,#N/A,FALSE,"SIM95"}</definedName>
    <definedName name="__CEN300" hidden="1">{#N/A,#N/A,FALSE,"SIM95"}</definedName>
    <definedName name="__cen301" localSheetId="1">{#N/A,#N/A,FALSE,"SIM95"}</definedName>
    <definedName name="__cen301" hidden="1">{#N/A,#N/A,FALSE,"SIM95"}</definedName>
    <definedName name="__cen31" localSheetId="1">{#N/A,#N/A,FALSE,"SIM95"}</definedName>
    <definedName name="__cen31" hidden="1">{#N/A,#N/A,FALSE,"SIM95"}</definedName>
    <definedName name="__CMV1" localSheetId="1">{"'RELATÓRIO'!$A$1:$E$20","'RELATÓRIO'!$A$22:$D$34","'INTERNET'!$A$31:$G$58","'INTERNET'!$A$1:$G$28","'SÉRIE HISTÓRICA'!$A$167:$H$212","'SÉRIE HISTÓRICA'!$A$56:$H$101"}</definedName>
    <definedName name="__CMV1" hidden="1">{"'RELATÓRIO'!$A$1:$E$20","'RELATÓRIO'!$A$22:$D$34","'INTERNET'!$A$31:$G$58","'INTERNET'!$A$1:$G$28","'SÉRIE HISTÓRICA'!$A$167:$H$212","'SÉRIE HISTÓRICA'!$A$56:$H$101"}</definedName>
    <definedName name="__CMV2" localSheetId="1">{"'RELATÓRIO'!$A$1:$E$20","'RELATÓRIO'!$A$22:$D$34","'INTERNET'!$A$31:$G$58","'INTERNET'!$A$1:$G$28","'SÉRIE HISTÓRICA'!$A$167:$H$212","'SÉRIE HISTÓRICA'!$A$56:$H$101"}</definedName>
    <definedName name="__CMV2" hidden="1">{"'RELATÓRIO'!$A$1:$E$20","'RELATÓRIO'!$A$22:$D$34","'INTERNET'!$A$31:$G$58","'INTERNET'!$A$1:$G$28","'SÉRIE HISTÓRICA'!$A$167:$H$212","'SÉRIE HISTÓRICA'!$A$56:$H$101"}</definedName>
    <definedName name="__D4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DAT1" localSheetId="1">#REF!</definedName>
    <definedName name="__DAT1">#REF!</definedName>
    <definedName name="__DAT10" localSheetId="1">#REF!</definedName>
    <definedName name="__DAT10">#REF!</definedName>
    <definedName name="__DAT100" localSheetId="1">#REF!</definedName>
    <definedName name="__DAT100">#REF!</definedName>
    <definedName name="__DAT101" localSheetId="1">#REF!</definedName>
    <definedName name="__DAT101">#REF!</definedName>
    <definedName name="__DAT102" localSheetId="1">#REF!</definedName>
    <definedName name="__DAT102">#REF!</definedName>
    <definedName name="__DAT103" localSheetId="1">#REF!</definedName>
    <definedName name="__DAT103">#REF!</definedName>
    <definedName name="__DAT104" localSheetId="1">#REF!</definedName>
    <definedName name="__DAT104">#REF!</definedName>
    <definedName name="__DAT105" localSheetId="1">#REF!</definedName>
    <definedName name="__DAT105">#REF!</definedName>
    <definedName name="__DAT106" localSheetId="1">#REF!</definedName>
    <definedName name="__DAT106">#REF!</definedName>
    <definedName name="__DAT107" localSheetId="1">#REF!</definedName>
    <definedName name="__DAT107">#REF!</definedName>
    <definedName name="__DAT108" localSheetId="1">#REF!</definedName>
    <definedName name="__DAT108">#REF!</definedName>
    <definedName name="__DAT109" localSheetId="1">#REF!</definedName>
    <definedName name="__DAT109">#REF!</definedName>
    <definedName name="__DAT11" localSheetId="1">#REF!</definedName>
    <definedName name="__DAT11">#REF!</definedName>
    <definedName name="__DAT110" localSheetId="1">#REF!</definedName>
    <definedName name="__DAT110">#REF!</definedName>
    <definedName name="__DAT111" localSheetId="1">#REF!</definedName>
    <definedName name="__DAT111">#REF!</definedName>
    <definedName name="__DAT112" localSheetId="1">#REF!</definedName>
    <definedName name="__DAT112">#REF!</definedName>
    <definedName name="__DAT113" localSheetId="1">#REF!</definedName>
    <definedName name="__DAT113">#REF!</definedName>
    <definedName name="__DAT114" localSheetId="1">#REF!</definedName>
    <definedName name="__DAT114">#REF!</definedName>
    <definedName name="__DAT115" localSheetId="1">#REF!</definedName>
    <definedName name="__DAT115">#REF!</definedName>
    <definedName name="__DAT116" localSheetId="1">#REF!</definedName>
    <definedName name="__DAT116">#REF!</definedName>
    <definedName name="__DAT117" localSheetId="1">#REF!</definedName>
    <definedName name="__DAT117">#REF!</definedName>
    <definedName name="__DAT118" localSheetId="1">#REF!</definedName>
    <definedName name="__DAT118">#REF!</definedName>
    <definedName name="__DAT12" localSheetId="1">#REF!</definedName>
    <definedName name="__DAT12">#REF!</definedName>
    <definedName name="__DAT13" localSheetId="1">#REF!</definedName>
    <definedName name="__DAT13">#REF!</definedName>
    <definedName name="__DAT14">#REF!</definedName>
    <definedName name="__DAT15" localSheetId="1">#REF!</definedName>
    <definedName name="__DAT15">#REF!</definedName>
    <definedName name="__DAT16" localSheetId="1">#REF!</definedName>
    <definedName name="__DAT16">#REF!</definedName>
    <definedName name="__DAT17" localSheetId="1">#REF!</definedName>
    <definedName name="__DAT17">#REF!</definedName>
    <definedName name="__DAT18" localSheetId="1">#REF!</definedName>
    <definedName name="__DAT18">#REF!</definedName>
    <definedName name="__DAT19" localSheetId="1">#REF!</definedName>
    <definedName name="__DAT19">#REF!</definedName>
    <definedName name="__DAT2">#REF!</definedName>
    <definedName name="__DAT20" localSheetId="1">#REF!</definedName>
    <definedName name="__DAT20">#REF!</definedName>
    <definedName name="__DAT21" localSheetId="1">#REF!</definedName>
    <definedName name="__DAT21">#REF!</definedName>
    <definedName name="__DAT22" localSheetId="1">#REF!</definedName>
    <definedName name="__DAT22">#REF!</definedName>
    <definedName name="__DAT23" localSheetId="1">#REF!</definedName>
    <definedName name="__DAT23">#REF!</definedName>
    <definedName name="__DAT24" localSheetId="1">#REF!</definedName>
    <definedName name="__DAT24">#REF!</definedName>
    <definedName name="__DAT25" localSheetId="1">#REF!</definedName>
    <definedName name="__DAT25">#REF!</definedName>
    <definedName name="__DAT26" localSheetId="1">#REF!</definedName>
    <definedName name="__DAT26">#REF!</definedName>
    <definedName name="__DAT27" localSheetId="1">#REF!</definedName>
    <definedName name="__DAT27">#REF!</definedName>
    <definedName name="__DAT28" localSheetId="1">#REF!</definedName>
    <definedName name="__DAT28">#REF!</definedName>
    <definedName name="__DAT29" localSheetId="1">#REF!</definedName>
    <definedName name="__DAT29">#REF!</definedName>
    <definedName name="__DAT3">#REF!</definedName>
    <definedName name="__DAT30" localSheetId="1">#REF!</definedName>
    <definedName name="__DAT30">#REF!</definedName>
    <definedName name="__DAT31" localSheetId="1">#REF!</definedName>
    <definedName name="__DAT31">#REF!</definedName>
    <definedName name="__DAT32" localSheetId="1">#REF!</definedName>
    <definedName name="__DAT32">#REF!</definedName>
    <definedName name="__DAT33" localSheetId="1">#REF!</definedName>
    <definedName name="__DAT33">#REF!</definedName>
    <definedName name="__DAT34" localSheetId="1">#REF!</definedName>
    <definedName name="__DAT34">#REF!</definedName>
    <definedName name="__DAT35" localSheetId="1">#REF!</definedName>
    <definedName name="__DAT35">#REF!</definedName>
    <definedName name="__DAT36" localSheetId="1">#REF!</definedName>
    <definedName name="__DAT36">#REF!</definedName>
    <definedName name="__DAT37" localSheetId="1">#REF!</definedName>
    <definedName name="__DAT37">#REF!</definedName>
    <definedName name="__DAT38" localSheetId="1">#REF!</definedName>
    <definedName name="__DAT38">#REF!</definedName>
    <definedName name="__DAT39" localSheetId="1">#REF!</definedName>
    <definedName name="__DAT39">#REF!</definedName>
    <definedName name="__DAT4">#REF!</definedName>
    <definedName name="__DAT40" localSheetId="1">#REF!</definedName>
    <definedName name="__DAT40">#REF!</definedName>
    <definedName name="__DAT41" localSheetId="1">#REF!</definedName>
    <definedName name="__DAT41">#REF!</definedName>
    <definedName name="__DAT42" localSheetId="1">#REF!</definedName>
    <definedName name="__DAT42">#REF!</definedName>
    <definedName name="__DAT43" localSheetId="1">#REF!</definedName>
    <definedName name="__DAT43">#REF!</definedName>
    <definedName name="__DAT44" localSheetId="1">#REF!</definedName>
    <definedName name="__DAT44">#REF!</definedName>
    <definedName name="__DAT45" localSheetId="1">#REF!</definedName>
    <definedName name="__DAT45">#REF!</definedName>
    <definedName name="__DAT46" localSheetId="1">#REF!</definedName>
    <definedName name="__DAT46">#REF!</definedName>
    <definedName name="__DAT47" localSheetId="1">#REF!</definedName>
    <definedName name="__DAT47">[7]Plan1!$AV$4:$AV$1352</definedName>
    <definedName name="__DAT48" localSheetId="1">#REF!</definedName>
    <definedName name="__DAT48">#REF!</definedName>
    <definedName name="__DAT49" localSheetId="1">#REF!</definedName>
    <definedName name="__DAT49">#REF!</definedName>
    <definedName name="__DAT5">#REF!</definedName>
    <definedName name="__DAT50" localSheetId="1">#REF!</definedName>
    <definedName name="__DAT50">#REF!</definedName>
    <definedName name="__DAT51" localSheetId="1">#REF!</definedName>
    <definedName name="__DAT51">#REF!</definedName>
    <definedName name="__DAT52" localSheetId="1">#REF!</definedName>
    <definedName name="__DAT52">#REF!</definedName>
    <definedName name="__DAT53" localSheetId="1">#REF!</definedName>
    <definedName name="__DAT53">#REF!</definedName>
    <definedName name="__DAT54" localSheetId="1">#REF!</definedName>
    <definedName name="__DAT54">#REF!</definedName>
    <definedName name="__DAT55" localSheetId="1">#REF!</definedName>
    <definedName name="__DAT55">#REF!</definedName>
    <definedName name="__DAT56" localSheetId="1">#REF!</definedName>
    <definedName name="__DAT56">#REF!</definedName>
    <definedName name="__DAT57" localSheetId="1">#REF!</definedName>
    <definedName name="__DAT57">#REF!</definedName>
    <definedName name="__DAT58" localSheetId="1">#REF!</definedName>
    <definedName name="__DAT58">#REF!</definedName>
    <definedName name="__DAT59" localSheetId="1">#REF!</definedName>
    <definedName name="__DAT59">#REF!</definedName>
    <definedName name="__DAT6">#REF!</definedName>
    <definedName name="__DAT60" localSheetId="1">#REF!</definedName>
    <definedName name="__DAT60">#REF!</definedName>
    <definedName name="__DAT61" localSheetId="1">#REF!</definedName>
    <definedName name="__DAT61">#REF!</definedName>
    <definedName name="__DAT62" localSheetId="1">#REF!</definedName>
    <definedName name="__DAT62">#REF!</definedName>
    <definedName name="__DAT63" localSheetId="1">#REF!</definedName>
    <definedName name="__DAT63">#REF!</definedName>
    <definedName name="__DAT64" localSheetId="1">#REF!</definedName>
    <definedName name="__DAT64">#REF!</definedName>
    <definedName name="__DAT65" localSheetId="1">#REF!</definedName>
    <definedName name="__DAT65">#REF!</definedName>
    <definedName name="__DAT66" localSheetId="1">#REF!</definedName>
    <definedName name="__DAT66">#REF!</definedName>
    <definedName name="__DAT67" localSheetId="1">#REF!</definedName>
    <definedName name="__DAT67">#REF!</definedName>
    <definedName name="__DAT68" localSheetId="1">#REF!</definedName>
    <definedName name="__DAT68">#REF!</definedName>
    <definedName name="__DAT69" localSheetId="1">#REF!</definedName>
    <definedName name="__DAT69">#REF!</definedName>
    <definedName name="__DAT7">#REF!</definedName>
    <definedName name="__DAT70" localSheetId="1">#REF!</definedName>
    <definedName name="__DAT70">#REF!</definedName>
    <definedName name="__DAT71" localSheetId="1">#REF!</definedName>
    <definedName name="__DAT71">#REF!</definedName>
    <definedName name="__DAT72" localSheetId="1">#REF!</definedName>
    <definedName name="__DAT72">#REF!</definedName>
    <definedName name="__DAT73" localSheetId="1">#REF!</definedName>
    <definedName name="__DAT73">#REF!</definedName>
    <definedName name="__DAT74" localSheetId="1">#REF!</definedName>
    <definedName name="__DAT74">#REF!</definedName>
    <definedName name="__DAT75" localSheetId="1">#REF!</definedName>
    <definedName name="__DAT75">#REF!</definedName>
    <definedName name="__DAT76" localSheetId="1">#REF!</definedName>
    <definedName name="__DAT76">#REF!</definedName>
    <definedName name="__DAT77" localSheetId="1">#REF!</definedName>
    <definedName name="__DAT77">#REF!</definedName>
    <definedName name="__DAT78" localSheetId="1">#REF!</definedName>
    <definedName name="__DAT78">#REF!</definedName>
    <definedName name="__DAT79" localSheetId="1">#REF!</definedName>
    <definedName name="__DAT79">#REF!</definedName>
    <definedName name="__DAT8">#REF!</definedName>
    <definedName name="__DAT80" localSheetId="1">#REF!</definedName>
    <definedName name="__DAT80">#REF!</definedName>
    <definedName name="__DAT81" localSheetId="1">#REF!</definedName>
    <definedName name="__DAT81">#REF!</definedName>
    <definedName name="__DAT82" localSheetId="1">#REF!</definedName>
    <definedName name="__DAT82">#REF!</definedName>
    <definedName name="__DAT83" localSheetId="1">#REF!</definedName>
    <definedName name="__DAT83">#REF!</definedName>
    <definedName name="__DAT84" localSheetId="1">#REF!</definedName>
    <definedName name="__DAT84">#REF!</definedName>
    <definedName name="__DAT85" localSheetId="1">#REF!</definedName>
    <definedName name="__DAT85">#REF!</definedName>
    <definedName name="__DAT86" localSheetId="1">#REF!</definedName>
    <definedName name="__DAT86">#REF!</definedName>
    <definedName name="__DAT87" localSheetId="1">#REF!</definedName>
    <definedName name="__DAT87">#REF!</definedName>
    <definedName name="__DAT88" localSheetId="1">#REF!</definedName>
    <definedName name="__DAT88">#REF!</definedName>
    <definedName name="__DAT89" localSheetId="1">#REF!</definedName>
    <definedName name="__DAT89">#REF!</definedName>
    <definedName name="__DAT9" localSheetId="1">#REF!</definedName>
    <definedName name="__DAT9">#REF!</definedName>
    <definedName name="__DAT90" localSheetId="1">#REF!</definedName>
    <definedName name="__DAT90">#REF!</definedName>
    <definedName name="__DAT91" localSheetId="1">#REF!</definedName>
    <definedName name="__DAT91">#REF!</definedName>
    <definedName name="__DAT92" localSheetId="1">#REF!</definedName>
    <definedName name="__DAT92">#REF!</definedName>
    <definedName name="__DAT93" localSheetId="1">#REF!</definedName>
    <definedName name="__DAT93">#REF!</definedName>
    <definedName name="__DAT94" localSheetId="1">#REF!</definedName>
    <definedName name="__DAT94">#REF!</definedName>
    <definedName name="__DAT95" localSheetId="1">#REF!</definedName>
    <definedName name="__DAT95">#REF!</definedName>
    <definedName name="__DAT96" localSheetId="1">#REF!</definedName>
    <definedName name="__DAT96">#REF!</definedName>
    <definedName name="__DAT97" localSheetId="1">#REF!</definedName>
    <definedName name="__DAT97">#REF!</definedName>
    <definedName name="__DAT98" localSheetId="1">#REF!</definedName>
    <definedName name="__DAT98">#REF!</definedName>
    <definedName name="__DAT99" localSheetId="1">#REF!</definedName>
    <definedName name="__DAT99">#REF!</definedName>
    <definedName name="__doc3" localSheetId="1">#REF!</definedName>
    <definedName name="__doc3">#REF!</definedName>
    <definedName name="__DRE0700" localSheetId="1">{"'PXR_6500'!$A$1:$I$124"}</definedName>
    <definedName name="__DRE0700" hidden="1">{"'PXR_6500'!$A$1:$I$124"}</definedName>
    <definedName name="_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e2" localSheetId="1">{#N/A,#N/A,FALSE,"PACCIL";#N/A,#N/A,FALSE,"PAITACAN";#N/A,#N/A,FALSE,"PARECO";#N/A,#N/A,FALSE,"PA62";#N/A,#N/A,FALSE,"PAFINAL";#N/A,#N/A,FALSE,"PARECONF";#N/A,#N/A,FALSE,"PARECOND"}</definedName>
    <definedName name="__e2" hidden="1">{#N/A,#N/A,FALSE,"PACCIL";#N/A,#N/A,FALSE,"PAITACAN";#N/A,#N/A,FALSE,"PARECO";#N/A,#N/A,FALSE,"PA62";#N/A,#N/A,FALSE,"PAFINAL";#N/A,#N/A,FALSE,"PARECONF";#N/A,#N/A,FALSE,"PARECOND"}</definedName>
    <definedName name="__E21" localSheetId="1">{"Despesas Diferidas Indedutíveis de 1998",#N/A,FALSE,"Impressão"}</definedName>
    <definedName name="__E21" hidden="1">{"Despesas Diferidas Indedutíveis de 1998",#N/A,FALSE,"Impressão"}</definedName>
    <definedName name="__E7777" localSheetId="1">{#N/A,#N/A,FALSE,"1321";#N/A,#N/A,FALSE,"1324";#N/A,#N/A,FALSE,"1333";#N/A,#N/A,FALSE,"1371"}</definedName>
    <definedName name="__E7777" hidden="1">{#N/A,#N/A,FALSE,"1321";#N/A,#N/A,FALSE,"1324";#N/A,#N/A,FALSE,"1333";#N/A,#N/A,FALSE,"1371"}</definedName>
    <definedName name="__EBA01" localSheetId="1">#REF!</definedName>
    <definedName name="__EBA01">#REF!</definedName>
    <definedName name="__EBA02" localSheetId="1">#REF!</definedName>
    <definedName name="__EBA02">#REF!</definedName>
    <definedName name="__EBA03" localSheetId="1">#REF!</definedName>
    <definedName name="__EBA03">#REF!</definedName>
    <definedName name="__EBA04" localSheetId="1">#REF!</definedName>
    <definedName name="__EBA04">#REF!</definedName>
    <definedName name="__EBA05" localSheetId="1">#REF!</definedName>
    <definedName name="__EBA05">#REF!</definedName>
    <definedName name="__EBA06" localSheetId="1">#REF!</definedName>
    <definedName name="__EBA06">#REF!</definedName>
    <definedName name="__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DS_HYPERLINK_TOGGLE_STATE__" hidden="1">"ON"</definedName>
    <definedName name="__FDS_UNIQUE_RANGE_ID_GENERATOR_COUNTER" hidden="1">1</definedName>
    <definedName name="__g12" hidden="1">#REF!</definedName>
    <definedName name="__I2004" localSheetId="1">{#N/A,#N/A,FALSE,"Aging Summary";#N/A,#N/A,FALSE,"Ratio Analysis";#N/A,#N/A,FALSE,"Test 120 Day Accts";#N/A,#N/A,FALSE,"Tickmarks"}</definedName>
    <definedName name="__I2004" hidden="1">{#N/A,#N/A,FALSE,"Aging Summary";#N/A,#N/A,FALSE,"Ratio Analysis";#N/A,#N/A,FALSE,"Test 120 Day Accts";#N/A,#N/A,FALSE,"Tickmarks"}</definedName>
    <definedName name="__IntlFixup" hidden="1">TRUE</definedName>
    <definedName name="__IntlFixupTable" hidden="1">#REF!</definedName>
    <definedName name="__INV1097">#REF!</definedName>
    <definedName name="__Jul04" localSheetId="1">{#N/A,#N/A,FALSE,"Count";#N/A,#N/A,FALSE,"Cash-Flow";#N/A,#N/A,FALSE,"Assumptions";#N/A,#N/A,FALSE,"Right"}</definedName>
    <definedName name="__Jul04" hidden="1">{#N/A,#N/A,FALSE,"Count";#N/A,#N/A,FALSE,"Cash-Flow";#N/A,#N/A,FALSE,"Assumptions";#N/A,#N/A,FALSE,"Right"}</definedName>
    <definedName name="__k1" localSheetId="1">{"'Generacion'!$A$2:$N$27"}</definedName>
    <definedName name="__k1" hidden="1">{"'Generacion'!$A$2:$N$27"}</definedName>
    <definedName name="__key2" hidden="1">#REF!</definedName>
    <definedName name="__m1" localSheetId="1">{"COMPROS",#N/A,FALSE,"ROS";"COMPOFF",#N/A,FALSE,"OFF";"COMPBEA",#N/A,FALSE,"BEA";"COMPCOF",#N/A,FALSE,"COF";"COMPTEL",#N/A,FALSE,"TEL";"COMPCON",#N/A,FALSE,"CON";"COMPINT",#N/A,FALSE,"INT"}</definedName>
    <definedName name="__m1" hidden="1">{"COMPROS",#N/A,FALSE,"ROS";"COMPOFF",#N/A,FALSE,"OFF";"COMPBEA",#N/A,FALSE,"BEA";"COMPCOF",#N/A,FALSE,"COF";"COMPTEL",#N/A,FALSE,"TEL";"COMPCON",#N/A,FALSE,"CON";"COMPINT",#N/A,FALSE,"INT"}</definedName>
    <definedName name="__MB01" localSheetId="1">#REF!</definedName>
    <definedName name="__MB01">#REF!</definedName>
    <definedName name="__MB02" localSheetId="1">#REF!</definedName>
    <definedName name="__MB02">#REF!</definedName>
    <definedName name="__MB03" localSheetId="1">#REF!</definedName>
    <definedName name="__MB03">#REF!</definedName>
    <definedName name="__MB04" localSheetId="1">#REF!</definedName>
    <definedName name="__MB04">#REF!</definedName>
    <definedName name="__MB05" localSheetId="1">#REF!</definedName>
    <definedName name="__MB05">#REF!</definedName>
    <definedName name="__MB06" localSheetId="1">#REF!</definedName>
    <definedName name="__MB06">#REF!</definedName>
    <definedName name="__mq1" localSheetId="1">{"MESROS",#N/A,FALSE,"ROS";"MESOFF",#N/A,FALSE,"OFF";"MESBEA",#N/A,FALSE,"BEA";"MESCOF",#N/A,FALSE,"COF";"MESTEL",#N/A,FALSE,"TEL";"MESCON",#N/A,FALSE,"CON";"MESINT",#N/A,FALSE,"INT"}</definedName>
    <definedName name="__mq1" hidden="1">{"MESROS",#N/A,FALSE,"ROS";"MESOFF",#N/A,FALSE,"OFF";"MESBEA",#N/A,FALSE,"BEA";"MESCOF",#N/A,FALSE,"COF";"MESTEL",#N/A,FALSE,"TEL";"MESCON",#N/A,FALSE,"CON";"MESINT",#N/A,FALSE,"INT"}</definedName>
    <definedName name="__mq12" localSheetId="1">{"MPCROS",#N/A,FALSE,"ROS";"MPCOFF",#N/A,FALSE,"OFF";"MPCBEA",#N/A,FALSE,"BEA";"MPCCOF",#N/A,FALSE,"COF";"MPCTEL",#N/A,FALSE,"TEL";"MPCCON",#N/A,FALSE,"CON";"MPCINT",#N/A,FALSE,"INT"}</definedName>
    <definedName name="__mq12" hidden="1">{"MPCROS",#N/A,FALSE,"ROS";"MPCOFF",#N/A,FALSE,"OFF";"MPCBEA",#N/A,FALSE,"BEA";"MPCCOF",#N/A,FALSE,"COF";"MPCTEL",#N/A,FALSE,"TEL";"MPCCON",#N/A,FALSE,"CON";"MPCINT",#N/A,FALSE,"INT"}</definedName>
    <definedName name="__n1" localSheetId="1">{"'Generacion'!$A$2:$N$27"}</definedName>
    <definedName name="__n1" hidden="1">{"'Generacion'!$A$2:$N$27"}</definedName>
    <definedName name="__PMB01" localSheetId="1">#REF!</definedName>
    <definedName name="__PMB01">#REF!</definedName>
    <definedName name="__PMB02" localSheetId="1">#REF!</definedName>
    <definedName name="__PMB02">#REF!</definedName>
    <definedName name="__PMB03" localSheetId="1">#REF!</definedName>
    <definedName name="__PMB03">#REF!</definedName>
    <definedName name="__PMB04" localSheetId="1">#REF!</definedName>
    <definedName name="__PMB04">#REF!</definedName>
    <definedName name="__PMB05" localSheetId="1">#REF!</definedName>
    <definedName name="__PMB05">#REF!</definedName>
    <definedName name="__PMB06" localSheetId="1">#REF!</definedName>
    <definedName name="__PMB06">#REF!</definedName>
    <definedName name="__PRO01" localSheetId="1">#REF!</definedName>
    <definedName name="__PRO01">#REF!</definedName>
    <definedName name="__PRO02" localSheetId="1">#REF!</definedName>
    <definedName name="__PRO02">#REF!</definedName>
    <definedName name="__PRO03" localSheetId="1">#REF!</definedName>
    <definedName name="__PRO03">#REF!</definedName>
    <definedName name="__PRO04" localSheetId="1">#REF!</definedName>
    <definedName name="__PRO04">#REF!</definedName>
    <definedName name="__PRO05" localSheetId="1">#REF!</definedName>
    <definedName name="__PRO05">#REF!</definedName>
    <definedName name="__PRO06" localSheetId="1">#REF!</definedName>
    <definedName name="__PRO06">#REF!</definedName>
    <definedName name="__qw1" localSheetId="1">{"'Generacion'!$A$2:$N$27"}</definedName>
    <definedName name="__qw1" hidden="1">{"'Generacion'!$A$2:$N$27"}</definedName>
    <definedName name="__qw3" localSheetId="1">{"'Generacion'!$A$2:$N$27"}</definedName>
    <definedName name="__qw3" hidden="1">{"'Generacion'!$A$2:$N$27"}</definedName>
    <definedName name="__r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__r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__RB01" localSheetId="1">#REF!</definedName>
    <definedName name="__RB01">#REF!</definedName>
    <definedName name="__RB02" localSheetId="1">#REF!</definedName>
    <definedName name="__RB02">#REF!</definedName>
    <definedName name="__RB03" localSheetId="1">#REF!</definedName>
    <definedName name="__RB03">#REF!</definedName>
    <definedName name="__RB04" localSheetId="1">#REF!</definedName>
    <definedName name="__RB04">#REF!</definedName>
    <definedName name="__RB05" localSheetId="1">#REF!</definedName>
    <definedName name="__RB05">#REF!</definedName>
    <definedName name="__RB06" localSheetId="1">#REF!</definedName>
    <definedName name="__RB06">#REF!</definedName>
    <definedName name="__RES996">#REF!</definedName>
    <definedName name="__RL01" localSheetId="1">#REF!</definedName>
    <definedName name="__RL01">#REF!</definedName>
    <definedName name="__RL02" localSheetId="1">#REF!</definedName>
    <definedName name="__RL02">#REF!</definedName>
    <definedName name="__RL03" localSheetId="1">#REF!</definedName>
    <definedName name="__RL03">#REF!</definedName>
    <definedName name="__RL04" localSheetId="1">#REF!</definedName>
    <definedName name="__RL04">#REF!</definedName>
    <definedName name="__RL05" localSheetId="1">#REF!</definedName>
    <definedName name="__RL05">#REF!</definedName>
    <definedName name="__RL06" localSheetId="1">#REF!</definedName>
    <definedName name="__RL06">#REF!</definedName>
    <definedName name="__RO01" localSheetId="1">#REF!</definedName>
    <definedName name="__RO01">#REF!</definedName>
    <definedName name="__RO02" localSheetId="1">#REF!</definedName>
    <definedName name="__RO02">#REF!</definedName>
    <definedName name="__RO03" localSheetId="1">#REF!</definedName>
    <definedName name="__RO03">#REF!</definedName>
    <definedName name="__RO04" localSheetId="1">#REF!</definedName>
    <definedName name="__RO04">#REF!</definedName>
    <definedName name="__RO05" localSheetId="1">#REF!</definedName>
    <definedName name="__RO05">#REF!</definedName>
    <definedName name="__RO06" localSheetId="1">#REF!</definedName>
    <definedName name="__RO06">#REF!</definedName>
    <definedName name="__RSL01" localSheetId="1">#REF!</definedName>
    <definedName name="__RSL01">#REF!</definedName>
    <definedName name="__RSL02" localSheetId="1">#REF!</definedName>
    <definedName name="__RSL02">#REF!</definedName>
    <definedName name="__RSL03" localSheetId="1">#REF!</definedName>
    <definedName name="__RSL03">#REF!</definedName>
    <definedName name="__RSL04" localSheetId="1">#REF!</definedName>
    <definedName name="__RSL04">#REF!</definedName>
    <definedName name="__RSL05" localSheetId="1">#REF!</definedName>
    <definedName name="__RSL05">#REF!</definedName>
    <definedName name="__RSL06" localSheetId="1">#REF!</definedName>
    <definedName name="__RSL06">#REF!</definedName>
    <definedName name="__RT12" hidden="1">#REF!</definedName>
    <definedName name="__SAL98" localSheetId="1">{#N/A,#N/A,FALSE,"CONSOLIDADO97 (2)";#N/A,#N/A,FALSE,"CONSOLIDADO97 Qtd."}</definedName>
    <definedName name="__SAL98" hidden="1">{#N/A,#N/A,FALSE,"CONSOLIDADO97 (2)";#N/A,#N/A,FALSE,"CONSOLIDADO97 Qtd."}</definedName>
    <definedName name="__SU1" localSheetId="1">{"SCH52",#N/A,FALSE,"sch52"}</definedName>
    <definedName name="__SU1" hidden="1">{"SCH52",#N/A,FALSE,"sch52"}</definedName>
    <definedName name="__SUB1" localSheetId="1">#REF!</definedName>
    <definedName name="__SUB1">#REF!</definedName>
    <definedName name="__T2" localSheetId="1">{#N/A,#N/A,FALSE,"1321";#N/A,#N/A,FALSE,"1324";#N/A,#N/A,FALSE,"1333";#N/A,#N/A,FALSE,"1371"}</definedName>
    <definedName name="__T2" hidden="1">{#N/A,#N/A,FALSE,"1321";#N/A,#N/A,FALSE,"1324";#N/A,#N/A,FALSE,"1333";#N/A,#N/A,FALSE,"1371"}</definedName>
    <definedName name="__tc2">8.07</definedName>
    <definedName name="__U66" localSheetId="1">{"'FLUXO-99'!$A$962:$G$963","'FLUXO-99'!$A$962:$G$963","'FLUXO-99'!$A$962:$G$963","'FLUXO-99'!$A$962:$G$963","'FLUXO-99'!$A$962:$G$963","'FLUXO-99'!$A$962:$G$963"}</definedName>
    <definedName name="__U66" hidden="1">{"'FLUXO-99'!$A$962:$G$963","'FLUXO-99'!$A$962:$G$963","'FLUXO-99'!$A$962:$G$963","'FLUXO-99'!$A$962:$G$963","'FLUXO-99'!$A$962:$G$963","'FLUXO-99'!$A$962:$G$963"}</definedName>
    <definedName name="__VE01">#REF!</definedName>
    <definedName name="__VE02">#REF!</definedName>
    <definedName name="__VE03">#REF!</definedName>
    <definedName name="__VE04">#REF!</definedName>
    <definedName name="__VE05">#REF!</definedName>
    <definedName name="__VE06">#REF!</definedName>
    <definedName name="__xlfn.BAHTTEXT" hidden="1">#NAME?</definedName>
    <definedName name="__xlfn.COUNTIFS" hidden="1">#NAME?</definedName>
    <definedName name="__xlnm._FilterDatabase_18">NA()</definedName>
    <definedName name="__y1" localSheetId="1">{"'Generacion'!$A$2:$N$27"}</definedName>
    <definedName name="__y1" hidden="1">{"'Generacion'!$A$2:$N$27"}</definedName>
    <definedName name="_1">#REF!</definedName>
    <definedName name="_1__123Graph_ACHART_1" localSheetId="1">#REF!</definedName>
    <definedName name="_1__123Graph_ACHART_1" hidden="1">#REF!</definedName>
    <definedName name="_1__123Graph_ECHART_15" localSheetId="1">#REF!</definedName>
    <definedName name="_1__123Graph_ECHART_15" hidden="1">#REF!</definedName>
    <definedName name="_1__FDSAUDITLINK__" localSheetId="1">{"fdsup://IBCentral/FAT Viewer?action=UPDATE&amp;creator=factset&amp;DOC_NAME=fat:reuters_qtrly_source_window.fat&amp;display_string=Audit&amp;DYN_ARGS=TRUE&amp;VAR:ID1=266747&amp;VAR:RCODE=SCSI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qtrly_source_window.fat&amp;display_string=Audit&amp;DYN_ARGS=TRUE&amp;VAR:ID1=266747&amp;VAR:RCODE=SCSI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_US">"Dolar Exchange"</definedName>
    <definedName name="_10__123Graph_ACHART_16" localSheetId="1">#REF!</definedName>
    <definedName name="_10__123Graph_ACHART_16" hidden="1">#REF!</definedName>
    <definedName name="_10__123Graph_AR_M_MARG" localSheetId="1">#REF!</definedName>
    <definedName name="_10__123Graph_AR_M_MARG" hidden="1">#REF!</definedName>
    <definedName name="_10__123Graph_F_Chart_1A" localSheetId="1">#REF!</definedName>
    <definedName name="_10__123Graph_F_Chart_1A" hidden="1">#REF!</definedName>
    <definedName name="_10__FDSAUDITLINK__" localSheetId="1">{"fdsup://IBCentral/FAT Viewer?action=UPDATE&amp;creator=factset&amp;DOC_NAME=fat:reuters_qtrly_source_window.fat&amp;display_string=Audit&amp;DYN_ARGS=TRUE&amp;VAR:ID1=266747&amp;VAR:RCODE=DSTT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266747&amp;VAR:RCODE=DSTT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0__123Graph_CCHART_8" localSheetId="1">#REF!</definedName>
    <definedName name="_100__123Graph_CCHART_8" hidden="1">#REF!</definedName>
    <definedName name="_10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0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01__123Graph_CCHART_9" localSheetId="1">#REF!</definedName>
    <definedName name="_101__123Graph_CCHART_9" hidden="1">#REF!</definedName>
    <definedName name="_10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0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02__123Graph_CINVAR_A" localSheetId="1">#REF!</definedName>
    <definedName name="_102__123Graph_CINVAR_A" hidden="1">#REF!</definedName>
    <definedName name="_10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0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03__123Graph_CSS5_A" localSheetId="1">#REF!</definedName>
    <definedName name="_103__123Graph_CSS5_A" hidden="1">#REF!</definedName>
    <definedName name="_10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0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04__123Graph_CSS6_A" localSheetId="1">#REF!</definedName>
    <definedName name="_104__123Graph_CSS6_A" hidden="1">#REF!</definedName>
    <definedName name="_10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0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05__123Graph_CSS6_B" localSheetId="1">#REF!</definedName>
    <definedName name="_105__123Graph_CSS6_B" hidden="1">#REF!</definedName>
    <definedName name="_10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0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06__123Graph_CSS7_A" localSheetId="1">#REF!</definedName>
    <definedName name="_106__123Graph_CSS7_A" hidden="1">#REF!</definedName>
    <definedName name="_10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0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07__123Graph_D_Chart_1A" localSheetId="1">#REF!</definedName>
    <definedName name="_107__123Graph_D_Chart_1A" hidden="1">#REF!</definedName>
    <definedName name="_10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0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0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0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0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0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1__123Graph_ACHART_17" localSheetId="1">#REF!</definedName>
    <definedName name="_11__123Graph_ACHART_17" hidden="1">#REF!</definedName>
    <definedName name="_11__123Graph_BIRR_IRR" hidden="1">#REF!</definedName>
    <definedName name="_11__123Graph_FCHART_10" localSheetId="1">#REF!</definedName>
    <definedName name="_11__123Graph_FCHART_10" hidden="1">#REF!</definedName>
    <definedName name="_11__FDSAUDITLINK__" localSheetId="1">{"fdsup://IBCentral/FAT Viewer?action=UPDATE&amp;creator=factset&amp;DOC_NAME=fat:reuters_ltm_source_window.fat&amp;display_string=Audit&amp;DYN_ARGS=TRUE&amp;VAR:ID1=AMXL-MX&amp;VAR:RCODE=SREV&amp;VAR:SDATE=20100399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1__FDSAUDITLINK__" hidden="1">{"fdsup://IBCentral/FAT Viewer?action=UPDATE&amp;creator=factset&amp;DOC_NAME=fat:reuters_ltm_source_window.fat&amp;display_string=Audit&amp;DYN_ARGS=TRUE&amp;VAR:ID1=AMXL-MX&amp;VAR:RCODE=SREV&amp;VAR:SDATE=20100399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10__123Graph_DCHART_1" localSheetId="1">#REF!</definedName>
    <definedName name="_110__123Graph_DCHART_1" hidden="1">#N/A</definedName>
    <definedName name="_11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1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11__123Graph_DCHART_10" localSheetId="1">#REF!</definedName>
    <definedName name="_111__123Graph_DCHART_10" hidden="1">#REF!</definedName>
    <definedName name="_11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1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12__123Graph_DCHART_11" localSheetId="1">#REF!</definedName>
    <definedName name="_112__123Graph_DCHART_11" hidden="1">#REF!</definedName>
    <definedName name="_11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1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13__123Graph_DCHART_12" localSheetId="1">#REF!</definedName>
    <definedName name="_113__123Graph_DCHART_12" hidden="1">#REF!</definedName>
    <definedName name="_11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1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14__123Graph_DCHART_13" localSheetId="1">#REF!</definedName>
    <definedName name="_114__123Graph_DCHART_13" hidden="1">#REF!</definedName>
    <definedName name="_11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1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15__123Graph_DCHART_14" localSheetId="1">#REF!</definedName>
    <definedName name="_115__123Graph_DCHART_14" hidden="1">#REF!</definedName>
    <definedName name="_11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1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16__123Graph_DCHART_15" localSheetId="1">#REF!</definedName>
    <definedName name="_116__123Graph_DCHART_15" hidden="1">#REF!</definedName>
    <definedName name="_11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1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17__123Graph_DCHART_16" localSheetId="1">#REF!</definedName>
    <definedName name="_117__123Graph_DCHART_16" hidden="1">#REF!</definedName>
    <definedName name="_11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1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18__123Graph_DCHART_17" localSheetId="1">#REF!</definedName>
    <definedName name="_118__123Graph_DCHART_17" hidden="1">#REF!</definedName>
    <definedName name="_11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1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19__123Graph_DCHART_18" localSheetId="1">#REF!</definedName>
    <definedName name="_119__123Graph_DCHART_18" hidden="1">#REF!</definedName>
    <definedName name="_11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1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2__123Graph_ACHART_18" localSheetId="1">#REF!</definedName>
    <definedName name="_12__123Graph_ACHART_18" hidden="1">#REF!</definedName>
    <definedName name="_12__123Graph_BMOF_NB" hidden="1">#REF!</definedName>
    <definedName name="_12__123Graph_FCHART_11" localSheetId="1">#REF!</definedName>
    <definedName name="_12__123Graph_FCHART_11" hidden="1">#REF!</definedName>
    <definedName name="_12__FDSAUDITLINK__" localSheetId="1">{"fdsup://Directions/FactSet Auditing Viewer?action=AUDIT_VALUE&amp;DB=129&amp;ID1=266747&amp;VALUEID=02256&amp;SDATE=201001&amp;PERIODTYPE=QTR_STD&amp;window=popup_no_bar&amp;width=385&amp;height=120&amp;START_MAXIMIZED=FALSE&amp;creator=factset&amp;display_string=Audit"}</definedName>
    <definedName name="_12__FDSAUDITLINK__" hidden="1">{"fdsup://Directions/FactSet Auditing Viewer?action=AUDIT_VALUE&amp;DB=129&amp;ID1=266747&amp;VALUEID=02256&amp;SDATE=201001&amp;PERIODTYPE=QTR_STD&amp;window=popup_no_bar&amp;width=385&amp;height=120&amp;START_MAXIMIZED=FALSE&amp;creator=factset&amp;display_string=Audit"}</definedName>
    <definedName name="_120__123Graph_DCHART_4" localSheetId="1">#REF!</definedName>
    <definedName name="_120__123Graph_DCHART_4" hidden="1">#REF!</definedName>
    <definedName name="_12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2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21__123Graph_DCHART_6" localSheetId="1">#REF!</definedName>
    <definedName name="_121__123Graph_DCHART_6" hidden="1">#REF!</definedName>
    <definedName name="_12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2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22__123Graph_DCHART_7" localSheetId="1">#REF!</definedName>
    <definedName name="_122__123Graph_DCHART_7" hidden="1">#REF!</definedName>
    <definedName name="_12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2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23__123Graph_DCHART_8" localSheetId="1">#REF!</definedName>
    <definedName name="_123__123Graph_DCHART_8" hidden="1">#REF!</definedName>
    <definedName name="_12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2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23G_E" hidden="1">#REF!</definedName>
    <definedName name="_124__123Graph_DCHART_9" localSheetId="1">#REF!</definedName>
    <definedName name="_124__123Graph_DCHART_9" hidden="1">#REF!</definedName>
    <definedName name="_12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2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25__123Graph_DINVAR_A" localSheetId="1">#REF!</definedName>
    <definedName name="_125__123Graph_DINVAR_A" hidden="1">#REF!</definedName>
    <definedName name="_12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2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26__123Graph_DSS5_A" localSheetId="1">#REF!</definedName>
    <definedName name="_126__123Graph_DSS5_A" hidden="1">#REF!</definedName>
    <definedName name="_12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2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27__123Graph_DSS6_B" localSheetId="1">#REF!</definedName>
    <definedName name="_127__123Graph_DSS6_B" hidden="1">#REF!</definedName>
    <definedName name="_12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2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28__123Graph_DSS7_A" localSheetId="1">#REF!</definedName>
    <definedName name="_128__123Graph_DSS7_A" hidden="1">#REF!</definedName>
    <definedName name="_12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2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29__123Graph_E_Chart_1A" localSheetId="1">#REF!</definedName>
    <definedName name="_129__123Graph_E_Chart_1A" hidden="1">#REF!</definedName>
    <definedName name="_12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2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3__123Graph_ACHART_2" localSheetId="1">#REF!</definedName>
    <definedName name="_13__123Graph_ACHART_2" hidden="1">#REF!</definedName>
    <definedName name="_13__123Graph_FCHART_12" localSheetId="1">#REF!</definedName>
    <definedName name="_13__123Graph_FCHART_12" hidden="1">#REF!</definedName>
    <definedName name="_13__123Graph_XIRR_IRR" hidden="1">#REF!</definedName>
    <definedName name="_13__FDSAUDITLINK__" localSheetId="1">{"fdsup://IBCentral/FAT Viewer?action=UPDATE&amp;creator=factset&amp;DOC_NAME=fat:reuters_qtrly_source_window.fat&amp;display_string=Audit&amp;DYN_ARGS=TRUE&amp;VAR:ID1=B2R7VR&amp;VAR:RCODE=STLD&amp;VAR:SDATE=20100699&amp;VAR:FREQ=Quarterly&amp;VAR:RELITEM=RP&amp;VAR:CURRENCY=BRL&amp;VAR:CURRSOURCE=E","XSHARE&amp;VAR:NATFREQ=QUARTERLY&amp;VAR:RFIELD=FINALIZED&amp;VAR:DB_TYPE=&amp;VAR:UNITS=MONTHLY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B2R7VR&amp;VAR:RCODE=STLD&amp;VAR:SDATE=20100699&amp;VAR:FREQ=Quarterly&amp;VAR:RELITEM=RP&amp;VAR:CURRENCY=BRL&amp;VAR:CURRSOURCE=E","XSHARE&amp;VAR:NATFREQ=QUARTERLY&amp;VAR:RFIELD=FINALIZED&amp;VAR:DB_TYPE=&amp;VAR:UNITS=MONTHLY&amp;window=popup&amp;width=450&amp;height=300&amp;START_MAXIMIZED=FALSE"}</definedName>
    <definedName name="_130__123Graph_ECHART_10" localSheetId="1">#REF!</definedName>
    <definedName name="_130__123Graph_ECHART_10" hidden="1">#REF!</definedName>
    <definedName name="_13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3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31__123Graph_ECHART_11" localSheetId="1">#REF!</definedName>
    <definedName name="_131__123Graph_ECHART_11" hidden="1">#REF!</definedName>
    <definedName name="_13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3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32__123Graph_ECHART_12" localSheetId="1">#REF!</definedName>
    <definedName name="_132__123Graph_ECHART_12" hidden="1">#REF!</definedName>
    <definedName name="_13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3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33__123Graph_ECHART_13" localSheetId="1">#REF!</definedName>
    <definedName name="_133__123Graph_ECHART_13" hidden="1">#REF!</definedName>
    <definedName name="_13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3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34__123Graph_ECHART_14" localSheetId="1">#REF!</definedName>
    <definedName name="_134__123Graph_ECHART_14" hidden="1">#REF!</definedName>
    <definedName name="_13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3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35__123Graph_ECHART_15" localSheetId="1">#REF!</definedName>
    <definedName name="_135__123Graph_ECHART_15" hidden="1">#REF!</definedName>
    <definedName name="_13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3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36__123Graph_ECHART_16" localSheetId="1">#REF!</definedName>
    <definedName name="_136__123Graph_ECHART_16" hidden="1">#REF!</definedName>
    <definedName name="_13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3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37__123Graph_ECHART_17" localSheetId="1">#REF!</definedName>
    <definedName name="_137__123Graph_ECHART_17" hidden="1">#REF!</definedName>
    <definedName name="_13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3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38__123Graph_ECHART_18" localSheetId="1">#REF!</definedName>
    <definedName name="_138__123Graph_ECHART_18" hidden="1">#REF!</definedName>
    <definedName name="_13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3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39">#REF!</definedName>
    <definedName name="_139__123Graph_ECHART_4" localSheetId="1">#REF!</definedName>
    <definedName name="_139__123Graph_ECHART_4" hidden="1">#REF!</definedName>
    <definedName name="_13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3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39A">#REF!</definedName>
    <definedName name="_14__123Graph_ACHART_22" localSheetId="1">#REF!</definedName>
    <definedName name="_14__123Graph_ACHART_22" hidden="1">#REF!</definedName>
    <definedName name="_14__123Graph_FCHART_13" localSheetId="1">#REF!</definedName>
    <definedName name="_14__123Graph_FCHART_13" hidden="1">#REF!</definedName>
    <definedName name="_14__123Graph_XMOF_NB" hidden="1">#REF!</definedName>
    <definedName name="_14__FDSAUDITLINK__" localSheetId="1">{"fdsup://IBCentral/FAT Viewer?action=UPDATE&amp;creator=factset&amp;DOC_NAME=fat:reuters_qtrly_source_window.fat&amp;display_string=Audit&amp;DYN_ARGS=TRUE&amp;VAR:ID1=B2R7VR&amp;VAR:RCODE=SCSI&amp;VAR:SDATE=20100699&amp;VAR:FREQ=Quarterly&amp;VAR:RELITEM=RP&amp;VAR:CURRENCY=BRL&amp;VAR:CURRSOURCE=E","XSHARE&amp;VAR:NATFREQ=QUARTERLY&amp;VAR:RFIELD=FINALIZED&amp;VAR:DB_TYPE=&amp;VAR:UNITS=MONTHLY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B2R7VR&amp;VAR:RCODE=SCSI&amp;VAR:SDATE=20100699&amp;VAR:FREQ=Quarterly&amp;VAR:RELITEM=RP&amp;VAR:CURRENCY=BRL&amp;VAR:CURRSOURCE=E","XSHARE&amp;VAR:NATFREQ=QUARTERLY&amp;VAR:RFIELD=FINALIZED&amp;VAR:DB_TYPE=&amp;VAR:UNITS=MONTHLY&amp;window=popup&amp;width=450&amp;height=300&amp;START_MAXIMIZED=FALSE"}</definedName>
    <definedName name="_140__123Graph_ECHART_6" localSheetId="1">#REF!</definedName>
    <definedName name="_140__123Graph_ECHART_6" hidden="1">#REF!</definedName>
    <definedName name="_14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4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41__123Graph_ECHART_7" localSheetId="1">#REF!</definedName>
    <definedName name="_141__123Graph_ECHART_7" hidden="1">#REF!</definedName>
    <definedName name="_14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4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42__123Graph_ECHART_8" localSheetId="1">#REF!</definedName>
    <definedName name="_142__123Graph_ECHART_8" hidden="1">#REF!</definedName>
    <definedName name="_14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4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43__123Graph_ECHART_9" localSheetId="1">#REF!</definedName>
    <definedName name="_143__123Graph_ECHART_9" hidden="1">#REF!</definedName>
    <definedName name="_14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4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44__123Graph_F_Chart_1A" localSheetId="1">#REF!</definedName>
    <definedName name="_144__123Graph_F_Chart_1A" hidden="1">#REF!</definedName>
    <definedName name="_14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4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45__123Graph_FCHART_10" localSheetId="1">#REF!</definedName>
    <definedName name="_145__123Graph_FCHART_10" hidden="1">#REF!</definedName>
    <definedName name="_14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4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46__123Graph_FCHART_11" localSheetId="1">#REF!</definedName>
    <definedName name="_146__123Graph_FCHART_11" hidden="1">#REF!</definedName>
    <definedName name="_14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4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47__123Graph_FCHART_12" localSheetId="1">#REF!</definedName>
    <definedName name="_147__123Graph_FCHART_12" hidden="1">#REF!</definedName>
    <definedName name="_14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4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48__123Graph_FCHART_13" localSheetId="1">#REF!</definedName>
    <definedName name="_148__123Graph_FCHART_13" hidden="1">#REF!</definedName>
    <definedName name="_14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4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49__123Graph_FCHART_14" localSheetId="1">#REF!</definedName>
    <definedName name="_149__123Graph_FCHART_14" hidden="1">#REF!</definedName>
    <definedName name="_14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4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5__123Graph_ACHART_1" localSheetId="1">#REF!</definedName>
    <definedName name="_15__123Graph_ACHART_1" hidden="1">#REF!</definedName>
    <definedName name="_15__123Graph_ACHART_23" localSheetId="1">#REF!</definedName>
    <definedName name="_15__123Graph_ACHART_23" hidden="1">#REF!</definedName>
    <definedName name="_15__123Graph_FCHART_14" localSheetId="1">#REF!</definedName>
    <definedName name="_15__123Graph_FCHART_14" hidden="1">#REF!</definedName>
    <definedName name="_15__FDSAUDITLINK__" localSheetId="1">{"fdsup://directions/News HTML Viewer?action=OPEN&amp;on_error=off&amp;window=popup_no_button&amp;start_maximized=false&amp;creator=factset&amp;display_string=Click to view document&amp;width=640&amp;height=480&amp;address=ZQFNwKznkp6vDyV1HwKzJ9PvGW4JUGvlP7ib0yZKV9kcUP10zRxdezkGLCP0xmoEdx","uV9tk75Q58rqpEtzpGjKwSOhb5EdeU%2BgUPclQtq9v5e8yk%2F7nBOZ824bcuWzXFvFiGjbApStt3iK%2BI3Aoomwnw8yp%2Bg4W1BMUmmIMb6w%2Bg6WeEuShnb5BqkN9BUCZ5SqKYuO9aJjqli7WNkoutct0baR7fR1zzMaEM7JX6E1bZ2BHhC4%2FQaf%2FjN9e9nCIYXsWWPSmHILQMN4VbbCUJ6M2%2Byoxw%2FZRhf0UQKQ6j7zREDdK","ID9Sb2Dy%2BK2H5TIow9Q%3D%3D"}</definedName>
    <definedName name="_15__FDSAUDITLINK__" hidden="1">{"fdsup://directions/News HTML Viewer?action=OPEN&amp;on_error=off&amp;window=popup_no_button&amp;start_maximized=false&amp;creator=factset&amp;display_string=Click to view document&amp;width=640&amp;height=480&amp;address=ZQFNwKznkp6vDyV1HwKzJ9PvGW4JUGvlP7ib0yZKV9kcUP10zRxdezkGLCP0xmoEdx","uV9tk75Q58rqpEtzpGjKwSOhb5EdeU%2BgUPclQtq9v5e8yk%2F7nBOZ824bcuWzXFvFiGjbApStt3iK%2BI3Aoomwnw8yp%2Bg4W1BMUmmIMb6w%2Bg6WeEuShnb5BqkN9BUCZ5SqKYuO9aJjqli7WNkoutct0baR7fR1zzMaEM7JX6E1bZ2BHhC4%2FQaf%2FjN9e9nCIYXsWWPSmHILQMN4VbbCUJ6M2%2Byoxw%2FZRhf0UQKQ6j7zREDdK","ID9Sb2Dy%2BK2H5TIow9Q%3D%3D"}</definedName>
    <definedName name="_150__123Graph_FCHART_15" localSheetId="1">#REF!</definedName>
    <definedName name="_150__123Graph_FCHART_15" hidden="1">#REF!</definedName>
    <definedName name="_15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5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51__123Graph_FCHART_16" localSheetId="1">#REF!</definedName>
    <definedName name="_151__123Graph_FCHART_16" hidden="1">#REF!</definedName>
    <definedName name="_15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5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52__123Graph_FCHART_4" localSheetId="1">#REF!</definedName>
    <definedName name="_152__123Graph_FCHART_4" hidden="1">#REF!</definedName>
    <definedName name="_15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5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53__123Graph_FCHART_6" localSheetId="1">#REF!</definedName>
    <definedName name="_153__123Graph_FCHART_6" hidden="1">#REF!</definedName>
    <definedName name="_15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5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54__123Graph_FCHART_7" localSheetId="1">#REF!</definedName>
    <definedName name="_154__123Graph_FCHART_7" hidden="1">#REF!</definedName>
    <definedName name="_15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5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55__123Graph_FCHART_8" localSheetId="1">#REF!</definedName>
    <definedName name="_155__123Graph_FCHART_8" hidden="1">#REF!</definedName>
    <definedName name="_15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5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56__123Graph_FCHART_9" localSheetId="1">#REF!</definedName>
    <definedName name="_156__123Graph_FCHART_9" hidden="1">#REF!</definedName>
    <definedName name="_15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5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5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5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5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5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59__123Graph_LBL_ACHART_1" localSheetId="1">#REF!</definedName>
    <definedName name="_159__123Graph_LBL_ACHART_1" hidden="1">#N/A</definedName>
    <definedName name="_15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5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6__123Graph_ACHART_24" localSheetId="1">#REF!</definedName>
    <definedName name="_16__123Graph_ACHART_24" hidden="1">#REF!</definedName>
    <definedName name="_16__123Graph_BCHART_1" localSheetId="1">#REF!</definedName>
    <definedName name="_16__123Graph_BCHART_1" hidden="1">#REF!</definedName>
    <definedName name="_16__123Graph_FCHART_15" localSheetId="1">#REF!</definedName>
    <definedName name="_16__123Graph_FCHART_15" hidden="1">#REF!</definedName>
    <definedName name="_16__FDSAUDITLINK__" localSheetId="1">{"fdsup://directions/News HTML Viewer?action=OPEN&amp;on_error=off&amp;window=popup_no_button&amp;start_maximized=false&amp;creator=factset&amp;display_string=Click to view document&amp;width=640&amp;height=480&amp;address=ZQFNwCbClZ6jDsVePURP0vXEKJ8VtroevC2%2BGbiwbXeTFbsEbVW1j4Vb1hK8QCnk","xxGuq6SXz0zr9CG%2FcFcdhet7aQh0IS%2B8OnTiTaGsMArV2GFdgXNz08kGw8NS3P2iDzSNpa%2BLdA%2FGft%2Bc8TmFiUWXVzKz6Sks41Uhogq45t8m25aKtzMT9xmsMJb56Eo4RE2tRidsvVG9pktTEaMTAIdr0Y7Q0z8c9fZM3a6lGFxEh%2BkaqCLOvKCeAsYREKrsWLOuuvbSz9DupwVL2uAF%2Fie%2BYJKY1RnZW2O9Zg0m2DtkrBn","1rr0ZPWpUza5lshaQkghY"}</definedName>
    <definedName name="_16__FDSAUDITLINK__" hidden="1">{"fdsup://directions/News HTML Viewer?action=OPEN&amp;on_error=off&amp;window=popup_no_button&amp;start_maximized=false&amp;creator=factset&amp;display_string=Click to view document&amp;width=640&amp;height=480&amp;address=ZQFNwCbClZ6jDsVePURP0vXEKJ8VtroevC2%2BGbiwbXeTFbsEbVW1j4Vb1hK8QCnk","xxGuq6SXz0zr9CG%2FcFcdhet7aQh0IS%2B8OnTiTaGsMArV2GFdgXNz08kGw8NS3P2iDzSNpa%2BLdA%2FGft%2Bc8TmFiUWXVzKz6Sks41Uhogq45t8m25aKtzMT9xmsMJb56Eo4RE2tRidsvVG9pktTEaMTAIdr0Y7Q0z8c9fZM3a6lGFxEh%2BkaqCLOvKCeAsYREKrsWLOuuvbSz9DupwVL2uAF%2Fie%2BYJKY1RnZW2O9Zg0m2DtkrBn","1rr0ZPWpUza5lshaQkghY"}</definedName>
    <definedName name="_16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6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6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6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62__123Graph_LBL_ACHART_3" localSheetId="1">#REF!</definedName>
    <definedName name="_162__123Graph_LBL_ACHART_3" hidden="1">#N/A</definedName>
    <definedName name="_16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6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6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6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6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6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65__123Graph_LBL_DCHART_1" localSheetId="1">#REF!</definedName>
    <definedName name="_165__123Graph_LBL_DCHART_1" hidden="1">#N/A</definedName>
    <definedName name="_16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6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66__123Graph_X_Chart_1A" localSheetId="1">#REF!</definedName>
    <definedName name="_166__123Graph_X_Chart_1A" hidden="1">#REF!</definedName>
    <definedName name="_16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6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67__123Graph_XChart_1" localSheetId="1">#REF!</definedName>
    <definedName name="_167__123Graph_XChart_1" hidden="1">#REF!</definedName>
    <definedName name="_16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6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16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6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16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6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17__123Graph_ACHART_25" localSheetId="1">#REF!</definedName>
    <definedName name="_17__123Graph_ACHART_25" hidden="1">#REF!</definedName>
    <definedName name="_17__123Graph_CCHART_1" localSheetId="1">#REF!</definedName>
    <definedName name="_17__123Graph_CCHART_1" hidden="1">#REF!</definedName>
    <definedName name="_17__123Graph_FCHART_16" localSheetId="1">#REF!</definedName>
    <definedName name="_17__123Graph_FCHART_16" hidden="1">#REF!</definedName>
    <definedName name="_17__FDSAUDITLINK__" localSheetId="1">{"fdsup://directions/News HTML Viewer?action=OPEN&amp;on_error=off&amp;window=popup_no_button&amp;start_maximized=false&amp;creator=factset&amp;display_string=Click to view document&amp;width=640&amp;height=480&amp;address=ZQFNwKbH1Z6vDiV1G0JC9thoxNSaBkW4rd2YLYAQvNFLfV%2BPDr0gTIDDObSR4L4U","Kh6AjHP3qo4OiSzxuYmM5NATF1Gt1V%2FjjPYam%2FzK81d9Ea6D3K2C5NZM50pFoH8GoxSvU0JftZn3nUYqRcZWvTFKsHzqFlMQ3dDgqxvq6qvrRgZwHBE3is%2FVkaSmtRJ8elZDGpq9nOGk9wP8PS3VqnhAv3isCAtQ0G5wifw7zS0Q4jdY8By0lK8PaWiIzIaCPvUVR%2BURjUu%2F2C62PXAota95M1H2fMcWpY9UKWO6%2FsxF%2B4feP","zRnnekvODshIJSQuA%3D%3D"}</definedName>
    <definedName name="_17__FDSAUDITLINK__" hidden="1">{"fdsup://directions/News HTML Viewer?action=OPEN&amp;on_error=off&amp;window=popup_no_button&amp;start_maximized=false&amp;creator=factset&amp;display_string=Click to view document&amp;width=640&amp;height=480&amp;address=ZQFNwKbH1Z6vDiV1G0JC9thoxNSaBkW4rd2YLYAQvNFLfV%2BPDr0gTIDDObSR4L4U","Kh6AjHP3qo4OiSzxuYmM5NATF1Gt1V%2FjjPYam%2FzK81d9Ea6D3K2C5NZM50pFoH8GoxSvU0JftZn3nUYqRcZWvTFKsHzqFlMQ3dDgqxvq6qvrRgZwHBE3is%2FVkaSmtRJ8elZDGpq9nOGk9wP8PS3VqnhAv3isCAtQ0G5wifw7zS0Q4jdY8By0lK8PaWiIzIaCPvUVR%2BURjUu%2F2C62PXAota95M1H2fMcWpY9UKWO6%2FsxF%2B4feP","zRnnekvODshIJSQuA%3D%3D"}</definedName>
    <definedName name="_17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7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17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7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17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7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17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7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17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7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175__123Graph_XChart_2" localSheetId="1">#REF!</definedName>
    <definedName name="_175__123Graph_XChart_2" hidden="1">#REF!</definedName>
    <definedName name="_17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7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176__123Graph_XCHART_20" localSheetId="1">#REF!</definedName>
    <definedName name="_176__123Graph_XCHART_20" hidden="1">#REF!</definedName>
    <definedName name="_17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7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17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7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17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7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179__123Graph_XCHART_23" localSheetId="1">#REF!</definedName>
    <definedName name="_179__123Graph_XCHART_23" hidden="1">#REF!</definedName>
    <definedName name="_17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7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18__123Graph_ACHART_26" localSheetId="1">#REF!</definedName>
    <definedName name="_18__123Graph_ACHART_26" hidden="1">#REF!</definedName>
    <definedName name="_18__123Graph_FCHART_4" localSheetId="1">#REF!</definedName>
    <definedName name="_18__123Graph_FCHART_4" hidden="1">#REF!</definedName>
    <definedName name="_18__123Graph_XCHART_1" localSheetId="1">#REF!</definedName>
    <definedName name="_18__123Graph_XCHART_1" hidden="1">#REF!</definedName>
    <definedName name="_18__FDSAUDITLINK__" localSheetId="1">{"fdsup://directions/News HTML Viewer?action=OPEN&amp;on_error=off&amp;window=popup_no_button&amp;start_maximized=false&amp;creator=factset&amp;display_string=Click to view document&amp;width=640&amp;height=480&amp;address=ZQFNwKLnkp6vT2X1IO8sNGKkKg51TYe4nkOig54Zpf4vQ3drhFxOCjS7V8uSOVTAtH","Nzx9SEoZsa7MnvnbPXaY3hLwLmBtPbVTYndLZabxo9EO8s7mZnk2V4x%2Fzi8700i78pByGzWwMX0OsMz1d6uEBGAvQmZ64F7pPB%2FnuuD2fr8IrQ3297aVHxRud%2BBiUsigxp%2FRd37GGqO0lO2Xjtiw8OtrxZF17nMvb0aZ%2Fy0CIN15sOeqqFHDV9kNO9yiAEs9mi5nJdQYdcf4X8dONO9QSS7PPBfrur4gijKlPpWmSNSWA38P9YR1k","KmyK0XppK"}</definedName>
    <definedName name="_18__FDSAUDITLINK__" hidden="1">{"fdsup://directions/News HTML Viewer?action=OPEN&amp;on_error=off&amp;window=popup_no_button&amp;start_maximized=false&amp;creator=factset&amp;display_string=Click to view document&amp;width=640&amp;height=480&amp;address=ZQFNwKLnkp6vT2X1IO8sNGKkKg51TYe4nkOig54Zpf4vQ3drhFxOCjS7V8uSOVTAtH","Nzx9SEoZsa7MnvnbPXaY3hLwLmBtPbVTYndLZabxo9EO8s7mZnk2V4x%2Fzi8700i78pByGzWwMX0OsMz1d6uEBGAvQmZ64F7pPB%2FnuuD2fr8IrQ3297aVHxRud%2BBiUsigxp%2FRd37GGqO0lO2Xjtiw8OtrxZF17nMvb0aZ%2Fy0CIN15sOeqqFHDV9kNO9yiAEs9mi5nJdQYdcf4X8dONO9QSS7PPBfrur4gijKlPpWmSNSWA38P9YR1k","KmyK0XppK"}</definedName>
    <definedName name="_180__123Graph_XChart_3" localSheetId="1">#REF!</definedName>
    <definedName name="_180__123Graph_XChart_3" hidden="1">#REF!</definedName>
    <definedName name="_18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8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181__123Graph_XChart_4" localSheetId="1">#REF!</definedName>
    <definedName name="_181__123Graph_XChart_4" hidden="1">#REF!</definedName>
    <definedName name="_18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8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182__123Graph_XChart_5" localSheetId="1">#REF!</definedName>
    <definedName name="_182__123Graph_XChart_5" hidden="1">#REF!</definedName>
    <definedName name="_18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8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183__123Graph_XChart_6" localSheetId="1">#REF!</definedName>
    <definedName name="_183__123Graph_XChart_6" hidden="1">#REF!</definedName>
    <definedName name="_18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8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18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8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18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8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18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8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188_0_S" localSheetId="1">#REF!</definedName>
    <definedName name="_188_0_S" hidden="1">#N/A</definedName>
    <definedName name="_19__123Graph_ACHART_27" localSheetId="1">#REF!</definedName>
    <definedName name="_19__123Graph_ACHART_27" hidden="1">#REF!</definedName>
    <definedName name="_19__123Graph_FCHART_6" localSheetId="1">#REF!</definedName>
    <definedName name="_19__123Graph_FCHART_6" hidden="1">#REF!</definedName>
    <definedName name="_19__FDSAUDITLINK__" localSheetId="1">{"fdsup://directions/News HTML Viewer?action=OPEN&amp;on_error=off&amp;window=popup_no_button&amp;start_maximized=false&amp;creator=factset&amp;display_string=Click to view document&amp;width=640&amp;height=480&amp;address=ZQFNwKznkp6vDyV1HwKzJ9PvGW4JUGvlP7ib0yZKV9kcUP10zRxdezkGLCP0xmoEdx","uV9tk75Q58rqpEtzpGjKwSOhb5EdeU%2BgUPclQtq9v5e8yk%2F7nBOZ824bcuWzXFvFiGjbApStt3iK%2BI3Aoomwnw8yp%2Bg4W1BMUmmIMb6w%2Bg6WeEuShnb5BqkN9BUCZ5SqKYuO9aJjqli7WNkoutct0baR7fR1zzMaEM7JX6E1bZ2BHhC4%2FQaf%2FjN9e9nCIYXsWWPSmHILQMN4VbbCUJ6M2%2Byoxw%2FZRhf0UQKQ6j7zREDdK","ID9Sb2Dy%2BK2H5TIow9Q%3D%3D"}</definedName>
    <definedName name="_19__FDSAUDITLINK__" hidden="1">{"fdsup://directions/News HTML Viewer?action=OPEN&amp;on_error=off&amp;window=popup_no_button&amp;start_maximized=false&amp;creator=factset&amp;display_string=Click to view document&amp;width=640&amp;height=480&amp;address=ZQFNwKznkp6vDyV1HwKzJ9PvGW4JUGvlP7ib0yZKV9kcUP10zRxdezkGLCP0xmoEdx","uV9tk75Q58rqpEtzpGjKwSOhb5EdeU%2BgUPclQtq9v5e8yk%2F7nBOZ824bcuWzXFvFiGjbApStt3iK%2BI3Aoomwnw8yp%2Bg4W1BMUmmIMb6w%2Bg6WeEuShnb5BqkN9BUCZ5SqKYuO9aJjqli7WNkoutct0baR7fR1zzMaEM7JX6E1bZ2BHhC4%2FQaf%2FjN9e9nCIYXsWWPSmHILQMN4VbbCUJ6M2%2Byoxw%2FZRhf0UQKQ6j7zREDdK","ID9Sb2Dy%2BK2H5TIow9Q%3D%3D"}</definedName>
    <definedName name="_191_0_Table2_" localSheetId="1">#REF!</definedName>
    <definedName name="_191_0_Table2_" hidden="1">#N/A</definedName>
    <definedName name="_194_0_Table2_" localSheetId="1">#REF!</definedName>
    <definedName name="_194_0_Table2_" hidden="1">#N/A</definedName>
    <definedName name="_195_0_0_K" localSheetId="1">#REF!</definedName>
    <definedName name="_195_0_0_K" hidden="1">#REF!</definedName>
    <definedName name="_196_0_0_S" localSheetId="1">#REF!</definedName>
    <definedName name="_196_0_0_S" hidden="1">#REF!</definedName>
    <definedName name="_198_0_0Cwvu.GREY_A" localSheetId="1">#REF!</definedName>
    <definedName name="_198_0_0Cwvu.GREY_A" hidden="1">#N/A</definedName>
    <definedName name="_199_1_0_F" localSheetId="1">#REF!</definedName>
    <definedName name="_199_1_0_F" hidden="1">#REF!</definedName>
    <definedName name="_1B">#REF!</definedName>
    <definedName name="_1C">#REF!</definedName>
    <definedName name="_1CC">#REF!</definedName>
    <definedName name="_2" localSheetId="1">#REF!</definedName>
    <definedName name="_2">#REF!</definedName>
    <definedName name="_2__123Graph_ACHART_2" localSheetId="1">#REF!</definedName>
    <definedName name="_2__123Graph_ACHART_2" hidden="1">#REF!</definedName>
    <definedName name="_2__123Graph_BCHART_1" localSheetId="1">#REF!</definedName>
    <definedName name="_2__123Graph_BCHART_1" hidden="1">#REF!</definedName>
    <definedName name="_2__123Graph_ECHART_16" localSheetId="1">#REF!</definedName>
    <definedName name="_2__123Graph_ECHART_16" hidden="1">#REF!</definedName>
    <definedName name="_2__FDSAUDITLINK__" localSheetId="1">{"fdsup://IBCentral/FAT Viewer?action=UPDATE&amp;creator=factset&amp;DOC_NAME=fat:reuters_qtrly_source_window.fat&amp;display_string=Audit&amp;DYN_ARGS=TRUE&amp;VAR:ID1=266747&amp;VAR:RCODE=LMIN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266747&amp;VAR:RCODE=LMIN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_0__123Grap" localSheetId="1">#REF!</definedName>
    <definedName name="_2_0__123Grap" hidden="1">#REF!</definedName>
    <definedName name="_20__123Graph_ACHART_28" localSheetId="1">#REF!</definedName>
    <definedName name="_20__123Graph_ACHART_28" hidden="1">#REF!</definedName>
    <definedName name="_20__123Graph_FCHART_7" localSheetId="1">#REF!</definedName>
    <definedName name="_20__123Graph_FCHART_7" hidden="1">#REF!</definedName>
    <definedName name="_20__FDSAUDITLINK__" localSheetId="1">{"fdsup://directions/News HTML Viewer?action=OPEN&amp;on_error=off&amp;window=popup_no_button&amp;start_maximized=false&amp;creator=factset&amp;display_string=Click to view document&amp;width=640&amp;height=480&amp;address=ZQFNwCbClZ6jDsVePURP0vXEKJ8VtroevC2%2BGbiwbXeTFbsEbVW1j4Vb1hK8QCnk","xxGuq6SXz0zr9CG%2FcFcdhet7aQh0IS%2B8OnTiTaGsMArV2GFdgXNz08kGw8NS3P2iDzSNpa%2BLdA%2FGft%2Bc8TmFiUWXVzKz6Sks41Uhogq45t8m25aKtzMT9xmsMJb56Eo4RE2tRidsvVG9pktTEaMTAIdr0Y7Q0z8c9fZM3a6lGFxEh%2BkaqCLOvKCeAsYREKrsWLOuuvbSz9DupwVL2uAF%2Fie%2BYJKY1RnZW2O9Zg0m2DtkrBn","1rr0ZPWpUza5lshaQkghY"}</definedName>
    <definedName name="_20__FDSAUDITLINK__" hidden="1">{"fdsup://directions/News HTML Viewer?action=OPEN&amp;on_error=off&amp;window=popup_no_button&amp;start_maximized=false&amp;creator=factset&amp;display_string=Click to view document&amp;width=640&amp;height=480&amp;address=ZQFNwCbClZ6jDsVePURP0vXEKJ8VtroevC2%2BGbiwbXeTFbsEbVW1j4Vb1hK8QCnk","xxGuq6SXz0zr9CG%2FcFcdhet7aQh0IS%2B8OnTiTaGsMArV2GFdgXNz08kGw8NS3P2iDzSNpa%2BLdA%2FGft%2Bc8TmFiUWXVzKz6Sks41Uhogq45t8m25aKtzMT9xmsMJb56Eo4RE2tRidsvVG9pktTEaMTAIdr0Y7Q0z8c9fZM3a6lGFxEh%2BkaqCLOvKCeAsYREKrsWLOuuvbSz9DupwVL2uAF%2Fie%2BYJKY1RnZW2O9Zg0m2DtkrBn","1rr0ZPWpUza5lshaQkghY"}</definedName>
    <definedName name="_200IQ_ANNU0_Y_POLICY_EXP" hidden="1">"c29"</definedName>
    <definedName name="_21__123Graph_ACHART_29" localSheetId="1">#REF!</definedName>
    <definedName name="_21__123Graph_ACHART_29" hidden="1">#REF!</definedName>
    <definedName name="_21__123Graph_FCHART_8" localSheetId="1">#REF!</definedName>
    <definedName name="_21__123Graph_FCHART_8" hidden="1">#REF!</definedName>
    <definedName name="_21__FDSAUDITLINK__" localSheetId="1">{"fdsup://directions/News HTML Viewer?action=OPEN&amp;on_error=off&amp;window=popup_no_button&amp;start_maximized=false&amp;creator=factset&amp;display_string=Click to view document&amp;width=640&amp;height=480&amp;address=ZQFNwKbH1Z6vDiV1G0JC9thoxNSaBkW4rd2YLYAQvNFLfV%2BPDr0gTIDDObSR4L4U","Kh6AjHP3qo4OiSzxuYmM5NATF1Gt1V%2FjjPYam%2FzK81d9Ea6D3K2C5NZM50pFoH8GoxSvU0JftZn3nUYqRcZWvTFKsHzqFlMQ3dDgqxvq6qvrRgZwHBE3is%2FVkaSmtRJ8elZDGpq9nOGk9wP8PS3VqnhAv3isCAtQ0G5wifw7zS0Q4jdY8By0lK8PaWiIzIaCPvUVR%2BURjUu%2F2C62PXAota95M1H2fMcWpY9UKWO6%2FsxF%2B4feP","zRnnekvODshIJSQuA%3D%3D"}</definedName>
    <definedName name="_21__FDSAUDITLINK__" hidden="1">{"fdsup://directions/News HTML Viewer?action=OPEN&amp;on_error=off&amp;window=popup_no_button&amp;start_maximized=false&amp;creator=factset&amp;display_string=Click to view document&amp;width=640&amp;height=480&amp;address=ZQFNwKbH1Z6vDiV1G0JC9thoxNSaBkW4rd2YLYAQvNFLfV%2BPDr0gTIDDObSR4L4U","Kh6AjHP3qo4OiSzxuYmM5NATF1Gt1V%2FjjPYam%2FzK81d9Ea6D3K2C5NZM50pFoH8GoxSvU0JftZn3nUYqRcZWvTFKsHzqFlMQ3dDgqxvq6qvrRgZwHBE3is%2FVkaSmtRJ8elZDGpq9nOGk9wP8PS3VqnhAv3isCAtQ0G5wifw7zS0Q4jdY8By0lK8PaWiIzIaCPvUVR%2BURjUu%2F2C62PXAota95M1H2fMcWpY9UKWO6%2FsxF%2B4feP","zRnnekvODshIJSQuA%3D%3D"}</definedName>
    <definedName name="_22__123Graph_ACHART_3" localSheetId="1">#REF!</definedName>
    <definedName name="_22__123Graph_ACHART_3" hidden="1">#REF!</definedName>
    <definedName name="_22__123Graph_FCHART_9" localSheetId="1">#REF!</definedName>
    <definedName name="_22__123Graph_FCHART_9" hidden="1">#REF!</definedName>
    <definedName name="_22__FDSAUDITLINK__" localSheetId="1">{"fdsup://directions/News HTML Viewer?action=OPEN&amp;on_error=off&amp;window=popup_no_button&amp;start_maximized=false&amp;creator=factset&amp;display_string=Click to view document&amp;width=640&amp;height=480&amp;address=ZQFNwKLnkp6vT2X1IO8sNGKkKg51TYe4nkOig54Zpf4vQ3drhFxOCjS7V8uSOVTAtH","Nzx9SEoZsa7MnvnbPXaY3hLwLmBtPbVTYndLZabxo9EO8s7mZnk2V4x%2Fzi8700i78pByGzWwMX0OsMz1d6uEBGAvQmZ64F7pPB%2FnuuD2fr8IrQ3297aVHxRud%2BBiUsigxp%2FRd37GGqO0lO2Xjtiw8OtrxZF17nMvb0aZ%2Fy0CIN15sOeqqFHDV9kNO9yiAEs9mi5nJdQYdcf4X8dONO9QSS7PPBfrur4gijKlPpWmSNSWA38P9YR1k","KmyK0XppK"}</definedName>
    <definedName name="_22__FDSAUDITLINK__" hidden="1">{"fdsup://directions/News HTML Viewer?action=OPEN&amp;on_error=off&amp;window=popup_no_button&amp;start_maximized=false&amp;creator=factset&amp;display_string=Click to view document&amp;width=640&amp;height=480&amp;address=ZQFNwKLnkp6vT2X1IO8sNGKkKg51TYe4nkOig54Zpf4vQ3drhFxOCjS7V8uSOVTAtH","Nzx9SEoZsa7MnvnbPXaY3hLwLmBtPbVTYndLZabxo9EO8s7mZnk2V4x%2Fzi8700i78pByGzWwMX0OsMz1d6uEBGAvQmZ64F7pPB%2FnuuD2fr8IrQ3297aVHxRud%2BBiUsigxp%2FRd37GGqO0lO2Xjtiw8OtrxZF17nMvb0aZ%2Fy0CIN15sOeqqFHDV9kNO9yiAEs9mi5nJdQYdcf4X8dONO9QSS7PPBfrur4gijKlPpWmSNSWA38P9YR1k","KmyK0XppK"}</definedName>
    <definedName name="_23__123Graph_ACHART_30" localSheetId="1">#REF!</definedName>
    <definedName name="_23__123Graph_ACHART_30" hidden="1">#REF!</definedName>
    <definedName name="_23__123Graph_LBL_ACHART_1" localSheetId="1">#REF!</definedName>
    <definedName name="_23__123Graph_LBL_ACHART_1" hidden="1">#N/A</definedName>
    <definedName name="_23__FDSAUDITLINK__" localSheetId="1">{"fdsup://directions/News HTML Viewer?action=OPEN&amp;on_error=off&amp;window=popup_no_button&amp;start_maximized=false&amp;creator=factset&amp;display_string=Click to view document&amp;width=640&amp;height=480&amp;address=ZQFNwKznkp6vDyV1HwKzJ9PvGW4JUGvlP7ib0yZKV9kcUP10zRxdezkGLCP0xmoEdx","uV9tk75Q58rqpEtzpGjKwSOhb5EdeU%2BgUPclQtq9v5e8yk%2F7nBOZ824bcuWzXFvFiGjbApStt3iK%2BI3Aoomwnw8yp%2Bg4W1BMUmmIMb6w%2Bg6WeEuShnb5BqkN9BUCZ5SqKYuO9aJjqli7WNkoutct0baR7fR1zzMaEM7JX6E1bZ2BHhC4%2FQaf%2FjN9e9nCIYXsWWPSmHILQMN4VbbCUJ6M2%2Byoxw%2FZRhf0UQKQ6j7zREDdK","ID9Sb2Dy%2BK2H5TIow9Q%3D%3D"}</definedName>
    <definedName name="_23__FDSAUDITLINK__" hidden="1">{"fdsup://directions/News HTML Viewer?action=OPEN&amp;on_error=off&amp;window=popup_no_button&amp;start_maximized=false&amp;creator=factset&amp;display_string=Click to view document&amp;width=640&amp;height=480&amp;address=ZQFNwKznkp6vDyV1HwKzJ9PvGW4JUGvlP7ib0yZKV9kcUP10zRxdezkGLCP0xmoEdx","uV9tk75Q58rqpEtzpGjKwSOhb5EdeU%2BgUPclQtq9v5e8yk%2F7nBOZ824bcuWzXFvFiGjbApStt3iK%2BI3Aoomwnw8yp%2Bg4W1BMUmmIMb6w%2Bg6WeEuShnb5BqkN9BUCZ5SqKYuO9aJjqli7WNkoutct0baR7fR1zzMaEM7JX6E1bZ2BHhC4%2FQaf%2FjN9e9nCIYXsWWPSmHILQMN4VbbCUJ6M2%2Byoxw%2FZRhf0UQKQ6j7zREDdK","ID9Sb2Dy%2BK2H5TIow9Q%3D%3D"}</definedName>
    <definedName name="_24__123Graph_ACHART_4" localSheetId="1">#REF!</definedName>
    <definedName name="_24__123Graph_ACHART_4" hidden="1">#REF!</definedName>
    <definedName name="_24__123Graph_LBL_ACHART_3" localSheetId="1">#REF!</definedName>
    <definedName name="_24__123Graph_LBL_ACHART_3" hidden="1">#N/A</definedName>
    <definedName name="_24__FDSAUDITLINK__" localSheetId="1">{"fdsup://directions/News HTML Viewer?action=OPEN&amp;on_error=off&amp;window=popup_no_button&amp;start_maximized=false&amp;creator=factset&amp;display_string=Click to view document&amp;width=640&amp;height=480&amp;address=ZQFNwCbClZ6jDsVePURP0vXEKJ8VtroevC2%2BGbiwbXeTFbsEbVW1j4Vb1hK8QCnk","xxGuq6SXz0zr9CG%2FcFcdhet7aQh0IS%2B8OnTiTaGsMArV2GFdgXNz08kGw8NS3P2iDzSNpa%2BLdA%2FGft%2Bc8TmFiUWXVzKz6Sks41Uhogq45t8m25aKtzMT9xmsMJb56Eo4RE2tRidsvVG9pktTEaMTAIdr0Y7Q0z8c9fZM3a6lGFxEh%2BkaqCLOvKCeAsYREKrsWLOuuvbSz9DupwVL2uAF%2Fie%2BYJKY1RnZW2O9Zg0m2DtkrBn","1rr0ZPWpUza5lshaQkghY"}</definedName>
    <definedName name="_24__FDSAUDITLINK__" hidden="1">{"fdsup://directions/News HTML Viewer?action=OPEN&amp;on_error=off&amp;window=popup_no_button&amp;start_maximized=false&amp;creator=factset&amp;display_string=Click to view document&amp;width=640&amp;height=480&amp;address=ZQFNwCbClZ6jDsVePURP0vXEKJ8VtroevC2%2BGbiwbXeTFbsEbVW1j4Vb1hK8QCnk","xxGuq6SXz0zr9CG%2FcFcdhet7aQh0IS%2B8OnTiTaGsMArV2GFdgXNz08kGw8NS3P2iDzSNpa%2BLdA%2FGft%2Bc8TmFiUWXVzKz6Sks41Uhogq45t8m25aKtzMT9xmsMJb56Eo4RE2tRidsvVG9pktTEaMTAIdr0Y7Q0z8c9fZM3a6lGFxEh%2BkaqCLOvKCeAsYREKrsWLOuuvbSz9DupwVL2uAF%2Fie%2BYJKY1RnZW2O9Zg0m2DtkrBn","1rr0ZPWpUza5lshaQkghY"}</definedName>
    <definedName name="_25__123Graph_ACHART_5" localSheetId="1">#REF!</definedName>
    <definedName name="_25__123Graph_ACHART_5" hidden="1">#REF!</definedName>
    <definedName name="_25__123Graph_LBL_ACHART_1" localSheetId="1">#REF!</definedName>
    <definedName name="_25__123Graph_LBL_ACHART_1" hidden="1">#N/A</definedName>
    <definedName name="_25__123Graph_LBL_DCHART_1" localSheetId="1">#REF!</definedName>
    <definedName name="_25__123Graph_LBL_DCHART_1" hidden="1">#N/A</definedName>
    <definedName name="_25__FDSAUDITLINK__" localSheetId="1">{"fdsup://directions/News HTML Viewer?action=OPEN&amp;on_error=off&amp;window=popup_no_button&amp;start_maximized=false&amp;creator=factset&amp;display_string=Click to view document&amp;width=640&amp;height=480&amp;address=ZQFNwKbH1Z6vDiV1G0JC9thoxNSaBkW4rd2YLYAQvNFLfV%2BPDr0gTIDDObSR4L4U","Kh6AjHP3qo4OiSzxuYmM5NATF1Gt1V%2FjjPYam%2FzK81d9Ea6D3K2C5NZM50pFoH8GoxSvU0JftZn3nUYqRcZWvTFKsHzqFlMQ3dDgqxvq6qvrRgZwHBE3is%2FVkaSmtRJ8elZDGpq9nOGk9wP8PS3VqnhAv3isCAtQ0G5wifw7zS0Q4jdY8By0lK8PaWiIzIaCPvUVR%2BURjUu%2F2C62PXAota95M1H2fMcWpY9UKWO6%2FsxF%2B4feP","zRnnekvODshIJSQuA%3D%3D"}</definedName>
    <definedName name="_25__FDSAUDITLINK__" hidden="1">{"fdsup://directions/News HTML Viewer?action=OPEN&amp;on_error=off&amp;window=popup_no_button&amp;start_maximized=false&amp;creator=factset&amp;display_string=Click to view document&amp;width=640&amp;height=480&amp;address=ZQFNwKbH1Z6vDiV1G0JC9thoxNSaBkW4rd2YLYAQvNFLfV%2BPDr0gTIDDObSR4L4U","Kh6AjHP3qo4OiSzxuYmM5NATF1Gt1V%2FjjPYam%2FzK81d9Ea6D3K2C5NZM50pFoH8GoxSvU0JftZn3nUYqRcZWvTFKsHzqFlMQ3dDgqxvq6qvrRgZwHBE3is%2FVkaSmtRJ8elZDGpq9nOGk9wP8PS3VqnhAv3isCAtQ0G5wifw7zS0Q4jdY8By0lK8PaWiIzIaCPvUVR%2BURjUu%2F2C62PXAota95M1H2fMcWpY9UKWO6%2FsxF%2B4feP","zRnnekvODshIJSQuA%3D%3D"}</definedName>
    <definedName name="_26__123Graph_ACHART_6" localSheetId="1">#REF!</definedName>
    <definedName name="_26__123Graph_ACHART_6" hidden="1">#REF!</definedName>
    <definedName name="_26__123Graph_X_Chart_1A" localSheetId="1">#REF!</definedName>
    <definedName name="_26__123Graph_X_Chart_1A" hidden="1">#REF!</definedName>
    <definedName name="_26__FDSAUDITLINK__" localSheetId="1">{"fdsup://directions/News HTML Viewer?action=OPEN&amp;on_error=off&amp;window=popup_no_button&amp;start_maximized=false&amp;creator=factset&amp;display_string=Click to view document&amp;width=640&amp;height=480&amp;address=ZQFNwKLnkp6vT2X1IO8sNGKkKg51TYe4nkOig54Zpf4vQ3drhFxOCjS7V8uSOVTAtH","Nzx9SEoZsa7MnvnbPXaY3hLwLmBtPbVTYndLZabxo9EO8s7mZnk2V4x%2Fzi8700i78pByGzWwMX0OsMz1d6uEBGAvQmZ64F7pPB%2FnuuD2fr8IrQ3297aVHxRud%2BBiUsigxp%2FRd37GGqO0lO2Xjtiw8OtrxZF17nMvb0aZ%2Fy0CIN15sOeqqFHDV9kNO9yiAEs9mi5nJdQYdcf4X8dONO9QSS7PPBfrur4gijKlPpWmSNSWA38P9YR1k","KmyK0XppK"}</definedName>
    <definedName name="_26__FDSAUDITLINK__" hidden="1">{"fdsup://directions/News HTML Viewer?action=OPEN&amp;on_error=off&amp;window=popup_no_button&amp;start_maximized=false&amp;creator=factset&amp;display_string=Click to view document&amp;width=640&amp;height=480&amp;address=ZQFNwKLnkp6vT2X1IO8sNGKkKg51TYe4nkOig54Zpf4vQ3drhFxOCjS7V8uSOVTAtH","Nzx9SEoZsa7MnvnbPXaY3hLwLmBtPbVTYndLZabxo9EO8s7mZnk2V4x%2Fzi8700i78pByGzWwMX0OsMz1d6uEBGAvQmZ64F7pPB%2FnuuD2fr8IrQ3297aVHxRud%2BBiUsigxp%2FRd37GGqO0lO2Xjtiw8OtrxZF17nMvb0aZ%2Fy0CIN15sOeqqFHDV9kNO9yiAEs9mi5nJdQYdcf4X8dONO9QSS7PPBfrur4gijKlPpWmSNSWA38P9YR1k","KmyK0XppK"}</definedName>
    <definedName name="_27__123Graph_ACHART_7" localSheetId="1">#REF!</definedName>
    <definedName name="_27__123Graph_ACHART_7" hidden="1">#REF!</definedName>
    <definedName name="_27__123Graph_XChart_1" localSheetId="1">#REF!</definedName>
    <definedName name="_27__123Graph_XChart_1" hidden="1">#REF!</definedName>
    <definedName name="_27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27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28__123Graph_A_Chart_1A" localSheetId="1">#REF!</definedName>
    <definedName name="_28__123Graph_A_Chart_1A" hidden="1">#REF!</definedName>
    <definedName name="_28__123Graph_ACHART_8" localSheetId="1">#REF!</definedName>
    <definedName name="_28__123Graph_ACHART_8" hidden="1">#REF!</definedName>
    <definedName name="_28__123Graph_LBL_ACHART_3" localSheetId="1">#REF!</definedName>
    <definedName name="_28__123Graph_LBL_ACHART_3" hidden="1">#N/A</definedName>
    <definedName name="_28__123Graph_XChart_2" localSheetId="1">#REF!</definedName>
    <definedName name="_28__123Graph_XChart_2" hidden="1">#REF!</definedName>
    <definedName name="_28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28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29_______123Graph_ACHART_1" localSheetId="1">#REF!</definedName>
    <definedName name="_29_______123Graph_ACHART_1" hidden="1">#REF!</definedName>
    <definedName name="_29__123Graph_ACHART_9" localSheetId="1">#REF!</definedName>
    <definedName name="_29__123Graph_ACHART_9" hidden="1">#REF!</definedName>
    <definedName name="_29__123Graph_XCHART_20" localSheetId="1">#REF!</definedName>
    <definedName name="_29__123Graph_XCHART_20" hidden="1">#REF!</definedName>
    <definedName name="_29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29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2A">#REF!</definedName>
    <definedName name="_2solver_rh¤" hidden="1">4</definedName>
    <definedName name="_3">#REF!</definedName>
    <definedName name="_3__123Graph_ACHART_1" localSheetId="1">#REF!</definedName>
    <definedName name="_3__123Graph_ACHART_1" hidden="1">#REF!</definedName>
    <definedName name="_3__123Graph_BCHART_2" localSheetId="1">#REF!</definedName>
    <definedName name="_3__123Graph_BCHART_2" hidden="1">#REF!</definedName>
    <definedName name="_3__123Graph_CCHART_1" localSheetId="1">#REF!</definedName>
    <definedName name="_3__123Graph_CCHART_1" hidden="1">#REF!</definedName>
    <definedName name="_3__123Graph_ECHART_17" localSheetId="1">#REF!</definedName>
    <definedName name="_3__123Graph_ECHART_17" hidden="1">#REF!</definedName>
    <definedName name="_3__FDSAUDITLINK__" localSheetId="1">{"fdsup://IBCentral/FAT Viewer?action=UPDATE&amp;creator=factset&amp;DOC_NAME=fat:reuters_qtrly_source_window.fat&amp;display_string=Audit&amp;DYN_ARGS=TRUE&amp;VAR:ID1=266747&amp;VAR:RCODE=LTTD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266747&amp;VAR:RCODE=LTTD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0_Table2_" localSheetId="1">#REF!</definedName>
    <definedName name="_3_0_Table2_" hidden="1">#N/A</definedName>
    <definedName name="_30_______123Graph_BCHART_1" localSheetId="1">#REF!</definedName>
    <definedName name="_30_______123Graph_BCHART_1" hidden="1">#REF!</definedName>
    <definedName name="_30__123Graph_BCHART_1" localSheetId="1">#REF!</definedName>
    <definedName name="_30__123Graph_BCHART_1" hidden="1">#REF!</definedName>
    <definedName name="_30__123Graph_XCHART_23" localSheetId="1">#REF!</definedName>
    <definedName name="_30__123Graph_XCHART_23" hidden="1">#REF!</definedName>
    <definedName name="_30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30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31_______123Graph_CCHART_1" localSheetId="1">#REF!</definedName>
    <definedName name="_31_______123Graph_CCHART_1" hidden="1">#REF!</definedName>
    <definedName name="_31__123Graph_AChart_1" localSheetId="1">#REF!</definedName>
    <definedName name="_31__123Graph_AChart_1" hidden="1">#REF!</definedName>
    <definedName name="_31__123Graph_BCHART_10" localSheetId="1">#REF!</definedName>
    <definedName name="_31__123Graph_BCHART_10" hidden="1">#REF!</definedName>
    <definedName name="_31__123Graph_LBL_DCHART_1" localSheetId="1">#REF!</definedName>
    <definedName name="_31__123Graph_LBL_DCHART_1" hidden="1">#N/A</definedName>
    <definedName name="_31__123Graph_XChart_3" localSheetId="1">#REF!</definedName>
    <definedName name="_31__123Graph_XChart_3" hidden="1">#REF!</definedName>
    <definedName name="_31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31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32_______123Graph_XCHART_1" localSheetId="1">#REF!</definedName>
    <definedName name="_32_______123Graph_XCHART_1" hidden="1">#REF!</definedName>
    <definedName name="_32__123Graph_BCHART_11" localSheetId="1">#REF!</definedName>
    <definedName name="_32__123Graph_BCHART_11" hidden="1">#REF!</definedName>
    <definedName name="_32__123Graph_X_Chart_1A" localSheetId="1">#REF!</definedName>
    <definedName name="_32__123Graph_X_Chart_1A" hidden="1">#REF!</definedName>
    <definedName name="_32__123Graph_XChart_4" localSheetId="1">#REF!</definedName>
    <definedName name="_32__123Graph_XChart_4" hidden="1">#REF!</definedName>
    <definedName name="_32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32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32solver_rh¤" hidden="1">4</definedName>
    <definedName name="_33______123Graph_ACHART_1" localSheetId="1">#REF!</definedName>
    <definedName name="_33______123Graph_ACHART_1" hidden="1">#REF!</definedName>
    <definedName name="_33__123Graph_BCHART_12" localSheetId="1">#REF!</definedName>
    <definedName name="_33__123Graph_BCHART_12" hidden="1">#REF!</definedName>
    <definedName name="_33__123Graph_XChart_1" localSheetId="1">#REF!</definedName>
    <definedName name="_33__123Graph_XChart_1" hidden="1">#REF!</definedName>
    <definedName name="_33__123Graph_XChart_5" localSheetId="1">#REF!</definedName>
    <definedName name="_33__123Graph_XChart_5" hidden="1">#REF!</definedName>
    <definedName name="_33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33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33solver_va" hidden="1">27</definedName>
    <definedName name="_34______123Graph_BCHART_1" localSheetId="1">#REF!</definedName>
    <definedName name="_34______123Graph_BCHART_1" hidden="1">#REF!</definedName>
    <definedName name="_34__123Graph_BCHART_13" localSheetId="1">#REF!</definedName>
    <definedName name="_34__123Graph_BCHART_13" hidden="1">#REF!</definedName>
    <definedName name="_34__123Graph_XCHART_10" hidden="1">#REF!</definedName>
    <definedName name="_34__123Graph_XChart_6" localSheetId="1">#REF!</definedName>
    <definedName name="_34__123Graph_XChart_6" hidden="1">#REF!</definedName>
    <definedName name="_34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34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35______123Graph_CCHART_1" localSheetId="1">#REF!</definedName>
    <definedName name="_35______123Graph_CCHART_1" hidden="1">#REF!</definedName>
    <definedName name="_35__123Graph_BCHART_14" localSheetId="1">#REF!</definedName>
    <definedName name="_35__123Graph_BCHART_14" hidden="1">#REF!</definedName>
    <definedName name="_35__123Graph_XCHART_11" hidden="1">#REF!</definedName>
    <definedName name="_35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35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35_0_S" localSheetId="1">#REF!</definedName>
    <definedName name="_35_0_S" hidden="1">#N/A</definedName>
    <definedName name="_36______123Graph_XCHART_1" localSheetId="1">#REF!</definedName>
    <definedName name="_36______123Graph_XCHART_1" hidden="1">#REF!</definedName>
    <definedName name="_36__123Graph_BCHART_15" localSheetId="1">#REF!</definedName>
    <definedName name="_36__123Graph_BCHART_15" hidden="1">#REF!</definedName>
    <definedName name="_36__123Graph_XCHART_12" hidden="1">#REF!</definedName>
    <definedName name="_36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36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36_0_Table2_" localSheetId="1">#REF!</definedName>
    <definedName name="_36_0_Table2_" hidden="1">#N/A</definedName>
    <definedName name="_37__123Graph_BCHART_16" localSheetId="1">#REF!</definedName>
    <definedName name="_37__123Graph_BCHART_16" hidden="1">#REF!</definedName>
    <definedName name="_37__123Graph_XCHART_13" hidden="1">#REF!</definedName>
    <definedName name="_37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37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37_0_Table2_" localSheetId="1">#REF!</definedName>
    <definedName name="_37_0_Table2_" hidden="1">#N/A</definedName>
    <definedName name="_38__123Graph_BCHART_17" localSheetId="1">#REF!</definedName>
    <definedName name="_38__123Graph_BCHART_17" hidden="1">#REF!</definedName>
    <definedName name="_38__123Graph_XCHART_14" hidden="1">#REF!</definedName>
    <definedName name="_38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38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38_0_0_K" localSheetId="1">#REF!</definedName>
    <definedName name="_38_0_0_K" hidden="1">#REF!</definedName>
    <definedName name="_39__123Graph_ACHART_19" localSheetId="1">#REF!</definedName>
    <definedName name="_39__123Graph_ACHART_19" hidden="1">#REF!</definedName>
    <definedName name="_39__123Graph_BCHART_18" localSheetId="1">#REF!</definedName>
    <definedName name="_39__123Graph_BCHART_18" hidden="1">#REF!</definedName>
    <definedName name="_39__123Graph_XCHART_15" hidden="1">#REF!</definedName>
    <definedName name="_39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39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39_0_0_S" localSheetId="1">#REF!</definedName>
    <definedName name="_39_0_0_S" hidden="1">#REF!</definedName>
    <definedName name="_3solver_va" hidden="1">27</definedName>
    <definedName name="_4" localSheetId="1">#REF!</definedName>
    <definedName name="_4">#REF!</definedName>
    <definedName name="_4__123Graph_ACHART_10" localSheetId="1">#REF!</definedName>
    <definedName name="_4__123Graph_ACHART_10" hidden="1">#REF!</definedName>
    <definedName name="_4__123Graph_AIRR_IRR" hidden="1">#REF!</definedName>
    <definedName name="_4__123Graph_BCHART_1" localSheetId="1">#REF!</definedName>
    <definedName name="_4__123Graph_BCHART_1" hidden="1">#REF!</definedName>
    <definedName name="_4__123Graph_CCHART_2" localSheetId="1">#REF!</definedName>
    <definedName name="_4__123Graph_CCHART_2" hidden="1">#REF!</definedName>
    <definedName name="_4__123Graph_ECHART_18" localSheetId="1">#REF!</definedName>
    <definedName name="_4__123Graph_ECHART_18" hidden="1">#REF!</definedName>
    <definedName name="_4__123Graph_XCHART_1" localSheetId="1">#REF!</definedName>
    <definedName name="_4__123Graph_XCHART_1" hidden="1">#REF!</definedName>
    <definedName name="_4__FDSAUDITLINK__" localSheetId="1">{"fdsup://IBCentral/FAT Viewer?action=UPDATE&amp;creator=factset&amp;DOC_NAME=fat:reuters_qtrly_source_window.fat&amp;display_string=Audit&amp;DYN_ARGS=TRUE&amp;VAR:ID1=266747&amp;VAR:RCODE=DSTT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266747&amp;VAR:RCODE=DSTT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0__123Graph_AChart_2" localSheetId="1">#REF!</definedName>
    <definedName name="_40__123Graph_AChart_2" hidden="1">#REF!</definedName>
    <definedName name="_40__123Graph_BCHART_2" localSheetId="1">#REF!</definedName>
    <definedName name="_40__123Graph_BCHART_2" hidden="1">#REF!</definedName>
    <definedName name="_40__123Graph_XCHART_16" hidden="1">#REF!</definedName>
    <definedName name="_40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40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40_0_0Cwvu.GREY_A" localSheetId="1">#REF!</definedName>
    <definedName name="_40_0_0Cwvu.GREY_A" hidden="1">#N/A</definedName>
    <definedName name="_401_A___800" localSheetId="1">#REF!</definedName>
    <definedName name="_401_A___800">#REF!</definedName>
    <definedName name="_41__123Graph_ACHART_20" localSheetId="1">#REF!</definedName>
    <definedName name="_41__123Graph_ACHART_20" hidden="1">#REF!</definedName>
    <definedName name="_41__123Graph_BCHART_22" localSheetId="1">#REF!</definedName>
    <definedName name="_41__123Graph_BCHART_22" hidden="1">#REF!</definedName>
    <definedName name="_41__123Graph_XChart_2" localSheetId="1">#REF!</definedName>
    <definedName name="_41__123Graph_XChart_2" hidden="1">#REF!</definedName>
    <definedName name="_41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41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41_1_0_F" localSheetId="1">#REF!</definedName>
    <definedName name="_41_1_0_F" hidden="1">#REF!</definedName>
    <definedName name="_42__123Graph_BCHART_23" localSheetId="1">#REF!</definedName>
    <definedName name="_42__123Graph_BCHART_23" hidden="1">#REF!</definedName>
    <definedName name="_42__123Graph_XCHART_20" localSheetId="1">#REF!</definedName>
    <definedName name="_42__123Graph_XCHART_20" hidden="1">#REF!</definedName>
    <definedName name="_42__FDSAUDITLINK__" localSheetId="1">{"fdsup://IBCentral/FAT Viewer?action=UPDATE&amp;creator=factset&amp;DOC_NAME=fat:reuters_qtrly_source_window.fat&amp;display_string=Audit&amp;DYN_ARGS=TRUE&amp;VAR:ID1=91912E10&amp;VAR:RCODE=LMIN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91912E10&amp;VAR:RCODE=LMIN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2IQ_ANNU0_Y_POLICY_EXP" hidden="1">"c29"</definedName>
    <definedName name="_43__123Graph_ACHART_22" localSheetId="1">#REF!</definedName>
    <definedName name="_43__123Graph_ACHART_22" hidden="1">#REF!</definedName>
    <definedName name="_43__123Graph_BCHART_24" localSheetId="1">#REF!</definedName>
    <definedName name="_43__123Graph_BCHART_24" hidden="1">#REF!</definedName>
    <definedName name="_43__123Graph_XCHART_21" hidden="1">#REF!</definedName>
    <definedName name="_43__FDSAUDITLINK__" localSheetId="1">{"fdsup://IBCentral/FAT Viewer?action=UPDATE&amp;creator=factset&amp;DOC_NAME=fat:reuters_qtrly_source_window.fat&amp;display_string=Audit&amp;DYN_ARGS=TRUE&amp;VAR:ID1=91912E10&amp;VAR:RCODE=AEQI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91912E10&amp;VAR:RCODE=AEQI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4__123Graph_ACHART_23" localSheetId="1">#REF!</definedName>
    <definedName name="_44__123Graph_ACHART_23" hidden="1">#REF!</definedName>
    <definedName name="_44__123Graph_BCHART_25" localSheetId="1">#REF!</definedName>
    <definedName name="_44__123Graph_BCHART_25" hidden="1">#REF!</definedName>
    <definedName name="_44__123Graph_XCHART_22" hidden="1">#REF!</definedName>
    <definedName name="_44__FDSAUDITLINK__" localSheetId="1">{"fdsup://IBCentral/FAT Viewer?action=UPDATE&amp;creator=factset&amp;DOC_NAME=fat:reuters_annual_source_window.fat&amp;display_string=Audit&amp;DYN_ARGS=TRUE&amp;VAR:ID1=91912E10&amp;VAR:RCODE=FDSPFDSTKTOTAL&amp;VAR:SDATE=20091299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44__FDSAUDITLINK__" hidden="1">{"fdsup://IBCentral/FAT Viewer?action=UPDATE&amp;creator=factset&amp;DOC_NAME=fat:reuters_annual_source_window.fat&amp;display_string=Audit&amp;DYN_ARGS=TRUE&amp;VAR:ID1=91912E10&amp;VAR:RCODE=FDSPFDSTKTOTAL&amp;VAR:SDATE=20091299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45__123Graph_BCHART_26" localSheetId="1">#REF!</definedName>
    <definedName name="_45__123Graph_BCHART_26" hidden="1">#REF!</definedName>
    <definedName name="_45__123Graph_XCHART_23" localSheetId="1">#REF!</definedName>
    <definedName name="_45__123Graph_XCHART_23" hidden="1">#REF!</definedName>
    <definedName name="_45__FDSAUDITLINK__" localSheetId="1">{"fdsup://IBCentral/FAT Viewer?action=UPDATE&amp;creator=factset&amp;DOC_NAME=fat:reuters_qtrly_source_window.fat&amp;display_string=Audit&amp;DYN_ARGS=TRUE&amp;VAR:ID1=91912E10&amp;VAR:RCODE=STLD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91912E10&amp;VAR:RCODE=STLD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6__123Graph_BCHART_27" localSheetId="1">#REF!</definedName>
    <definedName name="_46__123Graph_BCHART_27" hidden="1">#REF!</definedName>
    <definedName name="_46__123Graph_XChart_3" localSheetId="1">#REF!</definedName>
    <definedName name="_46__123Graph_XChart_3" hidden="1">#REF!</definedName>
    <definedName name="_46__FDSAUDITLINK__" localSheetId="1">{"fdsup://IBCentral/FAT Viewer?action=UPDATE&amp;creator=factset&amp;DOC_NAME=fat:reuters_qtrly_source_window.fat&amp;display_string=Audit&amp;DYN_ARGS=TRUE&amp;VAR:ID1=91912E10&amp;VAR:RCODE=SCSI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91912E10&amp;VAR:RCODE=SCSI&amp;VAR:SDATE=20100399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47__123Graph_BCHART_28" localSheetId="1">#REF!</definedName>
    <definedName name="_47__123Graph_BCHART_28" hidden="1">#REF!</definedName>
    <definedName name="_47__123Graph_XChart_4" localSheetId="1">#REF!</definedName>
    <definedName name="_47__123Graph_XChart_4" hidden="1">#REF!</definedName>
    <definedName name="_4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4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48__123Graph_AChart_3" localSheetId="1">#REF!</definedName>
    <definedName name="_48__123Graph_AChart_3" hidden="1">#REF!</definedName>
    <definedName name="_48__123Graph_BCHART_29" localSheetId="1">#REF!</definedName>
    <definedName name="_48__123Graph_BCHART_29" hidden="1">#REF!</definedName>
    <definedName name="_48__123Graph_XChart_5" localSheetId="1">#REF!</definedName>
    <definedName name="_48__123Graph_XChart_5" hidden="1">#REF!</definedName>
    <definedName name="_4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4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49_____123Graph_ACHART_1" localSheetId="1">#REF!</definedName>
    <definedName name="_49_____123Graph_ACHART_1" hidden="1">#REF!</definedName>
    <definedName name="_49__123Graph_AChart_4" localSheetId="1">#REF!</definedName>
    <definedName name="_49__123Graph_AChart_4" hidden="1">#REF!</definedName>
    <definedName name="_49__123Graph_BCHART_3" localSheetId="1">#REF!</definedName>
    <definedName name="_49__123Graph_BCHART_3" hidden="1">#REF!</definedName>
    <definedName name="_49__123Graph_XChart_6" localSheetId="1">#REF!</definedName>
    <definedName name="_49__123Graph_XChart_6" hidden="1">#REF!</definedName>
    <definedName name="_4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4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5" localSheetId="1">#REF!</definedName>
    <definedName name="_5">#REF!</definedName>
    <definedName name="_5___Valores_A_Serem_Cobrados">#REF!</definedName>
    <definedName name="_5__123Graph_ACHART_11" localSheetId="1">#REF!</definedName>
    <definedName name="_5__123Graph_ACHART_11" hidden="1">#REF!</definedName>
    <definedName name="_5__123Graph_CCHART_1" localSheetId="1">#REF!</definedName>
    <definedName name="_5__123Graph_CCHART_1" hidden="1">#REF!</definedName>
    <definedName name="_5__123Graph_DCHART_2" localSheetId="1">#REF!</definedName>
    <definedName name="_5__123Graph_DCHART_2" hidden="1">#REF!</definedName>
    <definedName name="_5__123Graph_ECHART_4" localSheetId="1">#REF!</definedName>
    <definedName name="_5__123Graph_ECHART_4" hidden="1">#REF!</definedName>
    <definedName name="_5__FDSAUDITLINK__" localSheetId="1">{"fdsup://IBCentral/FAT Viewer?action=UPDATE&amp;creator=factset&amp;DOC_NAME=fat:reuters_ltm_source_window.fat&amp;display_string=Audit&amp;DYN_ARGS=TRUE&amp;VAR:ID1=AMXL-MX&amp;VAR:RCODE=SREV&amp;VAR:SDATE=20100399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5__FDSAUDITLINK__" hidden="1">{"fdsup://IBCentral/FAT Viewer?action=UPDATE&amp;creator=factset&amp;DOC_NAME=fat:reuters_ltm_source_window.fat&amp;display_string=Audit&amp;DYN_ARGS=TRUE&amp;VAR:ID1=AMXL-MX&amp;VAR:RCODE=SREV&amp;VAR:SDATE=20100399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50_____123Graph_BCHART_1" localSheetId="1">#REF!</definedName>
    <definedName name="_50_____123Graph_BCHART_1" hidden="1">#REF!</definedName>
    <definedName name="_50__123Graph_AChart_5" localSheetId="1">#REF!</definedName>
    <definedName name="_50__123Graph_AChart_5" hidden="1">#REF!</definedName>
    <definedName name="_50__123Graph_BCHART_30" localSheetId="1">#REF!</definedName>
    <definedName name="_50__123Graph_BCHART_30" hidden="1">#REF!</definedName>
    <definedName name="_50__123Graph_XCHART_8" hidden="1">#REF!</definedName>
    <definedName name="_5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5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51_____123Graph_CCHART_1" localSheetId="1">#REF!</definedName>
    <definedName name="_51_____123Graph_CCHART_1" hidden="1">#REF!</definedName>
    <definedName name="_51__123Graph_AChart_6" localSheetId="1">#REF!</definedName>
    <definedName name="_51__123Graph_AChart_6" hidden="1">#REF!</definedName>
    <definedName name="_51__123Graph_BCHART_4" localSheetId="1">#REF!</definedName>
    <definedName name="_51__123Graph_BCHART_4" hidden="1">#REF!</definedName>
    <definedName name="_51__123Graph_XCHART_9" hidden="1">#REF!</definedName>
    <definedName name="_5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5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52_____123Graph_XCHART_1" localSheetId="1">#REF!</definedName>
    <definedName name="_52_____123Graph_XCHART_1" hidden="1">#REF!</definedName>
    <definedName name="_52__123Graph_BCHART_5" localSheetId="1">#REF!</definedName>
    <definedName name="_52__123Graph_BCHART_5" hidden="1">#REF!</definedName>
    <definedName name="_5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5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53__123Graph_BCHART_6" localSheetId="1">#REF!</definedName>
    <definedName name="_53__123Graph_BCHART_6" hidden="1">#REF!</definedName>
    <definedName name="_5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5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54__123Graph_BCHART_7" localSheetId="1">#REF!</definedName>
    <definedName name="_54__123Graph_BCHART_7" hidden="1">#REF!</definedName>
    <definedName name="_5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5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54_0_S" localSheetId="1">#REF!</definedName>
    <definedName name="_54_0_S" hidden="1">#N/A</definedName>
    <definedName name="_55__123Graph_AINVAR_A" localSheetId="1">#REF!</definedName>
    <definedName name="_55__123Graph_AINVAR_A" hidden="1">#REF!</definedName>
    <definedName name="_55__123Graph_BCHART_8" localSheetId="1">#REF!</definedName>
    <definedName name="_55__123Graph_BCHART_8" hidden="1">#REF!</definedName>
    <definedName name="_5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5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56__123Graph_ASS6_A" localSheetId="1">#REF!</definedName>
    <definedName name="_56__123Graph_ASS6_A" hidden="1">#REF!</definedName>
    <definedName name="_56__123Graph_BCHART_9" localSheetId="1">#REF!</definedName>
    <definedName name="_56__123Graph_BCHART_9" hidden="1">#REF!</definedName>
    <definedName name="_5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5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57__123Graph_ASTD_A" localSheetId="1">#REF!</definedName>
    <definedName name="_57__123Graph_ASTD_A" hidden="1">#REF!</definedName>
    <definedName name="_57__123Graph_CCHART_25" localSheetId="1">#REF!</definedName>
    <definedName name="_57__123Graph_CCHART_25" hidden="1">#REF!</definedName>
    <definedName name="_5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5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57_0_Table2_" localSheetId="1">#REF!</definedName>
    <definedName name="_57_0_Table2_" hidden="1">#N/A</definedName>
    <definedName name="_58__123Graph_B_Chart_1A" localSheetId="1">#REF!</definedName>
    <definedName name="_58__123Graph_B_Chart_1A" hidden="1">#REF!</definedName>
    <definedName name="_58__123Graph_CCHART_26" localSheetId="1">#REF!</definedName>
    <definedName name="_58__123Graph_CCHART_26" hidden="1">#REF!</definedName>
    <definedName name="_5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5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59__123Graph_CCHART_27" localSheetId="1">#REF!</definedName>
    <definedName name="_59__123Graph_CCHART_27" hidden="1">#REF!</definedName>
    <definedName name="_5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5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6__123Graph_ACHART_12" localSheetId="1">#REF!</definedName>
    <definedName name="_6__123Graph_ACHART_12" hidden="1">#REF!</definedName>
    <definedName name="_6__123Graph_ECHART_6" localSheetId="1">#REF!</definedName>
    <definedName name="_6__123Graph_ECHART_6" hidden="1">#REF!</definedName>
    <definedName name="_6__123Graph_XCHART_1" localSheetId="1">#REF!</definedName>
    <definedName name="_6__123Graph_XCHART_1" hidden="1">#REF!</definedName>
    <definedName name="_6__123Graph_XCHART_2" localSheetId="1">#REF!</definedName>
    <definedName name="_6__123Graph_XCHART_2" hidden="1">#REF!</definedName>
    <definedName name="_6__FDSAUDITLINK__" localSheetId="1">{"fdsup://Directions/FactSet Auditing Viewer?action=AUDIT_VALUE&amp;DB=129&amp;ID1=266747&amp;VALUEID=02256&amp;SDATE=201001&amp;PERIODTYPE=QTR_STD&amp;window=popup_no_bar&amp;width=385&amp;height=120&amp;START_MAXIMIZED=FALSE&amp;creator=factset&amp;display_string=Audit"}</definedName>
    <definedName name="_6__FDSAUDITLINK__" hidden="1">{"fdsup://Directions/FactSet Auditing Viewer?action=AUDIT_VALUE&amp;DB=129&amp;ID1=266747&amp;VALUEID=02256&amp;SDATE=201001&amp;PERIODTYPE=QTR_STD&amp;window=popup_no_bar&amp;width=385&amp;height=120&amp;START_MAXIMIZED=FALSE&amp;creator=factset&amp;display_string=Audit"}</definedName>
    <definedName name="_60__123Graph_CCHART_28" localSheetId="1">#REF!</definedName>
    <definedName name="_60__123Graph_CCHART_28" hidden="1">#REF!</definedName>
    <definedName name="_6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6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60_0_Table2_" localSheetId="1">#REF!</definedName>
    <definedName name="_60_0_Table2_" hidden="1">#N/A</definedName>
    <definedName name="_61__123Graph_BChart_1" localSheetId="1">#REF!</definedName>
    <definedName name="_61__123Graph_BChart_1" hidden="1">#REF!</definedName>
    <definedName name="_61__123Graph_CCHART_29" localSheetId="1">#REF!</definedName>
    <definedName name="_61__123Graph_CCHART_29" hidden="1">#REF!</definedName>
    <definedName name="_6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6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61_0_0_K" localSheetId="1">#REF!</definedName>
    <definedName name="_61_0_0_K" hidden="1">#REF!</definedName>
    <definedName name="_62__123Graph_CCHART_30" localSheetId="1">#REF!</definedName>
    <definedName name="_62__123Graph_CCHART_30" hidden="1">#REF!</definedName>
    <definedName name="_6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6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62_0_0_S" localSheetId="1">#REF!</definedName>
    <definedName name="_62_0_0_S" hidden="1">#REF!</definedName>
    <definedName name="_63__123Graph_DCHART_25" localSheetId="1">#REF!</definedName>
    <definedName name="_63__123Graph_DCHART_25" hidden="1">#REF!</definedName>
    <definedName name="_6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6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64__123Graph_BCHART_12" localSheetId="1">#REF!</definedName>
    <definedName name="_64__123Graph_BCHART_12" hidden="1">#REF!</definedName>
    <definedName name="_64__123Graph_DCHART_26" localSheetId="1">#REF!</definedName>
    <definedName name="_64__123Graph_DCHART_26" hidden="1">#REF!</definedName>
    <definedName name="_6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6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64_0_0Cwvu.GREY_A" localSheetId="1">#REF!</definedName>
    <definedName name="_64_0_0Cwvu.GREY_A" hidden="1">#N/A</definedName>
    <definedName name="_65__123Graph_DCHART_27" localSheetId="1">#REF!</definedName>
    <definedName name="_65__123Graph_DCHART_27" hidden="1">#REF!</definedName>
    <definedName name="_6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6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65_1_0_F" localSheetId="1">#REF!</definedName>
    <definedName name="_65_1_0_F" hidden="1">#REF!</definedName>
    <definedName name="_66__123Graph_DCHART_28" localSheetId="1">#REF!</definedName>
    <definedName name="_66__123Graph_DCHART_28" hidden="1">#REF!</definedName>
    <definedName name="_6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6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66IQ_ANNU0_Y_POLICY_EXP" hidden="1">"c29"</definedName>
    <definedName name="_67__123Graph_DCHART_29" localSheetId="1">#REF!</definedName>
    <definedName name="_67__123Graph_DCHART_29" hidden="1">#REF!</definedName>
    <definedName name="_6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6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68__123Graph_DCHART_30" localSheetId="1">#REF!</definedName>
    <definedName name="_68__123Graph_DCHART_30" hidden="1">#REF!</definedName>
    <definedName name="_6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6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69__123Graph_BChart_2" localSheetId="1">#REF!</definedName>
    <definedName name="_69__123Graph_BChart_2" hidden="1">#REF!</definedName>
    <definedName name="_69__123Graph_XCHART_10" localSheetId="1">#REF!</definedName>
    <definedName name="_69__123Graph_XCHART_10" hidden="1">#REF!</definedName>
    <definedName name="_6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6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7__123Graph_ACHART_13" localSheetId="1">#REF!</definedName>
    <definedName name="_7__123Graph_ACHART_13" hidden="1">#REF!</definedName>
    <definedName name="_7__123Graph_AMOF_NB" localSheetId="1">#REF!</definedName>
    <definedName name="_7__123Graph_AMOF_NB" hidden="1">#REF!</definedName>
    <definedName name="_7__123Graph_ECHART_7" localSheetId="1">#REF!</definedName>
    <definedName name="_7__123Graph_ECHART_7" hidden="1">#REF!</definedName>
    <definedName name="_7__FDSAUDITLINK__" localSheetId="1">{"fdsup://IBCentral/FAT Viewer?action=UPDATE&amp;creator=factset&amp;DOC_NAME=fat:reuters_qtrly_source_window.fat&amp;display_string=Audit&amp;DYN_ARGS=TRUE&amp;VAR:ID1=266747&amp;VAR:RCODE=SCSI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266747&amp;VAR:RCODE=SCSI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70__123Graph_XCHART_11" localSheetId="1">#REF!</definedName>
    <definedName name="_70__123Graph_XCHART_11" hidden="1">#REF!</definedName>
    <definedName name="_7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7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71__123Graph_XCHART_12" localSheetId="1">#REF!</definedName>
    <definedName name="_71__123Graph_XCHART_12" hidden="1">#REF!</definedName>
    <definedName name="_7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7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72__123Graph_XCHART_13" localSheetId="1">#REF!</definedName>
    <definedName name="_72__123Graph_XCHART_13" hidden="1">#REF!</definedName>
    <definedName name="_7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7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73__123Graph_XCHART_14" localSheetId="1">#REF!</definedName>
    <definedName name="_73__123Graph_XCHART_14" hidden="1">#REF!</definedName>
    <definedName name="_7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7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74__123Graph_BChart_3" localSheetId="1">#REF!</definedName>
    <definedName name="_74__123Graph_BChart_3" hidden="1">#REF!</definedName>
    <definedName name="_74__123Graph_XCHART_15" localSheetId="1">#REF!</definedName>
    <definedName name="_74__123Graph_XCHART_15" hidden="1">#REF!</definedName>
    <definedName name="_7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7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75__123Graph_XCHART_16" localSheetId="1">#REF!</definedName>
    <definedName name="_75__123Graph_XCHART_16" hidden="1">#REF!</definedName>
    <definedName name="_7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7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76__123Graph_BCHART_5" hidden="1">#REF!</definedName>
    <definedName name="_76__123Graph_XCHART_2" localSheetId="1">#REF!</definedName>
    <definedName name="_76__123Graph_XCHART_2" hidden="1">#REF!</definedName>
    <definedName name="_7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7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77__123Graph_XCHART_3" localSheetId="1">#REF!</definedName>
    <definedName name="_77__123Graph_XCHART_3" hidden="1">#REF!</definedName>
    <definedName name="_7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7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78__123Graph_XCHART_4" localSheetId="1">#REF!</definedName>
    <definedName name="_78__123Graph_XCHART_4" hidden="1">#REF!</definedName>
    <definedName name="_7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7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79__123Graph_XCHART_5" localSheetId="1">#REF!</definedName>
    <definedName name="_79__123Graph_XCHART_5" hidden="1">#REF!</definedName>
    <definedName name="_7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7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8__123Graph_ACHART_14" localSheetId="1">#REF!</definedName>
    <definedName name="_8__123Graph_ACHART_14" hidden="1">#REF!</definedName>
    <definedName name="_8__123Graph_ECHART_8" localSheetId="1">#REF!</definedName>
    <definedName name="_8__123Graph_ECHART_8" hidden="1">#REF!</definedName>
    <definedName name="_8__FDSAUDITLINK__" localSheetId="1">{"fdsup://IBCentral/FAT Viewer?action=UPDATE&amp;creator=factset&amp;DOC_NAME=fat:reuters_qtrly_source_window.fat&amp;display_string=Audit&amp;DYN_ARGS=TRUE&amp;VAR:ID1=266747&amp;VAR:RCODE=LMIN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266747&amp;VAR:RCODE=LMIN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80__123Graph_BINVAR_A" localSheetId="1">#REF!</definedName>
    <definedName name="_80__123Graph_BINVAR_A" hidden="1">#REF!</definedName>
    <definedName name="_80__123Graph_XCHART_6" localSheetId="1">#REF!</definedName>
    <definedName name="_80__123Graph_XCHART_6" hidden="1">#REF!</definedName>
    <definedName name="_80__FDSAUDITLINK__" localSheetId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80__FDSAUDITLINK__" hidden="1">{"fdsup://directions/News HTML Viewer?action=OPEN&amp;on_error=off&amp;window=popup_no_button&amp;start_maximized=false&amp;creator=factset&amp;display_string=Click to view document&amp;width=640&amp;height=480&amp;address=ZQFNgKznkp6rjar3oaBkXF9VDDI8fnAXreq%2BVJCfT5HPNSSEVLCOnctSahpPbm4i","OX6HGs4WEGgKPYOd1NZB1%2BqQ4IoU42Vq%2Bl4YjAflt%2FVEzqiBoj%2F4f2oIL70b5rCrqxt9dK4rRyiMp9qrbUdwRqR3gMF1Ya7tw90pHN3ohxa9J%2B%2F8PirBp9ysf2VLSEkiqUZxM%2FGUrz99LXQWeKg6TF2hsaPwbEYWNf37pK8tk7Y1Puq8l41sSrFHciTPwAvXwAooKvlq79y1zL8HiHOXIq7vV80u4cASkj1rpeTSYubeuXx0j","miTzcowGJwMYag16MjX"}</definedName>
    <definedName name="_81__123Graph_BSS5_A" localSheetId="1">#REF!</definedName>
    <definedName name="_81__123Graph_BSS5_A" hidden="1">#REF!</definedName>
    <definedName name="_81__123Graph_XCHART_7" localSheetId="1">#REF!</definedName>
    <definedName name="_81__123Graph_XCHART_7" hidden="1">#REF!</definedName>
    <definedName name="_81__FDSAUDITLINK__" localSheetId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81__FDSAUDITLINK__" hidden="1">{"fdsup://directions/News HTML Viewer?action=OPEN&amp;on_error=off&amp;window=popup_no_button&amp;start_maximized=false&amp;creator=factset&amp;display_string=Click to view document&amp;width=640&amp;height=480&amp;address=ZQFNwKDDkp6vDCV1O0SLuX0a%2B7JMEON6npjkQvlrqk%2BhF7ZYh7Rq7PWnfgG1H9","GKgvFVfCE8J1gtmKx2rPiAKoVpxD4eyAIpT1XKVdtezO6P%2Bgas6wixbRl02gfRMlIjeCFPkMgw71Pw7UyNl3Yn7bpxTY3C1QSIcOegrfW8rFva3rTce2Y551dGjr8UzJ%2FXKTgpBAT2RfO4LCZQL%2BnA%2FLAn0dE6gBhTafVxC1%2B7YVBYvnzULeEXu2%2BsuaXyweC6noxVtVxdWXd5YeQvTIgwcFOspkNtgwsGtTVhylXO%2Bj1ruJQ","41tPBRtCHXOGDvsLP"}</definedName>
    <definedName name="_82__123Graph_BSS6_A" localSheetId="1">#REF!</definedName>
    <definedName name="_82__123Graph_BSS6_A" hidden="1">#REF!</definedName>
    <definedName name="_82__123Graph_XCHART_8" localSheetId="1">#REF!</definedName>
    <definedName name="_82__123Graph_XCHART_8" hidden="1">#REF!</definedName>
    <definedName name="_82__FDSAUDITLINK__" localSheetId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82__FDSAUDITLINK__" hidden="1">{"fdsup://directions/News HTML Viewer?action=OPEN&amp;on_error=off&amp;window=popup_no_button&amp;start_maximized=false&amp;creator=factset&amp;display_string=Click to view document&amp;width=640&amp;height=480&amp;address=ZQFNwKLDkp6vT2V1P0I%2FKAuRLwdP9oYj81rHM%2FTp7JB32quRDBV2CFG15S7FqH","emj3XDYAu2iI5ACYt0RORgkzGeINll6k%2BJxT1pXTzyDtR5uZX3toWzOShSIYV9OtYnrMkF%2Fzf8OGDUG9dzj1xFVjK7PxV1OmR1I%2Bln2i0HTwxi2m0HzapBlT6ASOnd8DKQiBxSova7TJe1tsTJdwe1fR6OJdW%2F%2Fv15Tp11f6uZfUAtEE3CGPoZblH06YBd8pAv%2FeYbhviBOfpVXbUp8V%2FtzwbJJDky45viS%2BNdjAcDjJtst","ISF00IhNPYBKOBAVEcy9IrqBg%3D%3D"}</definedName>
    <definedName name="_83__123Graph_ACHART_1" localSheetId="1">#REF!</definedName>
    <definedName name="_83__123Graph_ACHART_1" hidden="1">#REF!</definedName>
    <definedName name="_83__123Graph_BSS6_B" localSheetId="1">#REF!</definedName>
    <definedName name="_83__123Graph_BSS6_B" hidden="1">#REF!</definedName>
    <definedName name="_83__123Graph_XCHART_9" localSheetId="1">#REF!</definedName>
    <definedName name="_83__123Graph_XCHART_9" hidden="1">#REF!</definedName>
    <definedName name="_83__FDSAUDITLINK__" localSheetId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83__FDSAUDITLINK__" hidden="1">{"fdsup://directions/News HTML Viewer?action=OPEN&amp;on_error=off&amp;window=popup_no_button&amp;start_maximized=false&amp;creator=factset&amp;display_string=Click to view document&amp;width=640&amp;height=480&amp;address=ZQFNwDbikp6rz%2BXebvL58H541V9%2BCjCviG5c0Y5HKBEbzHcjdNfPU4x3Lx4Lby","%2B%2FWmJjrXF2HwOeAilIOpQ5xYvmyQz%2FKoN9V1l6BiLBvpH0uSo%2F5MYrgTlPWvK1ubOdIJVnmg1PilvcZHibT6u0mVQUNGFT8cvBz%2B8EAa1H%2BNUAAM2rcgf1uqfSPaMnWSwxi9BUlMeO2Vq8NLs0A5EFpRzDQE%2FTwCmmo9E0L8cysmmtO8%2Fq3f1mmI1C0uAunCnpAm4Vbxih0Lf0JtUf47AJDPg5LyAqm4r1rqjgqNyyz%2B0","H7Y5FLpT3%2Fr0t1wY2%2BT3R"}</definedName>
    <definedName name="_84__123Graph_BCHART_1" localSheetId="1">#REF!</definedName>
    <definedName name="_84__123Graph_BCHART_1" hidden="1">#REF!</definedName>
    <definedName name="_84__123Graph_BSTD_A" localSheetId="1">#REF!</definedName>
    <definedName name="_84__123Graph_BSTD_A" hidden="1">#REF!</definedName>
    <definedName name="_84__FDSAUDITLINK__" localSheetId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84__FDSAUDITLINK__" hidden="1">{"fdsup://directions/News HTML Viewer?action=OPEN&amp;on_error=off&amp;window=popup_no_button&amp;start_maximized=false&amp;creator=factset&amp;display_string=Click to view document&amp;width=640&amp;height=480&amp;address=ZQFNwKLnkp6vT2V1HwJLI%2FWjnDMRLGpKYtSPVo8wXaLpjJ65qk9aq%2B23GnAeUn","Bw7N2g0NHnjhsGscdA2Hzk%2Fs%2Bpmg3cRROS9r4Zfx3sE7vV%2B53t8hiYwe6XnSHUMGSAg6N99QBAps3PJAwVFXbtYU2joHA6Rb5EBEUHSXX8y1jSS61%2Fc7L9Mci52gq6U47%2BPgIyPOoWElFlDQBgpkEWfpTEVPxWNZK3D9rXDtGM4VP41I3xA9eYUAe%2FwZ%2BbsZa6LOiqssq%2BYs7cxGmkKShvH4GU79fwlK%2BURu1kP50Nm63","y7iN2dj%2BGEcgfG9mMDGyaTQRVZQ%3D%3D"}</definedName>
    <definedName name="_85__123Graph_C_Chart_1A" localSheetId="1">#REF!</definedName>
    <definedName name="_85__123Graph_C_Chart_1A" hidden="1">#REF!</definedName>
    <definedName name="_85__123Graph_CCHART_1" localSheetId="1">#REF!</definedName>
    <definedName name="_85__123Graph_CCHART_1" hidden="1">#REF!</definedName>
    <definedName name="_85__FDSAUDITLINK__" localSheetId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85__FDSAUDITLINK__" hidden="1">{"fdsup://directions/News HTML Viewer?action=OPEN&amp;on_error=off&amp;window=popup_no_button&amp;start_maximized=false&amp;creator=factset&amp;display_string=Click to view document&amp;width=640&amp;height=480&amp;address=ZQFNwBDnkp6rDaUiGW6W31c%2FDnRscbhWgCHcIM8kg%2FOfkgE%2FK0N5ial63XXh","kuo%2Fwk3x8hCv9u0pwI%2FljHLbXOXBoaNB5Zidf7RNgtHf2XVROM%2BMR2lklY7dMynsrJNrEbMJpEgJ%2BFQAdAHhCmsu%2FfKCjvwndE%2FkFv97vTqyDK5Vd9ofswYZ1pGI4txZMp%2FPxaW2zQtrTBs6vEkrJowyQu5gZKV1XX81qyu6VREGfJthbkXhjuB%2F2u%2FFCif%2BQQT%2BvY%2Bn7XXCp7iZIDRhMuX2oC24qQ9FheAXFrr","DZkc1NQpA34QRajmjasIxixIPCUh%2F9WI%3D"}</definedName>
    <definedName name="_86__123Graph_CChart_1" localSheetId="1">#REF!</definedName>
    <definedName name="_86__123Graph_CChart_1" hidden="1">#REF!</definedName>
    <definedName name="_86__123Graph_XCHART_1" localSheetId="1">#REF!</definedName>
    <definedName name="_86__123Graph_XCHART_1" hidden="1">#REF!</definedName>
    <definedName name="_86__FDSAUDITLINK__" localSheetId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86__FDSAUDITLINK__" hidden="1">{"fdsup://directions/News HTML Viewer?action=OPEN&amp;on_error=off&amp;window=popup_no_button&amp;start_maximized=false&amp;creator=factset&amp;display_string=Click to view document&amp;width=640&amp;height=480&amp;address=ZQFNwKzDkp6jzyV1Be5WuSlatNrR2yu43rhncmrDUE7PxJfq5BeqTYoNxgc8Wms7HH","SBtTpxlBAxUb%2FG2x1Z8kH7sBYRrsS8Gi5Xx3iaXWLl17X%2BEjFJ7v%2FG4Oht8y%2BdAvVCaT%2BycwR8yEM8krpKqqg%2FvFAB4IIZdIbWSTlLHIfiB6EwZHS2B7%2FB4ZmIDXE5Cs4AI9ZADnptwnkdreqVgDxXn2KIWhNhyb7PKy3Nx4aeOZB7dfiJqQ7wBcW4FXGJ6ello06Gp7A%2Fz98GYKYHwRLTtSUlvd%2F9KFTmnKy%2B6ev4D","0PjQvn%2FxXKvPcOTnA%3D%3D"}</definedName>
    <definedName name="_87__123Graph_CCHART_10" localSheetId="1">#REF!</definedName>
    <definedName name="_87__123Graph_CCHART_10" hidden="1">#REF!</definedName>
    <definedName name="_87__FDSAUDITLINK__" localSheetId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87__FDSAUDITLINK__" hidden="1">{"fdsup://directions/News HTML Viewer?action=OPEN&amp;on_error=off&amp;window=popup_no_button&amp;start_maximized=false&amp;creator=factset&amp;display_string=Click to view document&amp;width=640&amp;height=480&amp;address=ZQFNAKDnkp6vd2%2BPvQrJTMtaDu6cSlt1S5u9%2B3w6KY6LWReKR71qLS7odwisqI","%2FOyDEDFcjd9dx1zquuKmCkc1gP0WN5gTIrtjUMaWao80U1XUabP8dWYYBO71fVw3wI4t1o0rY68lgVt93%2FC2aa2Y8l1SS2fmeJfB69sJ9hmqDPifwQwMjlus%2FE0QbUDR5ehwgJ1Y3JnR9tE1vyQ5hn0hgPsyZxbwkjUYkIUuORS%2FxnZaZOH%2BxqbzaEq35ZhMsfwh2BW9v769HmOJ9MyjsufMzzGYbB8sk9kZNbQMywyN4w7erddbh","n416CBz4pQac%3D"}</definedName>
    <definedName name="_88__123Graph_CCHART_11" localSheetId="1">#REF!</definedName>
    <definedName name="_88__123Graph_CCHART_11" hidden="1">#REF!</definedName>
    <definedName name="_88__FDSAUDITLINK__" localSheetId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88__FDSAUDITLINK__" hidden="1">{"fdsup://directions/News HTML Viewer?action=OPEN&amp;on_error=off&amp;window=popup_no_button&amp;start_maximized=false&amp;creator=factset&amp;display_string=Click to view document&amp;width=640&amp;height=480&amp;address=ZQFNwKzDkp6vDyV1P0LPSomuU6NrmGwnZWugq6PwBkStD12LR8FJ4myEYh4UhnyiqK","U3ZYNnU35GnsNqqxaeIVYJI9JdN01qhvTe%2FVkb2PHKsf8%2BoqdpauC6CwDjdk%2FNgUMYMItEw8wAKFjmsxkUeiKA6h7HWK1LJFzGvnHcoXxyRre2YpBfOhDD34fXNY7K643KzaKiuA61Uuq26Qd9pTd7jpm0%2BThJtmiTDIqvjMPKyA%2BmZ5JG5xUtEYeL8ZutkDe%2BCL2A7TYmSldlzVpNGEHYPi%2B3W0b89jtDevBPk6ahvZgOqzv","C7wt7FxYFR0rLtZDC"}</definedName>
    <definedName name="_89__123Graph_CCHART_12" localSheetId="1">#REF!</definedName>
    <definedName name="_89__123Graph_CCHART_12" hidden="1">#REF!</definedName>
    <definedName name="_89__FDSAUDITLINK__" localSheetId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89__FDSAUDITLINK__" hidden="1">{"fdsup://directions/News HTML Viewer?action=OPEN&amp;on_error=off&amp;window=popup_no_button&amp;start_maximized=false&amp;creator=factset&amp;display_string=Click to view document&amp;width=640&amp;height=480&amp;address=ZQFNAJDnkp6jdm%2F3bJRY2U%2BEzyBraSTqyGFJxehCPEsSGUB%2FReYMH6ji9CV5","66tyN9KcWV44tmCHqa52a7%2BJiP5QYQ5Zv291t6kHMNZofl2UcZiqgCH9ZB0tcbiFzROhC%2B%2BGd9ioI4TCnP6IUIVBOlgqDRAVtKyHIEILjZxqDLssBoTU6STLOKH%2B3Lp7%2BYgjxiXAMMBpf7QzweFyGWk%2FP2TiTxlyWw7mW3wN0thh42sAyOBHzBibo0K%2FngeLh4dATse0LIx%2B8J6QMforl29X582QKqS%2F3Ert9qm7kWkjh","WuqAp0X9r3sxxjEFyM%3D"}</definedName>
    <definedName name="_9__123Graph_ACHART_15" localSheetId="1">#REF!</definedName>
    <definedName name="_9__123Graph_ACHART_15" hidden="1">#REF!</definedName>
    <definedName name="_9__123Graph_ECHART_9" localSheetId="1">#REF!</definedName>
    <definedName name="_9__123Graph_ECHART_9" hidden="1">#REF!</definedName>
    <definedName name="_9__FDSAUDITLINK__" localSheetId="1">{"fdsup://IBCentral/FAT Viewer?action=UPDATE&amp;creator=factset&amp;DOC_NAME=fat:reuters_qtrly_source_window.fat&amp;display_string=Audit&amp;DYN_ARGS=TRUE&amp;VAR:ID1=266747&amp;VAR:RCODE=LTTD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266747&amp;VAR:RCODE=LTTD&amp;VAR:SDATE=20100399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123Graph_CCHART_13" localSheetId="1">#REF!</definedName>
    <definedName name="_90__123Graph_CCHART_13" hidden="1">#REF!</definedName>
    <definedName name="_90__FDSAUDITLINK__" localSheetId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90__FDSAUDITLINK__" hidden="1">{"fdsup://directions/News HTML Viewer?action=OPEN&amp;on_error=off&amp;window=popup_no_button&amp;start_maximized=false&amp;creator=factset&amp;display_string=Click to view document&amp;width=640&amp;height=480&amp;address=ZQFNwCDClZ6rD8XeqP73JFmt5S%2FkzLkRyU28dSbZy63zCqNgYlvfL04jCr%2B9Sd","UAvnu5oW68wKkSLC2CvR%2Bem%2BemHf3MoWurgwaMP0WTaH%2BwSS4GmkQFlKzdFGCQaBcbYnHRb4cjiMg4RRPEdDIUkOy8PHUn7gZKJKRSZ7fUjVnZtYx%2B9A0O8EZ1YcLwOStOgXTwtFdHZHyFnkp0CPUavKYhu9hJJQGjo%2B89om3wvaxNQ6dYC8C8Jea6jJD7%2FUZdhyZVF5%2Bz7PpEuHs9AWqnM4sFz7cR4IVCFih%2Byr%2Bj7oa","HmthZ971S%2BVq66PyTPQyWYsQC"}</definedName>
    <definedName name="_91__123Graph_CCHART_14" localSheetId="1">#REF!</definedName>
    <definedName name="_91__123Graph_CCHART_14" hidden="1">#REF!</definedName>
    <definedName name="_91__FDSAUDITLINK__" localSheetId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91__FDSAUDITLINK__" hidden="1">{"fdsup://directions/News HTML Viewer?action=OPEN&amp;on_error=off&amp;window=popup_no_button&amp;start_maximized=false&amp;creator=factset&amp;display_string=Click to view document&amp;width=640&amp;height=480&amp;address=ZQFNwJDnkp6vzCV1H24GAJnD6OyDxsY1RyepbofrH7tC0S0gDmPu4OX%2B5%2Fc4du","3r15%2BQzY43Ml32r%2B1hLMTudR7poYgCSjgBHkCI9bS58OUI4XhRkJSGgG69YgvmOfJzhIvIPRcSm%2FRa4tZd%2Fjlg76OHciq0cQs3tN5F3AtwJQtk01wYw949Vcm4bVAtwbQ2wkfnNfinceQcLP3N532fQWnKkWjxfcdVqbu8I%2FW%2FLxPji7M%2F91bdTefxZZ28d5R1UShnaH9Zr%2BVJgc891RmOgwhLGJAlVRau%2Bjcsq3OauPU","%2BW4Lb7FYXuewQXjHUm8C9"}</definedName>
    <definedName name="_92__123Graph_CCHART_15" localSheetId="1">#REF!</definedName>
    <definedName name="_92__123Graph_CCHART_15" hidden="1">#REF!</definedName>
    <definedName name="_92__FDSAUDITLINK__" localSheetId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92__FDSAUDITLINK__" hidden="1">{"fdsup://directions/News HTML Viewer?action=OPEN&amp;on_error=off&amp;window=popup_no_button&amp;start_maximized=false&amp;creator=factset&amp;display_string=Click to view document&amp;width=640&amp;height=480&amp;address=ZQFNwCbmku6vz%2BVeHoJKozfRIvlAWEVB7ytpV61neA5pXuJ9ShHn3gfWLtQCYhCh","5hyua8keD93Vwh7kLWzFUq2MpY6FmzuIUOS9m90uHtPneDrrgbkcBwmHAWDVaKsGzyeYNtTguNrx4FJ5ss%2FdGUXFiemHwfF0f%2F7q1qfc2FgnZGfq8Dyvk0PHeIX2vFZmXVwDkCgi2Ve5Ic1TelvuYvPUp9yk8mQMk1cdtYYLZ5UyDJW1Hcd0Wnh58vCzAzFo1ddobP1UWU75YQxAi1NKAf7MTtteieLGNoUDlzy5GZFeHwnkRl8YlJKwO47","pu55HHSrAVg%3D%3D"}</definedName>
    <definedName name="_93__123Graph_CCHART_16" localSheetId="1">#REF!</definedName>
    <definedName name="_93__123Graph_CCHART_16" hidden="1">#REF!</definedName>
    <definedName name="_93__FDSAUDITLINK__" localSheetId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93__FDSAUDITLINK__" hidden="1">{"fdsup://directions/News HTML Viewer?action=OPEN&amp;on_error=off&amp;window=popup_no_button&amp;start_maximized=false&amp;creator=factset&amp;display_string=Click to view document&amp;width=640&amp;height=480&amp;address=ZQFNwDbC0p6vzuVeqJ6zzqNkaZa3KJXRPm6TdmL3RETAf%2FEcQlxExb30wInOE1FV","FL9Ud9rxzLBchRh3OATeDgMkOQ4jeX1CGJOdUeCqxCFDkKbQuUfj5cQHCucAdzAeQ9u7UKXWdPgfguVbLMrYp9TuP8%2Flla9Fm5VuN5Oa7NhuxTIi0xXeH7xk94ZYdvhqTK1y3JzsXOdADZW%2FlQ0GwcjddE7JV5N8BMs8Q7O6q9Wgm3RsSLjn5UJ4AMH830dsKZG12JcHU%2BJnQAXV%2BDlFYfymz3GkNjSo3bxpuOvinZwz0P0QHVcDHRG","xg8l2rP4%3D"}</definedName>
    <definedName name="_94__123Graph_CCHART_17" localSheetId="1">#REF!</definedName>
    <definedName name="_94__123Graph_CCHART_17" hidden="1">#REF!</definedName>
    <definedName name="_94__FDSAUDITLINK__" localSheetId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94__FDSAUDITLINK__" hidden="1">{"fdsup://directions/News HTML Viewer?action=OPEN&amp;on_error=off&amp;window=popup_no_button&amp;start_maximized=false&amp;creator=factset&amp;display_string=Click to view document&amp;width=640&amp;height=480&amp;address=ZQFN3zDikp6rDsXer%2FLvIFvdZIm1YLjjy0rJh9xUHemKwklJ4QqChtnIFP%2FNUE","8SF0ZiqenJAY4MmXTDGGubBkKoNznAgLwsHDboDZlIiXDpuYnhWe0%2BUgKNvU2SV4T2k%2B2Lx17kXrW3uxMoqM7FolQkD%2BM0WDf%2BmFjQmeM4pXaRrvfFwrIdh%2FFXK8zLoex1hZw8kFPMYnVtIYTvc%2B0BzSioJ7DF287QguJuuiNOTyWMzuaFidPB%2Bu3zTFQCwPXsI71g1A9D0%2FetO701HAYRmEPtWCE3ZZKHGgF2cTIbI9%2B","7c4nTCL1w1%2Fgp8JCp7Qd3G%2BqABpb9cvs%3D"}</definedName>
    <definedName name="_95__123Graph_CCHART_18" localSheetId="1">#REF!</definedName>
    <definedName name="_95__123Graph_CCHART_18" hidden="1">#REF!</definedName>
    <definedName name="_95__FDSAUDITLINK__" localSheetId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95__FDSAUDITLINK__" hidden="1">{"fdsup://directions/News HTML Viewer?action=OPEN&amp;on_error=off&amp;window=popup_no_button&amp;start_maximized=false&amp;creator=factset&amp;display_string=Click to view document&amp;width=640&amp;height=480&amp;address=ZQFNwKbDku6rDyV1PkLfWUZiQwrGJ%2BC1g9P7NOQb%2BjMfGsEYGtLALglOx%2FFS","0kpZsU9s8dYpZiLtFco1ow%2FiZBN7FokdApmbHhqztEGgin8Br9BWtOHILdBppLQNnWzlgG7pPMFIOdxOmyBRuaa60MOYWOGuXrs%2FV%2BXvUKVDBgnbKiCY22mBuN%2B8QvzslkGFGhZFb4tRwiQJX1Xc8VFlCc%2B3ELqcwbWpr3kvquyLXweAAMBeuU362%2FkxYuGMi%2FXsVvZLdn65hFcXLSPlm%2FtgkQkSh%2B1f%2F8XoNNvQW3H","Cd0y526TF7MQ9pF7UprhEIk67gagnAWs%3D"}</definedName>
    <definedName name="_96__123Graph_CChart_3" localSheetId="1">#REF!</definedName>
    <definedName name="_96__123Graph_CChart_3" hidden="1">#REF!</definedName>
    <definedName name="_96__FDSAUDITLINK__" localSheetId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96__FDSAUDITLINK__" hidden="1">{"fdsup://directions/News HTML Viewer?action=OPEN&amp;on_error=off&amp;window=popup_no_button&amp;start_maximized=false&amp;creator=factset&amp;display_string=Click to view document&amp;width=640&amp;height=480&amp;address=ZQFNwKzDkp6vDyV1P0KLEV1LGrN%2FluF0HmedHk8VfYNPvUyGfmjRrXV%2BhkUQ5%","2BAIHaV05%2BHHbQOkVewMVcqXGeLG%2BdZ3G0YsTKfroKzVgIPfNckgoHbTdfHah7YxxD959nln8OLbw5IJHLmIR2%2BQKm6gVioUWZFOgEni2tXlYEXJuKVInWYOaAhHrRgQHIpxxK1HEdB%2B1gvOAS3tILTN3RW8cwsT7qBV%2BsmP59xFEWLBgSlY9qPgFwH3AqIwhiZmrGtaUhPMXsv3zVZbmJ21%2BE5tM41gXj%2BRq%2FsqBzLsMMM","6MHit%2BTuUHz%2BQvUJwuDcdmQ%3D%3D"}</definedName>
    <definedName name="_97__123Graph_CCHART_4" localSheetId="1">#REF!</definedName>
    <definedName name="_97__123Graph_CCHART_4" hidden="1">#REF!</definedName>
    <definedName name="_97__FDSAUDITLINK__" localSheetId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97__FDSAUDITLINK__" hidden="1">{"fdsup://directions/News HTML Viewer?action=OPEN&amp;on_error=off&amp;window=popup_no_button&amp;start_maximized=false&amp;creator=factset&amp;display_string=Click to view document&amp;width=640&amp;height=480&amp;address=ZQFNwKbnlZ6rDyV1NnS5f9GXKdJaB5WrNM%2B%2F5vZNcvOMzVu0%2BH%2BYgjKoit","WPMoHh6stv5FTcLz3gitjiHN6Wl9rgo0NIVvnAnU2bFC%2Bgii0RayQzAhnNYHV545vr1lqoBgrTKmLKnUEUbgN377wlL%2BRJl3qMoU32DXT2T1AICvUWe5fJC7RqBs9w%2BCYlk3EQCVreASE49oAO7AnHG0oobCZXtP6DvDJFKOiyvKfwK8mXgZlg0BvqylT7enYlT%2FqKBM8t9IE40vr4DRHKL2npeNLGHrbU%2BuKCvSS9SpJXZIZPIDJ","AHZcy0QaEW6ESSK1M"}</definedName>
    <definedName name="_98__123Graph_CCHART_6" localSheetId="1">#REF!</definedName>
    <definedName name="_98__123Graph_CCHART_6" hidden="1">#REF!</definedName>
    <definedName name="_98__FDSAUDITLINK__" localSheetId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98__FDSAUDITLINK__" hidden="1">{"fdsup://directions/News HTML Viewer?action=OPEN&amp;on_error=off&amp;window=popup_no_button&amp;start_maximized=false&amp;creator=factset&amp;display_string=Click to view document&amp;width=640&amp;height=480&amp;address=ZQFNwDzikp6rzuXer%2FL7VZzA9lpe0YgCgcpfocGIO63tXd4MalC3BwDrF%2FTzY4","kYE7ZXqN%2FzBepQIpEUAvl0X8OfLQdbPcVNZSYmHqOZRtaZlADE4hA8j0SGdTlWKKeEQ7wXbGygBkdwbSZ1DpRAykXCKomeDzjeQnzaB7LHMk6lK8yU1GOo5bXK8D79In1El%2FVNHwiUb2eKilxZ32QxjTtc9fMEyQhmTYx86xHfiZeDS7J3YeKkvhwp0hjw1MzhmcGKZ6p80f7W2w%2B4STejPMHQAUMFMTnra%2FKU0sh7lcfaf6SdKPOE%","2B7ghGe1ZqE38hZc%3D"}</definedName>
    <definedName name="_99__123Graph_CCHART_7" localSheetId="1">#REF!</definedName>
    <definedName name="_99__123Graph_CCHART_7" hidden="1">#REF!</definedName>
    <definedName name="_99__FDSAUDITLINK__" localSheetId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99__FDSAUDITLINK__" hidden="1">{"fdsup://directions/News HTML Viewer?action=OPEN&amp;on_error=off&amp;window=popup_no_button&amp;start_maximized=false&amp;creator=factset&amp;display_string=Click to view document&amp;width=640&amp;height=480&amp;address=ZQFNwKDnkp6vDCV1GwSz%2BSbpjkYT5NFISsgTW66Pz%2B%2Bw64Wj3UZXofq49Ahb","7Cz3Hn04CcTd6RkPKr9kpoPA06MP3RekauIHTmlN%2BWw%2BMmRXvB39bPhGAzAfM2JOrE9urThVObRjxOkd0d0yuNCsRnl0WgDEd8hhlpmYQi8rhFkHiXOPiGDPpSfXh9wyjY4neWCgh2hidhoH0UV8fjrfz4t3GhtScHcV6ySt0E2AmJJTeNqE4xNIl%2FPdiupJ8HQSPU3tECXfZk03h9ka7Gsi1r4cDZw4lydgpN1CPX8mkuM4LP7fpzkrm","J20hzgszg%3D%3D"}</definedName>
    <definedName name="_9X_✦fCopy88" hidden="1">#REF!</definedName>
    <definedName name="_a1" hidden="1">#REF!</definedName>
    <definedName name="_a10" localSheetId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a1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a11" localSheetId="1">#REF!</definedName>
    <definedName name="_a11" hidden="1">#REF!</definedName>
    <definedName name="_a12" localSheetId="1">{"印刷１",#N/A,FALSE,"表紙";"印刷２",#N/A,FALSE,"人員及び車両";"印刷４",#N/A,FALSE,"設備投資・借入返済計画";"印刷一般３",#N/A,FALSE,"商品別計画表";"印刷一般４",#N/A,FALSE,"商品別計画表";"印刷一般５",#N/A,FALSE,"販管費 ";"印刷一般６",#N/A,FALSE,"販管費 ";"印刷一般７",#N/A,FALSE,"損益計算";"印刷一般８",#N/A,FALSE,"総評"}</definedName>
    <definedName name="_a12" hidden="1">{"印刷１",#N/A,FALSE,"表紙";"印刷２",#N/A,FALSE,"人員及び車両";"印刷４",#N/A,FALSE,"設備投資・借入返済計画";"印刷一般３",#N/A,FALSE,"商品別計画表";"印刷一般４",#N/A,FALSE,"商品別計画表";"印刷一般５",#N/A,FALSE,"販管費 ";"印刷一般６",#N/A,FALSE,"販管費 ";"印刷一般７",#N/A,FALSE,"損益計算";"印刷一般８",#N/A,FALSE,"総評"}</definedName>
    <definedName name="_a13" localSheetId="1">{"印刷１",#N/A,FALSE,"表紙";"印刷２",#N/A,FALSE,"人員及び車両";"印刷３",#N/A,FALSE,"生コンの需要予測";"印刷４",#N/A,FALSE,"設備投資・借入返済計画";"印刷５",#N/A,FALSE,"売上・原材料払出・運賃計画";"印刷６",#N/A,FALSE,"売上・原材料払出・運賃計画";"印刷７",#N/A,FALSE,"売上・原材料払出・運賃計画";"印刷８",#N/A,FALSE,"販管費";"印刷９",#N/A,FALSE,"販管費";"印刷１０",#N/A,FALSE,"販管費";"印刷１１",#N/A,FALSE,"損益計算";"印刷１２",#N/A,FALSE,"分析表"}</definedName>
    <definedName name="_a13" hidden="1">{"印刷１",#N/A,FALSE,"表紙";"印刷２",#N/A,FALSE,"人員及び車両";"印刷３",#N/A,FALSE,"生コンの需要予測";"印刷４",#N/A,FALSE,"設備投資・借入返済計画";"印刷５",#N/A,FALSE,"売上・原材料払出・運賃計画";"印刷６",#N/A,FALSE,"売上・原材料払出・運賃計画";"印刷７",#N/A,FALSE,"売上・原材料払出・運賃計画";"印刷８",#N/A,FALSE,"販管費";"印刷９",#N/A,FALSE,"販管費";"印刷１０",#N/A,FALSE,"販管費";"印刷１１",#N/A,FALSE,"損益計算";"印刷１２",#N/A,FALSE,"分析表"}</definedName>
    <definedName name="_a14" localSheetId="1">{#N/A,#N/A,FALSE,"表紙";#N/A,#N/A,FALSE,"人員及び車両";#N/A,#N/A,FALSE,"生コンの需要予測";"設備支払計画",#N/A,FALSE,"設備投資・借入返済計画";"売上・運賃上期",#N/A,FALSE,"売上・原材料払出・運賃計画";"売上・運賃下期",#N/A,FALSE,"売上・原材料払出・運賃計画";"原材料上期",#N/A,FALSE,"売上・原材料払出・運賃計画";"原材料下期",#N/A,FALSE,"売上・原材料払出・運賃計画";"販管費総計",#N/A,FALSE,"販管費";"販管費月次",#N/A,FALSE,"販管費";"損益",#N/A,FALSE,"損益計算"}</definedName>
    <definedName name="_a14" hidden="1">{#N/A,#N/A,FALSE,"表紙";#N/A,#N/A,FALSE,"人員及び車両";#N/A,#N/A,FALSE,"生コンの需要予測";"設備支払計画",#N/A,FALSE,"設備投資・借入返済計画";"売上・運賃上期",#N/A,FALSE,"売上・原材料払出・運賃計画";"売上・運賃下期",#N/A,FALSE,"売上・原材料払出・運賃計画";"原材料上期",#N/A,FALSE,"売上・原材料払出・運賃計画";"原材料下期",#N/A,FALSE,"売上・原材料払出・運賃計画";"販管費総計",#N/A,FALSE,"販管費";"販管費月次",#N/A,FALSE,"販管費";"損益",#N/A,FALSE,"損益計算"}</definedName>
    <definedName name="_a15" localSheetId="1">{#N/A,#N/A,FALSE,"SIM95"}</definedName>
    <definedName name="_a15" hidden="1">{#N/A,#N/A,FALSE,"SIM95"}</definedName>
    <definedName name="_a16" localSheetId="1">{#N/A,#N/A,FALSE,"SIM95"}</definedName>
    <definedName name="_a16" hidden="1">{#N/A,#N/A,FALSE,"SIM95"}</definedName>
    <definedName name="_a17" localSheetId="1">{#N/A,#N/A,FALSE,"SIM95"}</definedName>
    <definedName name="_a17" hidden="1">{#N/A,#N/A,FALSE,"SIM95"}</definedName>
    <definedName name="_a2" hidden="1">#REF!</definedName>
    <definedName name="_a3" localSheetId="1">{#N/A,#N/A,FALSE,"Calc";#N/A,#N/A,FALSE,"Sensitivity";#N/A,#N/A,FALSE,"LT Earn.Dil.";#N/A,#N/A,FALSE,"Dil. AVP"}</definedName>
    <definedName name="_a3" hidden="1">{#N/A,#N/A,FALSE,"Calc";#N/A,#N/A,FALSE,"Sensitivity";#N/A,#N/A,FALSE,"LT Earn.Dil.";#N/A,#N/A,FALSE,"Dil. AVP"}</definedName>
    <definedName name="_a4" localSheetId="1">{"assumption 50 50",#N/A,TRUE,"Merger";"has gets cash",#N/A,TRUE,"Merger";"accretion dilution",#N/A,TRUE,"Merger";"comparison credit stats",#N/A,TRUE,"Merger";"pf credit stats",#N/A,TRUE,"Merger";"pf sheets",#N/A,TRUE,"Merger"}</definedName>
    <definedName name="_a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a5" localSheetId="1">{"away stand alones",#N/A,FALSE,"Target"}</definedName>
    <definedName name="_a5" hidden="1">{"away stand alones",#N/A,FALSE,"Target"}</definedName>
    <definedName name="_a6" localSheetId="1">{"assumption cash",#N/A,TRUE,"Merger";"has gets cash",#N/A,TRUE,"Merger";"accretion dilution",#N/A,TRUE,"Merger";"comparison credit stats",#N/A,TRUE,"Merger";"pf credit stats",#N/A,TRUE,"Merger";"pf sheets",#N/A,TRUE,"Merger"}</definedName>
    <definedName name="_a6" hidden="1">{"assumption cash",#N/A,TRUE,"Merger";"has gets cash",#N/A,TRUE,"Merger";"accretion dilution",#N/A,TRUE,"Merger";"comparison credit stats",#N/A,TRUE,"Merger";"pf credit stats",#N/A,TRUE,"Merger";"pf sheets",#N/A,TRUE,"Merger"}</definedName>
    <definedName name="_a7" localSheetId="1">{"hiden",#N/A,FALSE,"14";"hidden",#N/A,FALSE,"16";"hidden",#N/A,FALSE,"18";"hidden",#N/A,FALSE,"20"}</definedName>
    <definedName name="_a7" hidden="1">{"hiden",#N/A,FALSE,"14";"hidden",#N/A,FALSE,"16";"hidden",#N/A,FALSE,"18";"hidden",#N/A,FALSE,"20"}</definedName>
    <definedName name="_a8" localSheetId="1">{"consolidated",#N/A,FALSE,"Sheet1";"cms",#N/A,FALSE,"Sheet1";"fse",#N/A,FALSE,"Sheet1"}</definedName>
    <definedName name="_a8" hidden="1">{"consolidated",#N/A,FALSE,"Sheet1";"cms",#N/A,FALSE,"Sheet1";"fse",#N/A,FALSE,"Sheet1"}</definedName>
    <definedName name="_a9" localSheetId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_a9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_aa2" localSheetId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localSheetId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C1" localSheetId="1">#REF!</definedName>
    <definedName name="_ABC1">#REF!</definedName>
    <definedName name="_ABC10" localSheetId="1">#REF!</definedName>
    <definedName name="_ABC10">#REF!</definedName>
    <definedName name="_ABC2" localSheetId="1">#REF!</definedName>
    <definedName name="_ABC2">#REF!</definedName>
    <definedName name="_ABC3" localSheetId="1">#REF!</definedName>
    <definedName name="_ABC3">#REF!</definedName>
    <definedName name="_ABC4" localSheetId="1">#REF!</definedName>
    <definedName name="_ABC4">#REF!</definedName>
    <definedName name="_ABC5" localSheetId="1">#REF!</definedName>
    <definedName name="_ABC5">#REF!</definedName>
    <definedName name="_ABC6" localSheetId="1">#REF!</definedName>
    <definedName name="_ABC6">#REF!</definedName>
    <definedName name="_ABC7" localSheetId="1">#REF!</definedName>
    <definedName name="_ABC7">#REF!</definedName>
    <definedName name="_ABC8" localSheetId="1">#REF!</definedName>
    <definedName name="_ABC8">#REF!</definedName>
    <definedName name="_ABC9" localSheetId="1">#REF!</definedName>
    <definedName name="_ABC9">#REF!</definedName>
    <definedName name="_AM2" localSheetId="1">{"expltr",#N/A,FALSE,"Expense projects";"explgl",#N/A,FALSE,"Expense projects"}</definedName>
    <definedName name="_AM2" hidden="1">{"expltr",#N/A,FALSE,"Expense projects";"explgl",#N/A,FALSE,"Expense projects"}</definedName>
    <definedName name="_AM7" localSheetId="1">{"expltr",#N/A,FALSE,"Expense projects";"explgl",#N/A,FALSE,"Expense projects"}</definedName>
    <definedName name="_AM7" hidden="1">{"expltr",#N/A,FALSE,"Expense projects";"explgl",#N/A,FALSE,"Expense projects"}</definedName>
    <definedName name="_AP2" localSheetId="1">{"COMPCFT",#N/A,FALSE,"CFT";"COMPAPP",#N/A,FALSE,"APP";"COMPJEW",#N/A,FALSE,"JEW";"COMPHOM",#N/A,FALSE,"HOM";"COMPCOL",#N/A,FALSE,"COL"}</definedName>
    <definedName name="_AP2" hidden="1">{"COMPCFT",#N/A,FALSE,"CFT";"COMPAPP",#N/A,FALSE,"APP";"COMPJEW",#N/A,FALSE,"JEW";"COMPHOM",#N/A,FALSE,"HOM";"COMPCOL",#N/A,FALSE,"COL"}</definedName>
    <definedName name="_ARG1" localSheetId="1">#REF!</definedName>
    <definedName name="_ARG1">#REF!</definedName>
    <definedName name="_ARG10" localSheetId="1">#REF!</definedName>
    <definedName name="_ARG10">#REF!</definedName>
    <definedName name="_ARG2" localSheetId="1">#REF!</definedName>
    <definedName name="_ARG2">#REF!</definedName>
    <definedName name="_ARG3" localSheetId="1">#REF!</definedName>
    <definedName name="_ARG3">#REF!</definedName>
    <definedName name="_ARG4" localSheetId="1">#REF!</definedName>
    <definedName name="_ARG4">#REF!</definedName>
    <definedName name="_ARG5" localSheetId="1">#REF!</definedName>
    <definedName name="_ARG5">#REF!</definedName>
    <definedName name="_ARG6" localSheetId="1">#REF!</definedName>
    <definedName name="_ARG6">#REF!</definedName>
    <definedName name="_ARG7" localSheetId="1">#REF!</definedName>
    <definedName name="_ARG7">#REF!</definedName>
    <definedName name="_ARG8" localSheetId="1">#REF!</definedName>
    <definedName name="_ARG8">#REF!</definedName>
    <definedName name="_ARG9" localSheetId="1">#REF!</definedName>
    <definedName name="_ARG9">#REF!</definedName>
    <definedName name="_as4" localSheetId="1">{"'Generacion'!$A$2:$N$27"}</definedName>
    <definedName name="_as4" hidden="1">{"'Generacion'!$A$2:$N$27"}</definedName>
    <definedName name="_as5" localSheetId="1">{"'Generacion'!$A$2:$N$27"}</definedName>
    <definedName name="_as5" hidden="1">{"'Generacion'!$A$2:$N$27"}</definedName>
    <definedName name="_as55" localSheetId="1">{"'Generacion'!$A$2:$N$27"}</definedName>
    <definedName name="_as55" hidden="1">{"'Generacion'!$A$2:$N$27"}</definedName>
    <definedName name="_as7" localSheetId="1">{"'Generacion'!$A$2:$N$27"}</definedName>
    <definedName name="_as7" hidden="1">{"'Generacion'!$A$2:$N$27"}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C14bea23f398d402f9fec28677c7575b1" hidden="1">#REF!</definedName>
    <definedName name="_AUC19006f3d21d0476a9d0b40d14d11aa84" hidden="1">#REF!</definedName>
    <definedName name="_AUC1ade48618c734751afcb5287f7404ac1" hidden="1">#REF!</definedName>
    <definedName name="_AUC211aaefc79fb41d3b8a07db4222282f9" hidden="1">#REF!</definedName>
    <definedName name="_AUC49fe27293844461282fab00fd64f4d40" hidden="1">#REF!</definedName>
    <definedName name="_AUC63bd32a7c9f940e091c2da5a20c4011e" hidden="1">#REF!</definedName>
    <definedName name="_AUC8749c8c252e949bb94a745450c54d04a" hidden="1">#REF!</definedName>
    <definedName name="_AUCb2683aba45c54442a305e8330849767d" hidden="1">#REF!</definedName>
    <definedName name="_AUCc1f596b2e4e049fc967b12bbfed20816" hidden="1">#REF!</definedName>
    <definedName name="_AUCc45394643f2d43cd9261d66712b9a1a0" hidden="1">#REF!</definedName>
    <definedName name="_AUCda95bad85d1c46e6945e9dc55c67f986" hidden="1">#REF!</definedName>
    <definedName name="_AUCe04ab7be14bc4e3f920148e186caa7f1" hidden="1">#REF!</definedName>
    <definedName name="_b1" localSheetId="1">{#N/A,#N/A,FALSE,"SIM95"}</definedName>
    <definedName name="_b1" hidden="1">{#N/A,#N/A,FALSE,"SIM95"}</definedName>
    <definedName name="_b2" localSheetId="1">{#N/A,#N/A,FALSE,"SIM95"}</definedName>
    <definedName name="_b2" hidden="1">{#N/A,#N/A,FALSE,"SIM95"}</definedName>
    <definedName name="_b3" localSheetId="1">{#N/A,#N/A,FALSE,"SIM95"}</definedName>
    <definedName name="_b3" hidden="1">{#N/A,#N/A,FALSE,"SIM95"}</definedName>
    <definedName name="_b6" localSheetId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b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B90200" localSheetId="1">#REF!</definedName>
    <definedName name="_B90200">#REF!</definedName>
    <definedName name="_bal0196" localSheetId="1">#REF!</definedName>
    <definedName name="_bal0196">#REF!</definedName>
    <definedName name="_bal0296" localSheetId="1">#REF!</definedName>
    <definedName name="_bal0296">#REF!</definedName>
    <definedName name="_Bal0497" localSheetId="1">#REF!</definedName>
    <definedName name="_Bal0497">#REF!</definedName>
    <definedName name="_bal1196" localSheetId="1">#REF!</definedName>
    <definedName name="_bal1196">#REF!</definedName>
    <definedName name="_bdg2000" localSheetId="1">#REF!</definedName>
    <definedName name="_bdg2000">#REF!</definedName>
    <definedName name="_bdm.028e00ec388b43e38cf5e3a9a290e721.edm" hidden="1">#REF!</definedName>
    <definedName name="_bdm.048BC19F99C445B79FDFB10775EFCD5C.edm" hidden="1">#REF!</definedName>
    <definedName name="_bdm.0525bcfdffca4484aeb187820b139722.edm" hidden="1">#REF!</definedName>
    <definedName name="_bdm.060bcf4908ca4fc6a306c867f3afb747.edm" hidden="1">#REF!</definedName>
    <definedName name="_bdm.07f76e5b1e074e79b63d4454e1ea35c5.edm" hidden="1">#REF!</definedName>
    <definedName name="_bdm.08402FFAA434468CA3E913B3E86AC85F.edm" localSheetId="1">#REF!</definedName>
    <definedName name="_bdm.08402FFAA434468CA3E913B3E86AC85F.edm" hidden="1">#REF!</definedName>
    <definedName name="_bdm.092A3A0B4D6D4F5BB770C5AFA51CE43C.edm" localSheetId="1">#REF!</definedName>
    <definedName name="_bdm.092A3A0B4D6D4F5BB770C5AFA51CE43C.edm" hidden="1">#REF!</definedName>
    <definedName name="_bdm.0C00AD7BE5764A41AA9673E9F63E8AC5.edm" hidden="1">#REF!</definedName>
    <definedName name="_bdm.0c26ebfb544b4748992b35dd4ad993b5.edm" hidden="1">#REF!</definedName>
    <definedName name="_bdm.0C6843DCD374484DB82AD4543DE3D2B5.edm" hidden="1">#REF!</definedName>
    <definedName name="_bdm.0F2D94B3F96C4E2FA3283B9EC6FA15A9.edm" hidden="1">#REF!</definedName>
    <definedName name="_bdm.0F5FC06E47CC45D1B30B49EE9A06202E.edm" localSheetId="1">#REF!</definedName>
    <definedName name="_bdm.0F5FC06E47CC45D1B30B49EE9A06202E.edm" hidden="1">#REF!</definedName>
    <definedName name="_bdm.10d9908e71504e11836984b2c26be55c.edm" hidden="1">#REF!</definedName>
    <definedName name="_bdm.11BF813D857F4AD0990433632B3DC9A3.edm" localSheetId="1">#REF!</definedName>
    <definedName name="_bdm.11BF813D857F4AD0990433632B3DC9A3.edm" hidden="1">#REF!</definedName>
    <definedName name="_bdm.12badcefee6847649e4bde2363300a02.edm" hidden="1">#REF!</definedName>
    <definedName name="_bdm.12bcef7631c54f0c9d01ac1f7925bbfb.edm" hidden="1">#REF!</definedName>
    <definedName name="_bdm.14F7D1B95FF04A0EA9F8866A11BBDD2C.edm" localSheetId="1">#REF!</definedName>
    <definedName name="_bdm.14F7D1B95FF04A0EA9F8866A11BBDD2C.edm" hidden="1">#REF!</definedName>
    <definedName name="_bdm.153fd9f013134f668ccba7317a2f80ce.edm" hidden="1">#REF!</definedName>
    <definedName name="_bdm.18DEABAF135B4B6198BE3B39DB446B33.edm" localSheetId="1">#REF!</definedName>
    <definedName name="_bdm.18DEABAF135B4B6198BE3B39DB446B33.edm" hidden="1">#REF!</definedName>
    <definedName name="_bdm.1D1C526AED3611D69518000347933D20.edm" hidden="1">#REF!</definedName>
    <definedName name="_bdm.1DBF5008A0574D8090F1839066114AF3.edm" hidden="1">#REF!</definedName>
    <definedName name="_bdm.1de320e334dc40c98c674840310f4926.edm" hidden="1">#REF!</definedName>
    <definedName name="_bdm.1FD029A54E3240DFABDC00514E11D11C.edm" hidden="1">#REF!</definedName>
    <definedName name="_bdm.2059DFC5F4694572932F58D4B98E35D3.edm" hidden="1">#REF!</definedName>
    <definedName name="_bdm.2091CEE4A91C4CA08733E91D7EA2BEF6.edm" localSheetId="1">#REF!</definedName>
    <definedName name="_bdm.2091CEE4A91C4CA08733E91D7EA2BEF6.edm" hidden="1">#REF!</definedName>
    <definedName name="_bdm.21e3c1fda4044924a85702474a236ffd.edm" hidden="1">#REF!</definedName>
    <definedName name="_bdm.25210625aab94899bc045aaabd8096c5.edm" hidden="1">#REF!</definedName>
    <definedName name="_bdm.2522120331584E3E99F07E13E2B81C72.edm" localSheetId="1">#REF!</definedName>
    <definedName name="_bdm.2522120331584E3E99F07E13E2B81C72.edm" hidden="1">#REF!</definedName>
    <definedName name="_bdm.29AA0E4D73E54EE39439B3BF2C1C26D6.edm" localSheetId="1">#REF!</definedName>
    <definedName name="_bdm.29AA0E4D73E54EE39439B3BF2C1C26D6.edm" hidden="1">#REF!</definedName>
    <definedName name="_bdm.2AC320996A8C45E18C0BCE2C01C8CB8C.edm" localSheetId="1">#REF!</definedName>
    <definedName name="_bdm.2AC320996A8C45E18C0BCE2C01C8CB8C.edm" hidden="1">#REF!</definedName>
    <definedName name="_bdm.2F7EA815B29E4829ADECC5B8854D6858.edm" localSheetId="1">#REF!</definedName>
    <definedName name="_bdm.2F7EA815B29E4829ADECC5B8854D6858.edm" hidden="1">#REF!</definedName>
    <definedName name="_bdm.30D15166E67E47758D5BBD0F646B5D09.edm" hidden="1">#REF!</definedName>
    <definedName name="_bdm.33275FD8BBF64710BBB015C796976A91.edm" hidden="1">#REF!</definedName>
    <definedName name="_bdm.360F77096A984CDB9D2129DEBF3AE39E.edm" hidden="1">#REF!</definedName>
    <definedName name="_bdm.369951F468884615A98958BF425E53F4.edm" hidden="1">#REF!</definedName>
    <definedName name="_bdm.383af9caf75f445da4b8e27b663c8538.edm" hidden="1">#REF!</definedName>
    <definedName name="_bdm.3C32F9DDE890490C98D07664A6624EE8.edm" localSheetId="1">#REF!</definedName>
    <definedName name="_bdm.3C32F9DDE890490C98D07664A6624EE8.edm" hidden="1">#REF!</definedName>
    <definedName name="_bdm.3D997D451F7A41448F57015DF29DA47B.edm" localSheetId="1">#REF!</definedName>
    <definedName name="_bdm.3D997D451F7A41448F57015DF29DA47B.edm" hidden="1">#REF!</definedName>
    <definedName name="_bdm.3f9c325b6029434e8b3b0b93fa76e7e3.edm" hidden="1">#REF!</definedName>
    <definedName name="_bdm.3FEC472F80B54489885413F1FD6D9CF8.edm" hidden="1">#REF!</definedName>
    <definedName name="_bdm.420B1B9A23B34A5299A3C891BC3E6A77.edm" hidden="1">#REF!</definedName>
    <definedName name="_bdm.42f0f901c84e46688652ec7930165ba1.edm" hidden="1">#REF!</definedName>
    <definedName name="_bdm.43B163F42F8841978E4656EABE3C28AD.edm" hidden="1">#REF!</definedName>
    <definedName name="_bdm.460678027ECF4B768D49C86A2E583735.edm" hidden="1">#REF!</definedName>
    <definedName name="_bdm.49C8B6C5B10B4025934F29CEA44E47CF.edm" hidden="1">#REF!</definedName>
    <definedName name="_bdm.4CD834D271B54ED897F479DDFEF4ADB1.edm" localSheetId="1">#REF!</definedName>
    <definedName name="_bdm.4CD834D271B54ED897F479DDFEF4ADB1.edm" hidden="1">#REF!</definedName>
    <definedName name="_bdm.4ee229da7bb94e97a9c1be7a14cba046.edm" hidden="1">#REF!</definedName>
    <definedName name="_bdm.524e48e95e8444c4b69f1c21fbc18441.edm" hidden="1">#REF!</definedName>
    <definedName name="_bdm.5601BD8E27884BD3B9167AB9D7B6BBFF.edm" hidden="1">#REF!</definedName>
    <definedName name="_bdm.5613db2f6f264ec781abc1835848c966.edm" hidden="1">#REF!</definedName>
    <definedName name="_bdm.595E9F5E76B94109BF5BCFB1081B859A.edm" hidden="1">#REF!</definedName>
    <definedName name="_bdm.5A2A98FBB057442BBC689D429782D540.edm" hidden="1">#REF!</definedName>
    <definedName name="_bdm.604A1177951D49CEA602BF047922ED1C.edm" localSheetId="1">#REF!</definedName>
    <definedName name="_bdm.604A1177951D49CEA602BF047922ED1C.edm" hidden="1">#REF!</definedName>
    <definedName name="_bdm.6118104f2b5141ffad9681eda7e2ca62.edm" hidden="1">#REF!</definedName>
    <definedName name="_bdm.612F7A808AB911D6A4210008021EFA83.edm" hidden="1">#REF!</definedName>
    <definedName name="_bdm.619B43862CEF4AB29D98044BEAC01BDD.edm" hidden="1">#REF!</definedName>
    <definedName name="_bdm.626DE4C114954604A4E93ABB07843F22.edm" localSheetId="1">#REF!</definedName>
    <definedName name="_bdm.626DE4C114954604A4E93ABB07843F22.edm" hidden="1">#REF!</definedName>
    <definedName name="_bdm.64DB601FA512416BA2B375AACEF57490.edm" localSheetId="1">#REF!</definedName>
    <definedName name="_bdm.64DB601FA512416BA2B375AACEF57490.edm" hidden="1">#REF!</definedName>
    <definedName name="_bdm.6519C649734540AD9E1F7E61ED870111.edm" localSheetId="1">#REF!</definedName>
    <definedName name="_bdm.6519C649734540AD9E1F7E61ED870111.edm" hidden="1">#REF!</definedName>
    <definedName name="_bdm.672f9ba966c342a78225417017101602.edm" hidden="1">#REF!</definedName>
    <definedName name="_bdm.68C3D778753A43EA885BA25E96C0357B.edm" localSheetId="1">#REF!</definedName>
    <definedName name="_bdm.68C3D778753A43EA885BA25E96C0357B.edm" hidden="1">#REF!</definedName>
    <definedName name="_bdm.6af46b7482ba4055b361b65db0d55b13.edm" hidden="1">#REF!</definedName>
    <definedName name="_bdm.6E3C127BA17A461AADE65B746CE0F074.edm" localSheetId="1">#REF!</definedName>
    <definedName name="_bdm.6E3C127BA17A461AADE65B746CE0F074.edm" hidden="1">#REF!</definedName>
    <definedName name="_bdm.6E6CCA5A95F24FD3B9317BCF1F7B35E1.edm" hidden="1">#REF!</definedName>
    <definedName name="_bdm.730BBB2AFF874D3596813A85FE0D98A0.edm" hidden="1">#REF!</definedName>
    <definedName name="_bdm.736CDAF25D6F4005AFAA364F19751E9C.edm" localSheetId="1">#REF!</definedName>
    <definedName name="_bdm.736CDAF25D6F4005AFAA364F19751E9C.edm" hidden="1">#REF!</definedName>
    <definedName name="_bdm.74fa2c117c714351bc00cca877251655.edm" hidden="1">#REF!</definedName>
    <definedName name="_bdm.75041372D38B48ADAAB5477F82787B75.edm" localSheetId="1">#REF!</definedName>
    <definedName name="_bdm.75041372D38B48ADAAB5477F82787B75.edm" hidden="1">#REF!</definedName>
    <definedName name="_bdm.75F72E879C1A437BA47907B35B26E902.edm" hidden="1">#REF!</definedName>
    <definedName name="_bdm.78D3A51BA1A648CD9EA07F5F455A8FE0.edm" hidden="1">#REF!</definedName>
    <definedName name="_bdm.7A3D3473875F4434B082BFC3CED3C19C.edm" localSheetId="1">#REF!</definedName>
    <definedName name="_bdm.7A3D3473875F4434B082BFC3CED3C19C.edm" hidden="1">#REF!</definedName>
    <definedName name="_bdm.7aa65354bc734883917f33bc37867d1c.edm" hidden="1">#REF!</definedName>
    <definedName name="_bdm.7D714DA28B1F448DB5B9F01B229FC7D9.edm" hidden="1">#REF!</definedName>
    <definedName name="_bdm.7F17406B71E04F8780E5D078239EC481.edm" localSheetId="1">#REF!</definedName>
    <definedName name="_bdm.7F17406B71E04F8780E5D078239EC481.edm" hidden="1">#REF!</definedName>
    <definedName name="_bdm.84AE437BDDE44BB5AED0B61E2D534563.edm" localSheetId="1">#REF!</definedName>
    <definedName name="_bdm.84AE437BDDE44BB5AED0B61E2D534563.edm" hidden="1">#REF!</definedName>
    <definedName name="_bdm.857bd9e263ac470994316abbb75243ad.edm" hidden="1">#REF!</definedName>
    <definedName name="_bdm.8674C6448C8A43E19FC931A2BD378B2B.edm" hidden="1">#REF!</definedName>
    <definedName name="_bdm.870ad34658014a8b931b802cb591d86e.edm" hidden="1">#REF!</definedName>
    <definedName name="_bdm.88D5A29957664923BA28F02200250075.edm" localSheetId="1">#REF!</definedName>
    <definedName name="_bdm.88D5A29957664923BA28F02200250075.edm" hidden="1">#REF!</definedName>
    <definedName name="_bdm.8a81719a57c4404a9b9b926d39247378.edm" hidden="1">#REF!</definedName>
    <definedName name="_bdm.8B5AB19FFD8644AA8A5A0EA47FDAED5B.edm" localSheetId="1">#REF!</definedName>
    <definedName name="_bdm.8B5AB19FFD8644AA8A5A0EA47FDAED5B.edm" hidden="1">#REF!</definedName>
    <definedName name="_bdm.8BF550BC029F4A4EBA453AA951D82B63.edm" hidden="1">#REF!</definedName>
    <definedName name="_bdm.8D8DD2C8B90B4C5A9C97A324D8510EAF.edm" localSheetId="1">#REF!</definedName>
    <definedName name="_bdm.8D8DD2C8B90B4C5A9C97A324D8510EAF.edm" hidden="1">#REF!</definedName>
    <definedName name="_bdm.8DCFBDB5814445D4825AAB9FB9764F3A.edm" hidden="1">#REF!</definedName>
    <definedName name="_bdm.91D638734D8D4E29A8611475608A82F5.edm" hidden="1">#REF!</definedName>
    <definedName name="_bdm.9235cb1de726457bae9d56f5b00de69d.edm" hidden="1">#REF!</definedName>
    <definedName name="_bdm.92EF26A761C84D14B4F741C61B8E38BC.edm" hidden="1">#REF!</definedName>
    <definedName name="_bdm.9363E6E1DE5A4DB6B03446A3A9BAF7B6.edm" hidden="1">#REF!</definedName>
    <definedName name="_bdm.987F08F1913949589400E508DA0B9DE1.edm" hidden="1">#REF!</definedName>
    <definedName name="_bdm.990889458BB3475F9F392F7D97DE2817.edm" localSheetId="1">#REF!</definedName>
    <definedName name="_bdm.990889458BB3475F9F392F7D97DE2817.edm" hidden="1">#REF!</definedName>
    <definedName name="_bdm.996000217f884ef2ad4b6bf575618df5.edm" hidden="1">#REF!</definedName>
    <definedName name="_bdm.999A23A053254B28A54E0352AAA664C1.edm" localSheetId="1">#REF!</definedName>
    <definedName name="_bdm.999A23A053254B28A54E0352AAA664C1.edm" hidden="1">#REF!</definedName>
    <definedName name="_bdm.9A5E04D5489D4669BE409DF5E754664F.edm" hidden="1">#REF!</definedName>
    <definedName name="_bdm.9E84F8C3E1704E1AA24C09654D5176C2.edm" localSheetId="1">#REF!</definedName>
    <definedName name="_bdm.9E84F8C3E1704E1AA24C09654D5176C2.edm" hidden="1">#REF!</definedName>
    <definedName name="_bdm.a116a4e5505448bd96815fc05f8f640b.edm" hidden="1">#REF!</definedName>
    <definedName name="_bdm.a1f08b6b7f62421c9655681f2ceec276.edm" hidden="1">#REF!</definedName>
    <definedName name="_bdm.a2b476cf9d0d45c3b703e9df329617ed.edm" hidden="1">#REF!</definedName>
    <definedName name="_bdm.a47c03d188f042479221411d4ece18cf.edm" hidden="1">#REF!</definedName>
    <definedName name="_bdm.A519A70E7C8E4FA0B02F871690AA10A5.edm" localSheetId="1">#REF!</definedName>
    <definedName name="_bdm.A519A70E7C8E4FA0B02F871690AA10A5.edm" hidden="1">#REF!</definedName>
    <definedName name="_bdm.a791b01e00b44ed9b2b967d58892226a.edm" hidden="1">#REF!</definedName>
    <definedName name="_bdm.A90062C7DA894596889C626E29EEF8CD.edm" localSheetId="1">#REF!</definedName>
    <definedName name="_bdm.A90062C7DA894596889C626E29EEF8CD.edm" hidden="1">#REF!</definedName>
    <definedName name="_bdm.A96848567D23491E80607CDDD312B1BC.edm" hidden="1">#REF!</definedName>
    <definedName name="_bdm.aa1645d11c294dafa19533e136b5ce9d.edm" hidden="1">#REF!</definedName>
    <definedName name="_bdm.ABC1F248412E462AA207037A603A2A7F.edm" hidden="1">#REF!</definedName>
    <definedName name="_bdm.ABDEDF5B61DB49D8AE5FCBDED78B204C.edm" localSheetId="1">#REF!</definedName>
    <definedName name="_bdm.ABDEDF5B61DB49D8AE5FCBDED78B204C.edm" hidden="1">#REF!</definedName>
    <definedName name="_bdm.AD5D617061DE46FE842494DA7A648427.edm" localSheetId="1">#REF!</definedName>
    <definedName name="_bdm.AD5D617061DE46FE842494DA7A648427.edm" hidden="1">#REF!</definedName>
    <definedName name="_bdm.ada3c617cca441b588d2922081fb9bc6.edm" hidden="1">#REF!</definedName>
    <definedName name="_bdm.AE44D4798ACB11D6A4210008021EFA83.edm" hidden="1">#REF!</definedName>
    <definedName name="_bdm.B031EC69C2F44005A6C884B8265D67AD.edm" hidden="1">#REF!</definedName>
    <definedName name="_bdm.B0FC7B24049C42D9BABD319D72743B03.edm" hidden="1">#REF!</definedName>
    <definedName name="_bdm.B274EB7337BE41C088664DD277D13655.edm" localSheetId="1">#REF!</definedName>
    <definedName name="_bdm.B274EB7337BE41C088664DD277D13655.edm" hidden="1">#REF!</definedName>
    <definedName name="_bdm.B3132235A08747249FDD5FC42FA2AF2D.edm" hidden="1">#REF!</definedName>
    <definedName name="_bdm.B33062ADEA9A4E03BD5FF21BA333A557.edm" hidden="1">#REF!</definedName>
    <definedName name="_bdm.B35A23F7ED874508B2E6FEFF04A34FC1.edm" hidden="1">#REF!</definedName>
    <definedName name="_bdm.B6C7DE2AB6EF4942AA8B463184749731.edm" hidden="1">#REF!</definedName>
    <definedName name="_bdm.BB20F21116D74CF0ADD9389BCDCE0CCC.edm" hidden="1">#REF!</definedName>
    <definedName name="_bdm.bd2b62f77d14445b8a1ed486b6a6a71f.edm" hidden="1">#REF!</definedName>
    <definedName name="_bdm.C0AB51769FE349A6B303DAA5510383EB.edm" localSheetId="1">#REF!</definedName>
    <definedName name="_bdm.C0AB51769FE349A6B303DAA5510383EB.edm" hidden="1">#REF!</definedName>
    <definedName name="_bdm.c24e79aac3234c10ac509916d557afd4.edm" hidden="1">#REF!</definedName>
    <definedName name="_bdm.C2D64AA05F324354A3C4BF35979A19CF.edm" localSheetId="1">#REF!</definedName>
    <definedName name="_bdm.C2D64AA05F324354A3C4BF35979A19CF.edm" hidden="1">#REF!</definedName>
    <definedName name="_bdm.C30BD781DD95460691B5538CC4CB00CC.edm" hidden="1">#REF!</definedName>
    <definedName name="_bdm.c49c81c4e3bb4716af6f71a4d3eabc37.edm" hidden="1">#REF!</definedName>
    <definedName name="_bdm.c5a199792e7442109d4eebb84080e436.edm" hidden="1">#REF!</definedName>
    <definedName name="_bdm.C8E2220FA55D4DBA88CF6FDB5AF93DC8.edm" hidden="1">#REF!</definedName>
    <definedName name="_bdm.C911C4C561304EE795FAAC287BF9E366.edm" localSheetId="1">#REF!</definedName>
    <definedName name="_bdm.C911C4C561304EE795FAAC287BF9E366.edm" hidden="1">#REF!</definedName>
    <definedName name="_bdm.c931c7b784844fc29a149649693d7eee.edm" hidden="1">#REF!</definedName>
    <definedName name="_bdm.C9EDB06E14634FA599075606EB278669.edm" localSheetId="1">#REF!</definedName>
    <definedName name="_bdm.C9EDB06E14634FA599075606EB278669.edm" hidden="1">#REF!</definedName>
    <definedName name="_bdm.CA3E6B78EE2B45568AE7DD2F9CF236DD.edm" hidden="1">#REF!</definedName>
    <definedName name="_bdm.CA673A54DA534B88A365BD3CFBF80624.edm" hidden="1">#REF!</definedName>
    <definedName name="_bdm.cbcd9cde08e74f3a9b10780b1d5372d2.edm" hidden="1">#REF!</definedName>
    <definedName name="_bdm.cd926dcce60f477b9a6ac6589810939b.edm" hidden="1">#REF!</definedName>
    <definedName name="_bdm.d08033812f464de78f00cd63a2378ed3.edm" hidden="1">#REF!</definedName>
    <definedName name="_bdm.D0E4FE1F3D134FCFA433C264E89AFEEC.edm" localSheetId="1">#REF!</definedName>
    <definedName name="_bdm.D0E4FE1F3D134FCFA433C264E89AFEEC.edm" hidden="1">#REF!</definedName>
    <definedName name="_bdm.D131271E4E834CA5B554B1534DF3B9F4.edm" hidden="1">#REF!</definedName>
    <definedName name="_bdm.d2748711b9564a43be1c36a3137f0e05.edm" hidden="1">#REF!</definedName>
    <definedName name="_bdm.D4F1CD819219445BB8BEDD621CCCFE01.edm" hidden="1">#REF!</definedName>
    <definedName name="_bdm.D6E3370FF7134350A5B0496E2175913D.edm" localSheetId="1">#REF!</definedName>
    <definedName name="_bdm.D6E3370FF7134350A5B0496E2175913D.edm" hidden="1">#REF!</definedName>
    <definedName name="_bdm.D7C15A4BBDCB48EE90A7731379954BF9.edm" localSheetId="1">#REF!</definedName>
    <definedName name="_bdm.D7C15A4BBDCB48EE90A7731379954BF9.edm" hidden="1">#REF!</definedName>
    <definedName name="_bdm.D88615CC0896440DB78EE19B688682E4.edm" hidden="1">#REF!</definedName>
    <definedName name="_bdm.DA92A1C5F30E4D4A9550FD54525CD20F.edm" hidden="1">#REF!</definedName>
    <definedName name="_bdm.DE3F2691ABFF4104BCC2E2A0BAD6BA68.edm" localSheetId="1">#REF!</definedName>
    <definedName name="_bdm.DE3F2691ABFF4104BCC2E2A0BAD6BA68.edm" hidden="1">#REF!</definedName>
    <definedName name="_bdm.E0D1AA3417ED46EEB9E60356867FFD50.edm" localSheetId="1">#REF!</definedName>
    <definedName name="_bdm.E0D1AA3417ED46EEB9E60356867FFD50.edm" hidden="1">#REF!</definedName>
    <definedName name="_bdm.E34721DBC3E140F9A0B16D98B8E24E88.edm" hidden="1">#REF!</definedName>
    <definedName name="_bdm.E3E880E9EA1E4D01BD6B800F00E64BDC.edm" localSheetId="1">#REF!</definedName>
    <definedName name="_bdm.E3E880E9EA1E4D01BD6B800F00E64BDC.edm" hidden="1">#REF!</definedName>
    <definedName name="_bdm.e5599adea68c405a882a42c910730c86.edm" hidden="1">#REF!</definedName>
    <definedName name="_bdm.e6bf290f556243849685ff0b3ee8f9a7.edm" hidden="1">#REF!</definedName>
    <definedName name="_bdm.E73079DF597249EC891C751EC5060F24.edm" localSheetId="1">#REF!</definedName>
    <definedName name="_bdm.E73079DF597249EC891C751EC5060F24.edm" hidden="1">#REF!</definedName>
    <definedName name="_bdm.e75f47d74cd449edad0cc6847c3341a2.edm" hidden="1">#REF!</definedName>
    <definedName name="_bdm.E9098B9BCAB040D2A17BF3EA6C9819D4.edm" hidden="1">#REF!</definedName>
    <definedName name="_bdm.ECBC4DC488D14AFB93090D935BBFFCFC.edm" localSheetId="1">#REF!</definedName>
    <definedName name="_bdm.ECBC4DC488D14AFB93090D935BBFFCFC.edm" hidden="1">#REF!</definedName>
    <definedName name="_bdm.ee348722d71648dfa49222eee6b00bc0.edm" hidden="1">#REF!</definedName>
    <definedName name="_bdm.efeb2c77b5144a91ac7a78ed7c590ea7.edm" hidden="1">#REF!</definedName>
    <definedName name="_bdm.F2CBE4292E1241888179298F3DF9CC3E.edm" hidden="1">#REF!</definedName>
    <definedName name="_bdm.F44E0E92FE3D41C4A179DD2285A701A6.edm" hidden="1">#REF!</definedName>
    <definedName name="_bdm.F5E36428065A41C19B527712B8B1F365.edm" hidden="1">#REF!</definedName>
    <definedName name="_bdm.F6F55E78B7E24A7D82FDCF57F4CE47B6.edm" hidden="1">#REF!</definedName>
    <definedName name="_bdm.f7beee3b3ff34019b5b7f49ce5fe49ef.edm" hidden="1">#REF!</definedName>
    <definedName name="_bdm.F826DBE529DB40AAAD20592716FF48F0.edm" hidden="1">#REF!</definedName>
    <definedName name="_bdm.F8A7CC4710D64BB08F5B2088282ED553.edm" hidden="1">#REF!</definedName>
    <definedName name="_bdm.f9cf2ae9c4ac4a58b863240aa66cee80.edm" hidden="1">#REF!</definedName>
    <definedName name="_bdm.FAB0D6816C314CDF81D46064074B49CA.edm" hidden="1">#REF!</definedName>
    <definedName name="_bdm.FB913575105547938310E561E8EE01EE.edm" hidden="1">#REF!</definedName>
    <definedName name="_bdm.FB9C5FADD9154A278F2CB44F2FA104EA.edm" localSheetId="1">#REF!</definedName>
    <definedName name="_bdm.FB9C5FADD9154A278F2CB44F2FA104EA.edm" hidden="1">#REF!</definedName>
    <definedName name="_bdm.FD487AB7E3C44B799AF7A8362F6F654B.edm" localSheetId="1">#REF!</definedName>
    <definedName name="_bdm.FD487AB7E3C44B799AF7A8362F6F654B.edm" hidden="1">#REF!</definedName>
    <definedName name="_bdm.FDF5F1D103D949E98B64F81A1037F7CF.edm" localSheetId="1">#REF!</definedName>
    <definedName name="_bdm.FDF5F1D103D949E98B64F81A1037F7CF.edm" hidden="1">#REF!</definedName>
    <definedName name="_BU3" localSheetId="1">{#N/A,#N/A,FALSE,"11) Det. Balance"}</definedName>
    <definedName name="_BU3" hidden="1">{#N/A,#N/A,FALSE,"11) Det. Balance"}</definedName>
    <definedName name="_cal00001" localSheetId="1">{"'NOTES2'!$G$9:$J$27"}</definedName>
    <definedName name="_cal00001" hidden="1">{"'NOTES2'!$G$9:$J$27"}</definedName>
    <definedName name="_CBD02" localSheetId="1">{"PLAN MED.PROVISORIA",#N/A,FALSE,"IRENDA"}</definedName>
    <definedName name="_CBD02" hidden="1">{"PLAN MED.PROVISORIA",#N/A,FALSE,"IRENDA"}</definedName>
    <definedName name="_cc1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_cc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_cc2" localSheetId="1">{"bs",#N/A,FALSE,"SCF"}</definedName>
    <definedName name="_cc2" hidden="1">{"bs",#N/A,FALSE,"SCF"}</definedName>
    <definedName name="_CEN30" localSheetId="1">{#N/A,#N/A,FALSE,"SIM95"}</definedName>
    <definedName name="_CEN30" hidden="1">{#N/A,#N/A,FALSE,"SIM95"}</definedName>
    <definedName name="_CEN300" localSheetId="1">{#N/A,#N/A,FALSE,"SIM95"}</definedName>
    <definedName name="_CEN300" hidden="1">{#N/A,#N/A,FALSE,"SIM95"}</definedName>
    <definedName name="_cen301" localSheetId="1">{#N/A,#N/A,FALSE,"SIM95"}</definedName>
    <definedName name="_cen301" hidden="1">{#N/A,#N/A,FALSE,"SIM95"}</definedName>
    <definedName name="_cen31" localSheetId="1">{#N/A,#N/A,FALSE,"SIM95"}</definedName>
    <definedName name="_cen31" hidden="1">{#N/A,#N/A,FALSE,"SIM95"}</definedName>
    <definedName name="_cf2" localSheetId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MV1" localSheetId="1">{"'RELATÓRIO'!$A$1:$E$20","'RELATÓRIO'!$A$22:$D$34","'INTERNET'!$A$31:$G$58","'INTERNET'!$A$1:$G$28","'SÉRIE HISTÓRICA'!$A$167:$H$212","'SÉRIE HISTÓRICA'!$A$56:$H$101"}</definedName>
    <definedName name="_CMV1" hidden="1">{"'RELATÓRIO'!$A$1:$E$20","'RELATÓRIO'!$A$22:$D$34","'INTERNET'!$A$31:$G$58","'INTERNET'!$A$1:$G$28","'SÉRIE HISTÓRICA'!$A$167:$H$212","'SÉRIE HISTÓRICA'!$A$56:$H$101"}</definedName>
    <definedName name="_CMV1_1" localSheetId="1">{"'RELATÓRIO'!$A$1:$E$20","'RELATÓRIO'!$A$22:$D$34","'INTERNET'!$A$31:$G$58","'INTERNET'!$A$1:$G$28","'SÉRIE HISTÓRICA'!$A$167:$H$212","'SÉRIE HISTÓRICA'!$A$56:$H$101"}</definedName>
    <definedName name="_CMV1_1" hidden="1">{"'RELATÓRIO'!$A$1:$E$20","'RELATÓRIO'!$A$22:$D$34","'INTERNET'!$A$31:$G$58","'INTERNET'!$A$1:$G$28","'SÉRIE HISTÓRICA'!$A$167:$H$212","'SÉRIE HISTÓRICA'!$A$56:$H$101"}</definedName>
    <definedName name="_CMV1_2" localSheetId="1">{"'RELATÓRIO'!$A$1:$E$20","'RELATÓRIO'!$A$22:$D$34","'INTERNET'!$A$31:$G$58","'INTERNET'!$A$1:$G$28","'SÉRIE HISTÓRICA'!$A$167:$H$212","'SÉRIE HISTÓRICA'!$A$56:$H$101"}</definedName>
    <definedName name="_CMV1_2" hidden="1">{"'RELATÓRIO'!$A$1:$E$20","'RELATÓRIO'!$A$22:$D$34","'INTERNET'!$A$31:$G$58","'INTERNET'!$A$1:$G$28","'SÉRIE HISTÓRICA'!$A$167:$H$212","'SÉRIE HISTÓRICA'!$A$56:$H$101"}</definedName>
    <definedName name="_CMV1_3" localSheetId="1">{"'RELATÓRIO'!$A$1:$E$20","'RELATÓRIO'!$A$22:$D$34","'INTERNET'!$A$31:$G$58","'INTERNET'!$A$1:$G$28","'SÉRIE HISTÓRICA'!$A$167:$H$212","'SÉRIE HISTÓRICA'!$A$56:$H$101"}</definedName>
    <definedName name="_CMV1_3" hidden="1">{"'RELATÓRIO'!$A$1:$E$20","'RELATÓRIO'!$A$22:$D$34","'INTERNET'!$A$31:$G$58","'INTERNET'!$A$1:$G$28","'SÉRIE HISTÓRICA'!$A$167:$H$212","'SÉRIE HISTÓRICA'!$A$56:$H$101"}</definedName>
    <definedName name="_CMV1_4" localSheetId="1">{"'RELATÓRIO'!$A$1:$E$20","'RELATÓRIO'!$A$22:$D$34","'INTERNET'!$A$31:$G$58","'INTERNET'!$A$1:$G$28","'SÉRIE HISTÓRICA'!$A$167:$H$212","'SÉRIE HISTÓRICA'!$A$56:$H$101"}</definedName>
    <definedName name="_CMV1_4" hidden="1">{"'RELATÓRIO'!$A$1:$E$20","'RELATÓRIO'!$A$22:$D$34","'INTERNET'!$A$31:$G$58","'INTERNET'!$A$1:$G$28","'SÉRIE HISTÓRICA'!$A$167:$H$212","'SÉRIE HISTÓRICA'!$A$56:$H$101"}</definedName>
    <definedName name="_CMV1_5" localSheetId="1">{"'RELATÓRIO'!$A$1:$E$20","'RELATÓRIO'!$A$22:$D$34","'INTERNET'!$A$31:$G$58","'INTERNET'!$A$1:$G$28","'SÉRIE HISTÓRICA'!$A$167:$H$212","'SÉRIE HISTÓRICA'!$A$56:$H$101"}</definedName>
    <definedName name="_CMV1_5" hidden="1">{"'RELATÓRIO'!$A$1:$E$20","'RELATÓRIO'!$A$22:$D$34","'INTERNET'!$A$31:$G$58","'INTERNET'!$A$1:$G$28","'SÉRIE HISTÓRICA'!$A$167:$H$212","'SÉRIE HISTÓRICA'!$A$56:$H$101"}</definedName>
    <definedName name="_CMV2" localSheetId="1">{"'RELATÓRIO'!$A$1:$E$20","'RELATÓRIO'!$A$22:$D$34","'INTERNET'!$A$31:$G$58","'INTERNET'!$A$1:$G$28","'SÉRIE HISTÓRICA'!$A$167:$H$212","'SÉRIE HISTÓRICA'!$A$56:$H$101"}</definedName>
    <definedName name="_CMV2" hidden="1">{"'RELATÓRIO'!$A$1:$E$20","'RELATÓRIO'!$A$22:$D$34","'INTERNET'!$A$31:$G$58","'INTERNET'!$A$1:$G$28","'SÉRIE HISTÓRICA'!$A$167:$H$212","'SÉRIE HISTÓRICA'!$A$56:$H$101"}</definedName>
    <definedName name="_CMV2_1" localSheetId="1">{"'RELATÓRIO'!$A$1:$E$20","'RELATÓRIO'!$A$22:$D$34","'INTERNET'!$A$31:$G$58","'INTERNET'!$A$1:$G$28","'SÉRIE HISTÓRICA'!$A$167:$H$212","'SÉRIE HISTÓRICA'!$A$56:$H$101"}</definedName>
    <definedName name="_CMV2_1" hidden="1">{"'RELATÓRIO'!$A$1:$E$20","'RELATÓRIO'!$A$22:$D$34","'INTERNET'!$A$31:$G$58","'INTERNET'!$A$1:$G$28","'SÉRIE HISTÓRICA'!$A$167:$H$212","'SÉRIE HISTÓRICA'!$A$56:$H$101"}</definedName>
    <definedName name="_CMV2_2" localSheetId="1">{"'RELATÓRIO'!$A$1:$E$20","'RELATÓRIO'!$A$22:$D$34","'INTERNET'!$A$31:$G$58","'INTERNET'!$A$1:$G$28","'SÉRIE HISTÓRICA'!$A$167:$H$212","'SÉRIE HISTÓRICA'!$A$56:$H$101"}</definedName>
    <definedName name="_CMV2_2" hidden="1">{"'RELATÓRIO'!$A$1:$E$20","'RELATÓRIO'!$A$22:$D$34","'INTERNET'!$A$31:$G$58","'INTERNET'!$A$1:$G$28","'SÉRIE HISTÓRICA'!$A$167:$H$212","'SÉRIE HISTÓRICA'!$A$56:$H$101"}</definedName>
    <definedName name="_CMV2_3" localSheetId="1">{"'RELATÓRIO'!$A$1:$E$20","'RELATÓRIO'!$A$22:$D$34","'INTERNET'!$A$31:$G$58","'INTERNET'!$A$1:$G$28","'SÉRIE HISTÓRICA'!$A$167:$H$212","'SÉRIE HISTÓRICA'!$A$56:$H$101"}</definedName>
    <definedName name="_CMV2_3" hidden="1">{"'RELATÓRIO'!$A$1:$E$20","'RELATÓRIO'!$A$22:$D$34","'INTERNET'!$A$31:$G$58","'INTERNET'!$A$1:$G$28","'SÉRIE HISTÓRICA'!$A$167:$H$212","'SÉRIE HISTÓRICA'!$A$56:$H$101"}</definedName>
    <definedName name="_CMV2_4" localSheetId="1">{"'RELATÓRIO'!$A$1:$E$20","'RELATÓRIO'!$A$22:$D$34","'INTERNET'!$A$31:$G$58","'INTERNET'!$A$1:$G$28","'SÉRIE HISTÓRICA'!$A$167:$H$212","'SÉRIE HISTÓRICA'!$A$56:$H$101"}</definedName>
    <definedName name="_CMV2_4" hidden="1">{"'RELATÓRIO'!$A$1:$E$20","'RELATÓRIO'!$A$22:$D$34","'INTERNET'!$A$31:$G$58","'INTERNET'!$A$1:$G$28","'SÉRIE HISTÓRICA'!$A$167:$H$212","'SÉRIE HISTÓRICA'!$A$56:$H$101"}</definedName>
    <definedName name="_CMV2_5" localSheetId="1">{"'RELATÓRIO'!$A$1:$E$20","'RELATÓRIO'!$A$22:$D$34","'INTERNET'!$A$31:$G$58","'INTERNET'!$A$1:$G$28","'SÉRIE HISTÓRICA'!$A$167:$H$212","'SÉRIE HISTÓRICA'!$A$56:$H$101"}</definedName>
    <definedName name="_CMV2_5" hidden="1">{"'RELATÓRIO'!$A$1:$E$20","'RELATÓRIO'!$A$22:$D$34","'INTERNET'!$A$31:$G$58","'INTERNET'!$A$1:$G$28","'SÉRIE HISTÓRICA'!$A$167:$H$212","'SÉRIE HISTÓRICA'!$A$56:$H$101"}</definedName>
    <definedName name="_CORR">NA()</definedName>
    <definedName name="_d1" localSheetId="1">{#N/A,#N/A,FALSE,"SIM95"}</definedName>
    <definedName name="_d1" hidden="1">{#N/A,#N/A,FALSE,"SIM95"}</definedName>
    <definedName name="_d2" localSheetId="1">{#N/A,#N/A,FALSE,"SIM95"}</definedName>
    <definedName name="_d2" hidden="1">{#N/A,#N/A,FALSE,"SIM95"}</definedName>
    <definedName name="_D4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DAT1">#REF!</definedName>
    <definedName name="_DAT10">#REF!</definedName>
    <definedName name="_DAT100" localSheetId="1">#REF!</definedName>
    <definedName name="_DAT100">#REF!</definedName>
    <definedName name="_DAT101" localSheetId="1">#REF!</definedName>
    <definedName name="_DAT101">#REF!</definedName>
    <definedName name="_DAT102" localSheetId="1">#REF!</definedName>
    <definedName name="_DAT102">#REF!</definedName>
    <definedName name="_DAT103" localSheetId="1">#REF!</definedName>
    <definedName name="_DAT103">#REF!</definedName>
    <definedName name="_DAT104" localSheetId="1">#REF!</definedName>
    <definedName name="_DAT104">#REF!</definedName>
    <definedName name="_DAT105" localSheetId="1">#REF!</definedName>
    <definedName name="_DAT105">#REF!</definedName>
    <definedName name="_DAT106" localSheetId="1">#REF!</definedName>
    <definedName name="_DAT106">#REF!</definedName>
    <definedName name="_DAT107" localSheetId="1">#REF!</definedName>
    <definedName name="_DAT107">#REF!</definedName>
    <definedName name="_DAT108" localSheetId="1">#REF!</definedName>
    <definedName name="_DAT108">#REF!</definedName>
    <definedName name="_DAT109" localSheetId="1">#REF!</definedName>
    <definedName name="_DAT109">#REF!</definedName>
    <definedName name="_DAT11">#REF!</definedName>
    <definedName name="_DAT110" localSheetId="1">#REF!</definedName>
    <definedName name="_DAT110">#REF!</definedName>
    <definedName name="_DAT111" localSheetId="1">#REF!</definedName>
    <definedName name="_DAT111">#REF!</definedName>
    <definedName name="_DAT112" localSheetId="1">#REF!</definedName>
    <definedName name="_DAT112">#REF!</definedName>
    <definedName name="_DAT113" localSheetId="1">#REF!</definedName>
    <definedName name="_DAT113">#REF!</definedName>
    <definedName name="_DAT114" localSheetId="1">#REF!</definedName>
    <definedName name="_DAT114">#REF!</definedName>
    <definedName name="_DAT115" localSheetId="1">#REF!</definedName>
    <definedName name="_DAT115">#REF!</definedName>
    <definedName name="_DAT116" localSheetId="1">#REF!</definedName>
    <definedName name="_DAT116">#REF!</definedName>
    <definedName name="_DAT117" localSheetId="1">#REF!</definedName>
    <definedName name="_DAT117">#REF!</definedName>
    <definedName name="_DAT118" localSheetId="1">#REF!</definedName>
    <definedName name="_DAT118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 localSheetId="1">#REF!</definedName>
    <definedName name="_DAT29">#REF!</definedName>
    <definedName name="_DAT3">#REF!</definedName>
    <definedName name="_DAT30" localSheetId="1">#REF!</definedName>
    <definedName name="_DAT30">#REF!</definedName>
    <definedName name="_DAT31" localSheetId="1">#REF!</definedName>
    <definedName name="_DAT31">#REF!</definedName>
    <definedName name="_DAT32" localSheetId="1">#REF!</definedName>
    <definedName name="_DAT32">#REF!</definedName>
    <definedName name="_DAT33" localSheetId="1">#REF!</definedName>
    <definedName name="_DAT33">#REF!</definedName>
    <definedName name="_DAT34" localSheetId="1">#REF!</definedName>
    <definedName name="_DAT34">#REF!</definedName>
    <definedName name="_DAT35" localSheetId="1">#REF!</definedName>
    <definedName name="_DAT35">#REF!</definedName>
    <definedName name="_DAT36" localSheetId="1">#REF!</definedName>
    <definedName name="_DAT36">#REF!</definedName>
    <definedName name="_DAT37" localSheetId="1">#REF!</definedName>
    <definedName name="_DAT37">#REF!</definedName>
    <definedName name="_DAT38" localSheetId="1">#REF!</definedName>
    <definedName name="_DAT38">#REF!</definedName>
    <definedName name="_DAT39" localSheetId="1">#REF!</definedName>
    <definedName name="_DAT39">#REF!</definedName>
    <definedName name="_DAT4">#REF!</definedName>
    <definedName name="_DAT40" localSheetId="1">#REF!</definedName>
    <definedName name="_DAT40">#REF!</definedName>
    <definedName name="_DAT41" localSheetId="1">#REF!</definedName>
    <definedName name="_DAT41">#REF!</definedName>
    <definedName name="_DAT42" localSheetId="1">#REF!</definedName>
    <definedName name="_DAT42">#REF!</definedName>
    <definedName name="_DAT43" localSheetId="1">#REF!</definedName>
    <definedName name="_DAT43">#REF!</definedName>
    <definedName name="_DAT44" localSheetId="1">#REF!</definedName>
    <definedName name="_DAT44">#REF!</definedName>
    <definedName name="_DAT45" localSheetId="1">#REF!</definedName>
    <definedName name="_DAT45">#REF!</definedName>
    <definedName name="_DAT46" localSheetId="1">#REF!</definedName>
    <definedName name="_DAT46">#REF!</definedName>
    <definedName name="_DAT47" localSheetId="1">#REF!</definedName>
    <definedName name="_DAT47">#REF!</definedName>
    <definedName name="_DAT48" localSheetId="1">#REF!</definedName>
    <definedName name="_DAT48">#REF!</definedName>
    <definedName name="_DAT49" localSheetId="1">#REF!</definedName>
    <definedName name="_DAT49">#REF!</definedName>
    <definedName name="_DAT5">#REF!</definedName>
    <definedName name="_DAT50" localSheetId="1">#REF!</definedName>
    <definedName name="_DAT50">#REF!</definedName>
    <definedName name="_DAT51" localSheetId="1">#REF!</definedName>
    <definedName name="_DAT51">#REF!</definedName>
    <definedName name="_DAT52" localSheetId="1">#REF!</definedName>
    <definedName name="_DAT52">#REF!</definedName>
    <definedName name="_DAT53" localSheetId="1">#REF!</definedName>
    <definedName name="_DAT53">#REF!</definedName>
    <definedName name="_DAT54" localSheetId="1">#REF!</definedName>
    <definedName name="_DAT54">#REF!</definedName>
    <definedName name="_DAT55" localSheetId="1">#REF!</definedName>
    <definedName name="_DAT55">#REF!</definedName>
    <definedName name="_DAT56" localSheetId="1">#REF!</definedName>
    <definedName name="_DAT56">#REF!</definedName>
    <definedName name="_DAT57" localSheetId="1">#REF!</definedName>
    <definedName name="_DAT57">#REF!</definedName>
    <definedName name="_DAT58" localSheetId="1">#REF!</definedName>
    <definedName name="_DAT58">#REF!</definedName>
    <definedName name="_DAT59" localSheetId="1">#REF!</definedName>
    <definedName name="_DAT59">#REF!</definedName>
    <definedName name="_DAT6">#REF!</definedName>
    <definedName name="_DAT60" localSheetId="1">#REF!</definedName>
    <definedName name="_DAT60">#REF!</definedName>
    <definedName name="_DAT61" localSheetId="1">#REF!</definedName>
    <definedName name="_DAT61">#REF!</definedName>
    <definedName name="_DAT62" localSheetId="1">#REF!</definedName>
    <definedName name="_DAT62">#REF!</definedName>
    <definedName name="_DAT63" localSheetId="1">#REF!</definedName>
    <definedName name="_DAT63">#REF!</definedName>
    <definedName name="_DAT64" localSheetId="1">#REF!</definedName>
    <definedName name="_DAT64">#REF!</definedName>
    <definedName name="_DAT65" localSheetId="1">#REF!</definedName>
    <definedName name="_DAT65">#REF!</definedName>
    <definedName name="_DAT66" localSheetId="1">#REF!</definedName>
    <definedName name="_DAT66">#REF!</definedName>
    <definedName name="_DAT67" localSheetId="1">#REF!</definedName>
    <definedName name="_DAT67">#REF!</definedName>
    <definedName name="_DAT68" localSheetId="1">#REF!</definedName>
    <definedName name="_DAT68">#REF!</definedName>
    <definedName name="_DAT69" localSheetId="1">#REF!</definedName>
    <definedName name="_DAT69">#REF!</definedName>
    <definedName name="_DAT7">#REF!</definedName>
    <definedName name="_DAT70" localSheetId="1">#REF!</definedName>
    <definedName name="_DAT70">#REF!</definedName>
    <definedName name="_DAT71" localSheetId="1">#REF!</definedName>
    <definedName name="_DAT71">#REF!</definedName>
    <definedName name="_DAT72" localSheetId="1">#REF!</definedName>
    <definedName name="_DAT72">#REF!</definedName>
    <definedName name="_DAT73" localSheetId="1">#REF!</definedName>
    <definedName name="_DAT73">#REF!</definedName>
    <definedName name="_DAT74" localSheetId="1">#REF!</definedName>
    <definedName name="_DAT74">#REF!</definedName>
    <definedName name="_DAT75" localSheetId="1">#REF!</definedName>
    <definedName name="_DAT75">#REF!</definedName>
    <definedName name="_DAT76" localSheetId="1">#REF!</definedName>
    <definedName name="_DAT76">#REF!</definedName>
    <definedName name="_DAT77" localSheetId="1">#REF!</definedName>
    <definedName name="_DAT77">#REF!</definedName>
    <definedName name="_DAT78" localSheetId="1">#REF!</definedName>
    <definedName name="_DAT78">#REF!</definedName>
    <definedName name="_DAT79" localSheetId="1">#REF!</definedName>
    <definedName name="_DAT79">#REF!</definedName>
    <definedName name="_DAT8">#REF!</definedName>
    <definedName name="_DAT80" localSheetId="1">#REF!</definedName>
    <definedName name="_DAT80">#REF!</definedName>
    <definedName name="_DAT81" localSheetId="1">#REF!</definedName>
    <definedName name="_DAT81">#REF!</definedName>
    <definedName name="_DAT82" localSheetId="1">#REF!</definedName>
    <definedName name="_DAT82">#REF!</definedName>
    <definedName name="_DAT83" localSheetId="1">#REF!</definedName>
    <definedName name="_DAT83">#REF!</definedName>
    <definedName name="_DAT84" localSheetId="1">#REF!</definedName>
    <definedName name="_DAT84">#REF!</definedName>
    <definedName name="_DAT85" localSheetId="1">#REF!</definedName>
    <definedName name="_DAT85">#REF!</definedName>
    <definedName name="_DAT86" localSheetId="1">#REF!</definedName>
    <definedName name="_DAT86">#REF!</definedName>
    <definedName name="_DAT87" localSheetId="1">#REF!</definedName>
    <definedName name="_DAT87">#REF!</definedName>
    <definedName name="_DAT88" localSheetId="1">#REF!</definedName>
    <definedName name="_DAT88">#REF!</definedName>
    <definedName name="_DAT89" localSheetId="1">#REF!</definedName>
    <definedName name="_DAT89">#REF!</definedName>
    <definedName name="_DAT9">#REF!</definedName>
    <definedName name="_DAT90" localSheetId="1">#REF!</definedName>
    <definedName name="_DAT90">#REF!</definedName>
    <definedName name="_DAT91" localSheetId="1">#REF!</definedName>
    <definedName name="_DAT91">#REF!</definedName>
    <definedName name="_DAT92" localSheetId="1">#REF!</definedName>
    <definedName name="_DAT92">#REF!</definedName>
    <definedName name="_DAT93" localSheetId="1">#REF!</definedName>
    <definedName name="_DAT93">#REF!</definedName>
    <definedName name="_DAT94" localSheetId="1">#REF!</definedName>
    <definedName name="_DAT94">#REF!</definedName>
    <definedName name="_DAT95" localSheetId="1">#REF!</definedName>
    <definedName name="_DAT95">#REF!</definedName>
    <definedName name="_DAT96" localSheetId="1">#REF!</definedName>
    <definedName name="_DAT96">#REF!</definedName>
    <definedName name="_DAT97" localSheetId="1">#REF!</definedName>
    <definedName name="_DAT97">#REF!</definedName>
    <definedName name="_DAT98" localSheetId="1">#REF!</definedName>
    <definedName name="_DAT98">#REF!</definedName>
    <definedName name="_DAT99" localSheetId="1">#REF!</definedName>
    <definedName name="_DAT99">#REF!</definedName>
    <definedName name="_dep1" localSheetId="1">{"Depreciation",#N/A,FALSE,"Depreciation"}</definedName>
    <definedName name="_dep1" hidden="1">{"Depreciation",#N/A,FALSE,"Depreciation"}</definedName>
    <definedName name="_dep1_1" localSheetId="1">{"Depreciation",#N/A,FALSE,"Depreciation"}</definedName>
    <definedName name="_dep1_1" hidden="1">{"Depreciation",#N/A,FALSE,"Depreciation"}</definedName>
    <definedName name="_Dist_Bin" hidden="1">#REF!</definedName>
    <definedName name="_Dist_Values" hidden="1">#REF!</definedName>
    <definedName name="_doc2" localSheetId="1">#REF!</definedName>
    <definedName name="_doc2">#REF!</definedName>
    <definedName name="_doc3" localSheetId="1">#REF!</definedName>
    <definedName name="_doc3">#REF!</definedName>
    <definedName name="_DRE0700" localSheetId="1">{"'PXR_6500'!$A$1:$I$124"}</definedName>
    <definedName name="_DRE0700" hidden="1">{"'PXR_6500'!$A$1:$I$124"}</definedName>
    <definedName name="_E1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" localSheetId="1">{#N/A,#N/A,FALSE,"PACCIL";#N/A,#N/A,FALSE,"PAITACAN";#N/A,#N/A,FALSE,"PARECO";#N/A,#N/A,FALSE,"PA62";#N/A,#N/A,FALSE,"PAFINAL";#N/A,#N/A,FALSE,"PARECONF";#N/A,#N/A,FALSE,"PARECOND"}</definedName>
    <definedName name="_e2" hidden="1">{#N/A,#N/A,FALSE,"PACCIL";#N/A,#N/A,FALSE,"PAITACAN";#N/A,#N/A,FALSE,"PARECO";#N/A,#N/A,FALSE,"PA62";#N/A,#N/A,FALSE,"PAFINAL";#N/A,#N/A,FALSE,"PARECONF";#N/A,#N/A,FALSE,"PARECOND"}</definedName>
    <definedName name="_E21" localSheetId="1">{"Despesas Diferidas Indedutíveis de 1998",#N/A,FALSE,"Impressão"}</definedName>
    <definedName name="_E21" hidden="1">{"Despesas Diferidas Indedutíveis de 1998",#N/A,FALSE,"Impressão"}</definedName>
    <definedName name="_e22" localSheetId="1">{#N/A,#N/A,FALSE,"1321";#N/A,#N/A,FALSE,"1324";#N/A,#N/A,FALSE,"1333";#N/A,#N/A,FALSE,"1371"}</definedName>
    <definedName name="_e22" hidden="1">{#N/A,#N/A,FALSE,"1321";#N/A,#N/A,FALSE,"1324";#N/A,#N/A,FALSE,"1333";#N/A,#N/A,FALSE,"1371"}</definedName>
    <definedName name="_e4" localSheetId="1">{#N/A,#N/A,FALSE,"1321";#N/A,#N/A,FALSE,"1324";#N/A,#N/A,FALSE,"1333";#N/A,#N/A,FALSE,"1371"}</definedName>
    <definedName name="_e4" hidden="1">{#N/A,#N/A,FALSE,"1321";#N/A,#N/A,FALSE,"1324";#N/A,#N/A,FALSE,"1333";#N/A,#N/A,FALSE,"1371"}</definedName>
    <definedName name="_e7" localSheetId="1">{#N/A,#N/A,FALSE,"1321";#N/A,#N/A,FALSE,"1324";#N/A,#N/A,FALSE,"1333";#N/A,#N/A,FALSE,"1371"}</definedName>
    <definedName name="_e7" hidden="1">{#N/A,#N/A,FALSE,"1321";#N/A,#N/A,FALSE,"1324";#N/A,#N/A,FALSE,"1333";#N/A,#N/A,FALSE,"1371"}</definedName>
    <definedName name="_E7777" localSheetId="1">{#N/A,#N/A,FALSE,"1321";#N/A,#N/A,FALSE,"1324";#N/A,#N/A,FALSE,"1333";#N/A,#N/A,FALSE,"1371"}</definedName>
    <definedName name="_E7777" hidden="1">{#N/A,#N/A,FALSE,"1321";#N/A,#N/A,FALSE,"1324";#N/A,#N/A,FALSE,"1333";#N/A,#N/A,FALSE,"1371"}</definedName>
    <definedName name="_EBA01" localSheetId="1">#REF!</definedName>
    <definedName name="_EBA01">#REF!</definedName>
    <definedName name="_EBA02" localSheetId="1">#REF!</definedName>
    <definedName name="_EBA02">#REF!</definedName>
    <definedName name="_EBA03" localSheetId="1">#REF!</definedName>
    <definedName name="_EBA03">#REF!</definedName>
    <definedName name="_EBA04" localSheetId="1">#REF!</definedName>
    <definedName name="_EBA04">#REF!</definedName>
    <definedName name="_EBA05" localSheetId="1">#REF!</definedName>
    <definedName name="_EBA05">#REF!</definedName>
    <definedName name="_EBA06" localSheetId="1">#REF!</definedName>
    <definedName name="_EBA06">#REF!</definedName>
    <definedName name="_EBT2" localSheetId="1">{#N/A,#N/A,FALSE,"SIM95"}</definedName>
    <definedName name="_EBT2" hidden="1">{#N/A,#N/A,FALSE,"SIM95"}</definedName>
    <definedName name="_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_f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11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2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f50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ill" hidden="1">#REF!</definedName>
    <definedName name="_xlnm._FilterDatabase" hidden="1">#REF!</definedName>
    <definedName name="_fu1" localSheetId="1">#REF!</definedName>
    <definedName name="_fu1">#REF!</definedName>
    <definedName name="_fy97" localSheetId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g12" hidden="1">#REF!</definedName>
    <definedName name="_Ger2001" localSheetId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_Ger2001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_GR3" localSheetId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hsd1" localSheetId="1">#REF!</definedName>
    <definedName name="_hsd1">#REF!</definedName>
    <definedName name="_I2" localSheetId="1">{"PVGraph2",#N/A,FALSE,"PV Data"}</definedName>
    <definedName name="_I2" hidden="1">{"PVGraph2",#N/A,FALSE,"PV Data"}</definedName>
    <definedName name="_I2004" localSheetId="1">{#N/A,#N/A,FALSE,"Aging Summary";#N/A,#N/A,FALSE,"Ratio Analysis";#N/A,#N/A,FALSE,"Test 120 Day Accts";#N/A,#N/A,FALSE,"Tickmarks"}</definedName>
    <definedName name="_I2004" hidden="1">{#N/A,#N/A,FALSE,"Aging Summary";#N/A,#N/A,FALSE,"Ratio Analysis";#N/A,#N/A,FALSE,"Test 120 Day Accts";#N/A,#N/A,FALSE,"Tickmarks"}</definedName>
    <definedName name="_i21" localSheetId="1">{"PVGraph2",#N/A,FALSE,"PV Data"}</definedName>
    <definedName name="_i21" hidden="1">{"PVGraph2",#N/A,FALSE,"PV Data"}</definedName>
    <definedName name="_I22" localSheetId="1">{"PVGraph2",#N/A,FALSE,"PV Data"}</definedName>
    <definedName name="_I22" hidden="1">{"PVGraph2",#N/A,FALSE,"PV Data"}</definedName>
    <definedName name="_i2211" localSheetId="1">{"PVGraph2",#N/A,FALSE,"PV Data"}</definedName>
    <definedName name="_i2211" hidden="1">{"PVGraph2",#N/A,FALSE,"PV Data"}</definedName>
    <definedName name="_i223" localSheetId="1">{"PVGraph2",#N/A,FALSE,"PV Data"}</definedName>
    <definedName name="_i223" hidden="1">{"PVGraph2",#N/A,FALSE,"PV Data"}</definedName>
    <definedName name="_i23" localSheetId="1">{"PVGraph2",#N/A,FALSE,"PV Data"}</definedName>
    <definedName name="_i23" hidden="1">{"PVGraph2",#N/A,FALSE,"PV Data"}</definedName>
    <definedName name="_i2323" localSheetId="1">{"PVGraph2",#N/A,FALSE,"PV Data"}</definedName>
    <definedName name="_i2323" hidden="1">{"PVGraph2",#N/A,FALSE,"PV Data"}</definedName>
    <definedName name="_i24" localSheetId="1">{"PVGraph2",#N/A,FALSE,"PV Data"}</definedName>
    <definedName name="_i24" hidden="1">{"PVGraph2",#N/A,FALSE,"PV Data"}</definedName>
    <definedName name="_I3" localSheetId="1">{"PVGraph2",#N/A,FALSE,"PV Data"}</definedName>
    <definedName name="_I3" hidden="1">{"PVGraph2",#N/A,FALSE,"PV Data"}</definedName>
    <definedName name="_IGP1" localSheetId="1">#REF!</definedName>
    <definedName name="_IGP1">#REF!</definedName>
    <definedName name="_IGP10" localSheetId="1">#REF!</definedName>
    <definedName name="_IGP10">#REF!</definedName>
    <definedName name="_IGP2" localSheetId="1">#REF!</definedName>
    <definedName name="_IGP2">#REF!</definedName>
    <definedName name="_IGP3" localSheetId="1">#REF!</definedName>
    <definedName name="_IGP3">#REF!</definedName>
    <definedName name="_IGP4" localSheetId="1">#REF!</definedName>
    <definedName name="_IGP4">#REF!</definedName>
    <definedName name="_IGP5" localSheetId="1">#REF!</definedName>
    <definedName name="_IGP5">#REF!</definedName>
    <definedName name="_IGP6" localSheetId="1">#REF!</definedName>
    <definedName name="_IGP6">#REF!</definedName>
    <definedName name="_IGP7" localSheetId="1">#REF!</definedName>
    <definedName name="_IGP7">#REF!</definedName>
    <definedName name="_IGP8" localSheetId="1">#REF!</definedName>
    <definedName name="_IGP8">#REF!</definedName>
    <definedName name="_IGP9" localSheetId="1">#REF!</definedName>
    <definedName name="_IGP9">#REF!</definedName>
    <definedName name="_IHS" hidden="1">#REF!</definedName>
    <definedName name="_II2" localSheetId="1">{"PVGraph2",#N/A,FALSE,"PV Data"}</definedName>
    <definedName name="_II2" hidden="1">{"PVGraph2",#N/A,FALSE,"PV Data"}</definedName>
    <definedName name="_j2" localSheetId="1">{#N/A,#N/A,FALSE,"Aging Summary";#N/A,#N/A,FALSE,"Ratio Analysis";#N/A,#N/A,FALSE,"Test 120 Day Accts";#N/A,#N/A,FALSE,"Tickmarks"}</definedName>
    <definedName name="_j2" hidden="1">{#N/A,#N/A,FALSE,"Aging Summary";#N/A,#N/A,FALSE,"Ratio Analysis";#N/A,#N/A,FALSE,"Test 120 Day Accts";#N/A,#N/A,FALSE,"Tickmarks"}</definedName>
    <definedName name="_J4" localSheetId="1">{#N/A,#N/A,FALSE,"1321";#N/A,#N/A,FALSE,"1324";#N/A,#N/A,FALSE,"1333";#N/A,#N/A,FALSE,"1371"}</definedName>
    <definedName name="_J4" hidden="1">{#N/A,#N/A,FALSE,"1321";#N/A,#N/A,FALSE,"1324";#N/A,#N/A,FALSE,"1333";#N/A,#N/A,FALSE,"1371"}</definedName>
    <definedName name="_jan99" localSheetId="1">{"'Resumo Formação'!$A$1:$N$34"}</definedName>
    <definedName name="_jan99" hidden="1">{"'Resumo Formação'!$A$1:$N$34"}</definedName>
    <definedName name="_JEB1" localSheetId="1">{#N/A,#N/A,FALSE,"Aging Summary";#N/A,#N/A,FALSE,"Ratio Analysis";#N/A,#N/A,FALSE,"Test 120 Day Accts";#N/A,#N/A,FALSE,"Tickmarks"}</definedName>
    <definedName name="_JEB1" hidden="1">{#N/A,#N/A,FALSE,"Aging Summary";#N/A,#N/A,FALSE,"Ratio Analysis";#N/A,#N/A,FALSE,"Test 120 Day Accts";#N/A,#N/A,FALSE,"Tickmarks"}</definedName>
    <definedName name="_jg11" localSheetId="1">{#N/A,#N/A,FALSE,"Aging Summary";#N/A,#N/A,FALSE,"Ratio Analysis";#N/A,#N/A,FALSE,"Test 120 Day Accts";#N/A,#N/A,FALSE,"Tickmarks"}</definedName>
    <definedName name="_jg11" hidden="1">{#N/A,#N/A,FALSE,"Aging Summary";#N/A,#N/A,FALSE,"Ratio Analysis";#N/A,#N/A,FALSE,"Test 120 Day Accts";#N/A,#N/A,FALSE,"Tickmarks"}</definedName>
    <definedName name="_jpg2" localSheetId="1">{"fullwell,pg1",#N/A,FALSE,"Full-Wellstream";"fullwell,pg2+",#N/A,FALSE,"Full-Wellstream"}</definedName>
    <definedName name="_jpg2" hidden="1">{"fullwell,pg1",#N/A,FALSE,"Full-Wellstream";"fullwell,pg2+",#N/A,FALSE,"Full-Wellstream"}</definedName>
    <definedName name="_jpg3" localSheetId="1">{"param,pg1",#N/A,FALSE,"Parameters";"param,pg2",#N/A,FALSE,"Parameters"}</definedName>
    <definedName name="_jpg3" hidden="1">{"param,pg1",#N/A,FALSE,"Parameters";"param,pg2",#N/A,FALSE,"Parameters"}</definedName>
    <definedName name="_Jul04" localSheetId="1">{#N/A,#N/A,FALSE,"Count";#N/A,#N/A,FALSE,"Cash-Flow";#N/A,#N/A,FALSE,"Assumptions";#N/A,#N/A,FALSE,"Right"}</definedName>
    <definedName name="_Jul04" hidden="1">{#N/A,#N/A,FALSE,"Count";#N/A,#N/A,FALSE,"Cash-Flow";#N/A,#N/A,FALSE,"Assumptions";#N/A,#N/A,FALSE,"Right"}</definedName>
    <definedName name="_k1" localSheetId="1">{"'Generacion'!$A$2:$N$27"}</definedName>
    <definedName name="_k1" hidden="1">{"'Generacion'!$A$2:$N$27"}</definedName>
    <definedName name="_K2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AW999929" hidden="1">#REF!</definedName>
    <definedName name="_KAW999934" hidden="1">#REF!</definedName>
    <definedName name="_Key1" hidden="1">#REF!</definedName>
    <definedName name="_Key2" hidden="1">#REF!</definedName>
    <definedName name="_Key22" localSheetId="1">#REF!</definedName>
    <definedName name="_Key22" hidden="1">#REF!</definedName>
    <definedName name="_Key3" localSheetId="1">#REF!</definedName>
    <definedName name="_Key3" hidden="1">#REF!</definedName>
    <definedName name="_l" localSheetId="1">{#N/A,#N/A,FALSE,"balan BC ";#N/A,#N/A,FALSE,"balan CF";#N/A,#N/A,FALSE,"balan Consolidado"}</definedName>
    <definedName name="_l" hidden="1">{#N/A,#N/A,FALSE,"balan BC ";#N/A,#N/A,FALSE,"balan CF";#N/A,#N/A,FALSE,"balan Consolidado"}</definedName>
    <definedName name="_m1" localSheetId="1">{"COMPROS",#N/A,FALSE,"ROS";"COMPOFF",#N/A,FALSE,"OFF";"COMPBEA",#N/A,FALSE,"BEA";"COMPCOF",#N/A,FALSE,"COF";"COMPTEL",#N/A,FALSE,"TEL";"COMPCON",#N/A,FALSE,"CON";"COMPINT",#N/A,FALSE,"INT"}</definedName>
    <definedName name="_m1" hidden="1">{"COMPROS",#N/A,FALSE,"ROS";"COMPOFF",#N/A,FALSE,"OFF";"COMPBEA",#N/A,FALSE,"BEA";"COMPCOF",#N/A,FALSE,"COF";"COMPTEL",#N/A,FALSE,"TEL";"COMPCON",#N/A,FALSE,"CON";"COMPINT",#N/A,FALSE,"INT"}</definedName>
    <definedName name="_M6" localSheetId="1">{"SUMM",#N/A,TRUE,"C";"ACT_PROD",#N/A,TRUE,"A";"ACT_SHIP",#N/A,TRUE,"A";"BP_YLD",#N/A,TRUE,"B";"ACTZ_PROD",#N/A,TRUE,"D";"ACTZ_SHIP",#N/A,TRUE,"D";"ACTZ_YLD",#N/A,TRUE,"E";"CPSI_PROD",#N/A,TRUE,"F";"CPSI_SHIP",#N/A,TRUE,"F"}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r08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_mar08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_MatInverse_In" hidden="1">#REF!</definedName>
    <definedName name="_MatInverse_Out" hidden="1">#REF!</definedName>
    <definedName name="_MB01" localSheetId="1">#REF!</definedName>
    <definedName name="_MB01">#REF!</definedName>
    <definedName name="_MB02" localSheetId="1">#REF!</definedName>
    <definedName name="_MB02">#REF!</definedName>
    <definedName name="_MB03" localSheetId="1">#REF!</definedName>
    <definedName name="_MB03">#REF!</definedName>
    <definedName name="_MB04" localSheetId="1">#REF!</definedName>
    <definedName name="_MB04">#REF!</definedName>
    <definedName name="_MB05" localSheetId="1">#REF!</definedName>
    <definedName name="_MB05">#REF!</definedName>
    <definedName name="_MB06" localSheetId="1">#REF!</definedName>
    <definedName name="_MB06">#REF!</definedName>
    <definedName name="_MES1_1">NA()</definedName>
    <definedName name="_MES1_2">NA()</definedName>
    <definedName name="_Mod11" localSheetId="1">{#N/A,#N/A,FALSE,"1321";#N/A,#N/A,FALSE,"1324";#N/A,#N/A,FALSE,"1333";#N/A,#N/A,FALSE,"1371"}</definedName>
    <definedName name="_Mod11" hidden="1">{#N/A,#N/A,FALSE,"1321";#N/A,#N/A,FALSE,"1324";#N/A,#N/A,FALSE,"1333";#N/A,#N/A,FALSE,"1371"}</definedName>
    <definedName name="_mq1" localSheetId="1">{"MESROS",#N/A,FALSE,"ROS";"MESOFF",#N/A,FALSE,"OFF";"MESBEA",#N/A,FALSE,"BEA";"MESCOF",#N/A,FALSE,"COF";"MESTEL",#N/A,FALSE,"TEL";"MESCON",#N/A,FALSE,"CON";"MESINT",#N/A,FALSE,"INT"}</definedName>
    <definedName name="_mq1" hidden="1">{"MESROS",#N/A,FALSE,"ROS";"MESOFF",#N/A,FALSE,"OFF";"MESBEA",#N/A,FALSE,"BEA";"MESCOF",#N/A,FALSE,"COF";"MESTEL",#N/A,FALSE,"TEL";"MESCON",#N/A,FALSE,"CON";"MESINT",#N/A,FALSE,"INT"}</definedName>
    <definedName name="_mq12" localSheetId="1">{"MPCROS",#N/A,FALSE,"ROS";"MPCOFF",#N/A,FALSE,"OFF";"MPCBEA",#N/A,FALSE,"BEA";"MPCCOF",#N/A,FALSE,"COF";"MPCTEL",#N/A,FALSE,"TEL";"MPCCON",#N/A,FALSE,"CON";"MPCINT",#N/A,FALSE,"INT"}</definedName>
    <definedName name="_mq12" hidden="1">{"MPCROS",#N/A,FALSE,"ROS";"MPCOFF",#N/A,FALSE,"OFF";"MPCBEA",#N/A,FALSE,"BEA";"MPCCOF",#N/A,FALSE,"COF";"MPCTEL",#N/A,FALSE,"TEL";"MPCCON",#N/A,FALSE,"CON";"MPCINT",#N/A,FALSE,"INT"}</definedName>
    <definedName name="_n1" localSheetId="1">{"'Generacion'!$A$2:$N$27"}</definedName>
    <definedName name="_n1" hidden="1">{"'Generacion'!$A$2:$N$27"}</definedName>
    <definedName name="_N2" localSheetId="1">{#N/A,#N/A,FALSE,"1321";#N/A,#N/A,FALSE,"1324";#N/A,#N/A,FALSE,"1333";#N/A,#N/A,FALSE,"1371"}</definedName>
    <definedName name="_N2" hidden="1">{#N/A,#N/A,FALSE,"1321";#N/A,#N/A,FALSE,"1324";#N/A,#N/A,FALSE,"1333";#N/A,#N/A,FALSE,"1371"}</definedName>
    <definedName name="_ni1" localSheetId="1">{#N/A,#N/A,FALSE,"Graficos    ( 9 )"}</definedName>
    <definedName name="_ni1" hidden="1">{#N/A,#N/A,FALSE,"Graficos    ( 9 )"}</definedName>
    <definedName name="_nj1" localSheetId="1">{#N/A,#N/A,FALSE,"Graficos    ( 9 )"}</definedName>
    <definedName name="_nj1" hidden="1">{#N/A,#N/A,FALSE,"Graficos    ( 9 )"}</definedName>
    <definedName name="_ok2" localSheetId="1">{"Capex by project",#N/A,FALSE,"Capex by Project"}</definedName>
    <definedName name="_ok2" hidden="1">{"Capex by project",#N/A,FALSE,"Capex by Project"}</definedName>
    <definedName name="_ok3" localSheetId="1">{"MESROS",#N/A,FALSE,"ROS";"MESOFF",#N/A,FALSE,"OFF";"MESBEA",#N/A,FALSE,"BEA";"MESCOF",#N/A,FALSE,"COF";"MESTEL",#N/A,FALSE,"TEL";"MESCON",#N/A,FALSE,"CON";"MESINT",#N/A,FALSE,"INT"}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rder1" hidden="1">255</definedName>
    <definedName name="_Order2" hidden="1">255</definedName>
    <definedName name="_P00balance_sheet_2" hidden="1">#REF!</definedName>
    <definedName name="_P00comps1" localSheetId="1">#REF!</definedName>
    <definedName name="_P00comps1" hidden="1">#REF!</definedName>
    <definedName name="_P00comps2" localSheetId="1">#REF!</definedName>
    <definedName name="_P00comps2" hidden="1">#REF!</definedName>
    <definedName name="_P00DCF_Summary" localSheetId="1">#REF!</definedName>
    <definedName name="_P00DCF_Summary" hidden="1">#REF!</definedName>
    <definedName name="_P00drivers_quarterly" hidden="1">#REF!</definedName>
    <definedName name="_P00finacials_quarterly_nots" hidden="1">#REF!</definedName>
    <definedName name="_P00financials_quarterly" hidden="1">#REF!</definedName>
    <definedName name="_P00yearly2" hidden="1">#REF!</definedName>
    <definedName name="_Parse_In" hidden="1">#REF!</definedName>
    <definedName name="_Parse_Out" hidden="1">#REF!</definedName>
    <definedName name="_PMB01" localSheetId="1">#REF!</definedName>
    <definedName name="_PMB01">#REF!</definedName>
    <definedName name="_PMB02" localSheetId="1">#REF!</definedName>
    <definedName name="_PMB02">#REF!</definedName>
    <definedName name="_PMB03" localSheetId="1">#REF!</definedName>
    <definedName name="_PMB03">#REF!</definedName>
    <definedName name="_PMB04" localSheetId="1">#REF!</definedName>
    <definedName name="_PMB04">#REF!</definedName>
    <definedName name="_PMB05" localSheetId="1">#REF!</definedName>
    <definedName name="_PMB05">#REF!</definedName>
    <definedName name="_PMB06" localSheetId="1">#REF!</definedName>
    <definedName name="_PMB06">#REF!</definedName>
    <definedName name="_PR1" localSheetId="1">#REF!</definedName>
    <definedName name="_PR1">#REF!</definedName>
    <definedName name="_PR10" localSheetId="1">#REF!</definedName>
    <definedName name="_PR10">#REF!</definedName>
    <definedName name="_PR11" localSheetId="1">#REF!</definedName>
    <definedName name="_PR11">#REF!</definedName>
    <definedName name="_PR12" localSheetId="1">#REF!</definedName>
    <definedName name="_PR12">#REF!</definedName>
    <definedName name="_PR2" localSheetId="1">#REF!</definedName>
    <definedName name="_PR2">#REF!</definedName>
    <definedName name="_PR3" localSheetId="1">#REF!</definedName>
    <definedName name="_PR3">#REF!</definedName>
    <definedName name="_PR4" localSheetId="1">#REF!</definedName>
    <definedName name="_PR4">#REF!</definedName>
    <definedName name="_PR5" localSheetId="1">#REF!</definedName>
    <definedName name="_PR5">#REF!</definedName>
    <definedName name="_PR6" localSheetId="1">#REF!</definedName>
    <definedName name="_PR6">#REF!</definedName>
    <definedName name="_PR7" localSheetId="1">#REF!</definedName>
    <definedName name="_PR7">#REF!</definedName>
    <definedName name="_PR8" localSheetId="1">#REF!</definedName>
    <definedName name="_PR8">#REF!</definedName>
    <definedName name="_PR9" localSheetId="1">#REF!</definedName>
    <definedName name="_PR9">#REF!</definedName>
    <definedName name="_PRO01" localSheetId="1">#REF!</definedName>
    <definedName name="_PRO01">#REF!</definedName>
    <definedName name="_PRO02" localSheetId="1">#REF!</definedName>
    <definedName name="_PRO02">#REF!</definedName>
    <definedName name="_PRO03" localSheetId="1">#REF!</definedName>
    <definedName name="_PRO03">#REF!</definedName>
    <definedName name="_PRO04" localSheetId="1">#REF!</definedName>
    <definedName name="_PRO04">#REF!</definedName>
    <definedName name="_PRO05" localSheetId="1">#REF!</definedName>
    <definedName name="_PRO05">#REF!</definedName>
    <definedName name="_PRO06" localSheetId="1">#REF!</definedName>
    <definedName name="_PRO06">#REF!</definedName>
    <definedName name="_PRP2" localSheetId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q1" localSheetId="1">{#N/A,#N/A,FALSE,"Aging Summary";#N/A,#N/A,FALSE,"Ratio Analysis";#N/A,#N/A,FALSE,"Test 120 Day Accts";#N/A,#N/A,FALSE,"Tickmarks"}</definedName>
    <definedName name="_q1" hidden="1">{#N/A,#N/A,FALSE,"Aging Summary";#N/A,#N/A,FALSE,"Ratio Analysis";#N/A,#N/A,FALSE,"Test 120 Day Accts";#N/A,#N/A,FALSE,"Tickmarks"}</definedName>
    <definedName name="_q2" localSheetId="1">{#N/A,#N/A,FALSE,"1321";#N/A,#N/A,FALSE,"1324";#N/A,#N/A,FALSE,"1333";#N/A,#N/A,FALSE,"1371"}</definedName>
    <definedName name="_q2" hidden="1">{#N/A,#N/A,FALSE,"1321";#N/A,#N/A,FALSE,"1324";#N/A,#N/A,FALSE,"1333";#N/A,#N/A,FALSE,"1371"}</definedName>
    <definedName name="_q234" localSheetId="1">#REF!</definedName>
    <definedName name="_q234" hidden="1">#REF!</definedName>
    <definedName name="_q3" localSheetId="1">#REF!</definedName>
    <definedName name="_q3" hidden="1">#REF!</definedName>
    <definedName name="_Qry01_RnkCli">#REF!</definedName>
    <definedName name="_qw1" localSheetId="1">{"'Generacion'!$A$2:$N$27"}</definedName>
    <definedName name="_qw1" hidden="1">{"'Generacion'!$A$2:$N$27"}</definedName>
    <definedName name="_qw3" localSheetId="1">{"'Generacion'!$A$2:$N$27"}</definedName>
    <definedName name="_qw3" hidden="1">{"'Generacion'!$A$2:$N$27"}</definedName>
    <definedName name="_R" localSheetId="1">#REF!</definedName>
    <definedName name="_R">#REF!</definedName>
    <definedName name="_RB01" localSheetId="1">#REF!</definedName>
    <definedName name="_RB01">#REF!</definedName>
    <definedName name="_RB02" localSheetId="1">#REF!</definedName>
    <definedName name="_RB02">#REF!</definedName>
    <definedName name="_RB03" localSheetId="1">#REF!</definedName>
    <definedName name="_RB03">#REF!</definedName>
    <definedName name="_RB04" localSheetId="1">#REF!</definedName>
    <definedName name="_RB04">#REF!</definedName>
    <definedName name="_RB05" localSheetId="1">#REF!</definedName>
    <definedName name="_RB05">#REF!</definedName>
    <definedName name="_RB06" localSheetId="1">#REF!</definedName>
    <definedName name="_RB06">#REF!</definedName>
    <definedName name="_RC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96">#REF!</definedName>
    <definedName name="_RF1" localSheetId="1">#REF!</definedName>
    <definedName name="_RF1">#REF!</definedName>
    <definedName name="_RF10" localSheetId="1">#REF!</definedName>
    <definedName name="_RF10">#REF!</definedName>
    <definedName name="_RF11" localSheetId="1">#REF!</definedName>
    <definedName name="_RF11">#REF!</definedName>
    <definedName name="_RF12" localSheetId="1">#REF!</definedName>
    <definedName name="_RF12">#REF!</definedName>
    <definedName name="_RF2" localSheetId="1">#REF!</definedName>
    <definedName name="_RF2">#REF!</definedName>
    <definedName name="_RF3" localSheetId="1">#REF!</definedName>
    <definedName name="_RF3">#REF!</definedName>
    <definedName name="_RF4" localSheetId="1">#REF!</definedName>
    <definedName name="_RF4">#REF!</definedName>
    <definedName name="_RF5" localSheetId="1">#REF!</definedName>
    <definedName name="_RF5">#REF!</definedName>
    <definedName name="_RF6" localSheetId="1">#REF!</definedName>
    <definedName name="_RF6">#REF!</definedName>
    <definedName name="_RF7" localSheetId="1">#REF!</definedName>
    <definedName name="_RF7">#REF!</definedName>
    <definedName name="_RF8" localSheetId="1">#REF!</definedName>
    <definedName name="_RF8">#REF!</definedName>
    <definedName name="_RF9" localSheetId="1">#REF!</definedName>
    <definedName name="_RF9">#REF!</definedName>
    <definedName name="_RL01" localSheetId="1">#REF!</definedName>
    <definedName name="_RL01">#REF!</definedName>
    <definedName name="_RL02" localSheetId="1">#REF!</definedName>
    <definedName name="_RL02">#REF!</definedName>
    <definedName name="_RL03" localSheetId="1">#REF!</definedName>
    <definedName name="_RL03">#REF!</definedName>
    <definedName name="_RL04" localSheetId="1">#REF!</definedName>
    <definedName name="_RL04">#REF!</definedName>
    <definedName name="_RL05" localSheetId="1">#REF!</definedName>
    <definedName name="_RL05">#REF!</definedName>
    <definedName name="_RL06" localSheetId="1">#REF!</definedName>
    <definedName name="_RL06">#REF!</definedName>
    <definedName name="_RO01" localSheetId="1">#REF!</definedName>
    <definedName name="_RO01">#REF!</definedName>
    <definedName name="_RO02" localSheetId="1">#REF!</definedName>
    <definedName name="_RO02">#REF!</definedName>
    <definedName name="_RO03" localSheetId="1">#REF!</definedName>
    <definedName name="_RO03">#REF!</definedName>
    <definedName name="_RO04" localSheetId="1">#REF!</definedName>
    <definedName name="_RO04">#REF!</definedName>
    <definedName name="_RO05" localSheetId="1">#REF!</definedName>
    <definedName name="_RO05">#REF!</definedName>
    <definedName name="_RO06" localSheetId="1">#REF!</definedName>
    <definedName name="_RO06">#REF!</definedName>
    <definedName name="_RR100" localSheetId="1">{#N/A,#N/A,FALSE,"1321";#N/A,#N/A,FALSE,"1324";#N/A,#N/A,FALSE,"1333";#N/A,#N/A,FALSE,"1371"}</definedName>
    <definedName name="_RR100" hidden="1">{#N/A,#N/A,FALSE,"1321";#N/A,#N/A,FALSE,"1324";#N/A,#N/A,FALSE,"1333";#N/A,#N/A,FALSE,"1371"}</definedName>
    <definedName name="_RSL01" localSheetId="1">#REF!</definedName>
    <definedName name="_RSL01">#REF!</definedName>
    <definedName name="_RSL02" localSheetId="1">#REF!</definedName>
    <definedName name="_RSL02">#REF!</definedName>
    <definedName name="_RSL03" localSheetId="1">#REF!</definedName>
    <definedName name="_RSL03">#REF!</definedName>
    <definedName name="_RSL04" localSheetId="1">#REF!</definedName>
    <definedName name="_RSL04">#REF!</definedName>
    <definedName name="_RSL05" localSheetId="1">#REF!</definedName>
    <definedName name="_RSL05">#REF!</definedName>
    <definedName name="_RSL06" localSheetId="1">#REF!</definedName>
    <definedName name="_RSL06">#REF!</definedName>
    <definedName name="_RT12" hidden="1">#REF!</definedName>
    <definedName name="_s" hidden="1">#REF!</definedName>
    <definedName name="_s1" localSheetId="1">#REF!</definedName>
    <definedName name="_s1" hidden="1">#REF!</definedName>
    <definedName name="_s2" localSheetId="1">#REF!</definedName>
    <definedName name="_s2" hidden="1">#REF!</definedName>
    <definedName name="_s3" localSheetId="1">#REF!</definedName>
    <definedName name="_s3" hidden="1">#REF!</definedName>
    <definedName name="_s4" localSheetId="1">#REF!</definedName>
    <definedName name="_s4" hidden="1">#REF!</definedName>
    <definedName name="_s5" localSheetId="1">#REF!</definedName>
    <definedName name="_s5" hidden="1">#REF!</definedName>
    <definedName name="_s6" localSheetId="1">#REF!</definedName>
    <definedName name="_s6" hidden="1">#REF!</definedName>
    <definedName name="_sal2" localSheetId="1">{"SALARIOS",#N/A,FALSE,"Hoja3";"SUELDOS EMPLEADOS",#N/A,FALSE,"Hoja4";"SUELDOS EJECUTIVOS",#N/A,FALSE,"Hoja5"}</definedName>
    <definedName name="_sal2" hidden="1">{"SALARIOS",#N/A,FALSE,"Hoja3";"SUELDOS EMPLEADOS",#N/A,FALSE,"Hoja4";"SUELDOS EJECUTIVOS",#N/A,FALSE,"Hoja5"}</definedName>
    <definedName name="_SAL98" localSheetId="1">{#N/A,#N/A,FALSE,"CONSOLIDADO97 (2)";#N/A,#N/A,FALSE,"CONSOLIDADO97 Qtd."}</definedName>
    <definedName name="_SAL98" hidden="1">{#N/A,#N/A,FALSE,"CONSOLIDADO97 (2)";#N/A,#N/A,FALSE,"CONSOLIDADO97 Qtd."}</definedName>
    <definedName name="_scenchg_count" hidden="1">1</definedName>
    <definedName name="_Sort" hidden="1">#REF!</definedName>
    <definedName name="_sorttt" hidden="1">#REF!</definedName>
    <definedName name="_SU1" localSheetId="1">{"SCH52",#N/A,FALSE,"sch52"}</definedName>
    <definedName name="_SU1" hidden="1">{"SCH52",#N/A,FALSE,"sch52"}</definedName>
    <definedName name="_SUB1" localSheetId="1">#REF!</definedName>
    <definedName name="_SUB1">#REF!</definedName>
    <definedName name="_T2" localSheetId="1">{#N/A,#N/A,FALSE,"1321";#N/A,#N/A,FALSE,"1324";#N/A,#N/A,FALSE,"1333";#N/A,#N/A,FALSE,"1371"}</definedName>
    <definedName name="_T2" hidden="1">{#N/A,#N/A,FALSE,"1321";#N/A,#N/A,FALSE,"1324";#N/A,#N/A,FALSE,"1333";#N/A,#N/A,FALSE,"1371"}</definedName>
    <definedName name="_tab10" localSheetId="1">#REF!</definedName>
    <definedName name="_tab10">#REF!</definedName>
    <definedName name="_TAB11" localSheetId="1">#REF!</definedName>
    <definedName name="_TAB11">#REF!</definedName>
    <definedName name="_TAB12" localSheetId="1">#REF!</definedName>
    <definedName name="_TAB12">#REF!</definedName>
    <definedName name="_tab3">#REF!</definedName>
    <definedName name="_tab8" localSheetId="1">#REF!</definedName>
    <definedName name="_tab8">#REF!</definedName>
    <definedName name="_Table1_In1" localSheetId="1">#REF!</definedName>
    <definedName name="_Table1_In1" hidden="1">#REF!</definedName>
    <definedName name="_Table1_Out" localSheetId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c2">8.07</definedName>
    <definedName name="_U66" localSheetId="1">{"'FLUXO-99'!$A$962:$G$963","'FLUXO-99'!$A$962:$G$963","'FLUXO-99'!$A$962:$G$963","'FLUXO-99'!$A$962:$G$963","'FLUXO-99'!$A$962:$G$963","'FLUXO-99'!$A$962:$G$963"}</definedName>
    <definedName name="_U66" hidden="1">{"'FLUXO-99'!$A$962:$G$963","'FLUXO-99'!$A$962:$G$963","'FLUXO-99'!$A$962:$G$963","'FLUXO-99'!$A$962:$G$963","'FLUXO-99'!$A$962:$G$963","'FLUXO-99'!$A$962:$G$963"}</definedName>
    <definedName name="_U9" localSheetId="1">{#N/A,#N/A,FALSE,"1321";#N/A,#N/A,FALSE,"1324";#N/A,#N/A,FALSE,"1333";#N/A,#N/A,FALSE,"1371"}</definedName>
    <definedName name="_U9" hidden="1">{#N/A,#N/A,FALSE,"1321";#N/A,#N/A,FALSE,"1324";#N/A,#N/A,FALSE,"1333";#N/A,#N/A,FALSE,"1371"}</definedName>
    <definedName name="_VE01">#REF!</definedName>
    <definedName name="_VE02">#REF!</definedName>
    <definedName name="_VE03">#REF!</definedName>
    <definedName name="_VE04">#REF!</definedName>
    <definedName name="_VE05">#REF!</definedName>
    <definedName name="_VE06">#REF!</definedName>
    <definedName name="_w1" localSheetId="1">{#N/A,#N/A,FALSE,"Aging Summary";#N/A,#N/A,FALSE,"Ratio Analysis";#N/A,#N/A,FALSE,"Test 120 Day Accts";#N/A,#N/A,FALSE,"Tickmarks"}</definedName>
    <definedName name="_w1" hidden="1">{#N/A,#N/A,FALSE,"Aging Summary";#N/A,#N/A,FALSE,"Ratio Analysis";#N/A,#N/A,FALSE,"Test 120 Day Accts";#N/A,#N/A,FALSE,"Tickmarks"}</definedName>
    <definedName name="_w11" localSheetId="1">{"PVGraph2",#N/A,FALSE,"PV Data"}</definedName>
    <definedName name="_w11" hidden="1">{"PVGraph2",#N/A,FALSE,"PV Data"}</definedName>
    <definedName name="_w112" localSheetId="1">{"PVGraph2",#N/A,FALSE,"PV Data"}</definedName>
    <definedName name="_w112" hidden="1">{"PVGraph2",#N/A,FALSE,"PV Data"}</definedName>
    <definedName name="_w1121" localSheetId="1">{"PVGraph2",#N/A,FALSE,"PV Data"}</definedName>
    <definedName name="_w1121" hidden="1">{"PVGraph2",#N/A,FALSE,"PV Data"}</definedName>
    <definedName name="_w12" localSheetId="1">{"PVGraph2",#N/A,FALSE,"PV Data"}</definedName>
    <definedName name="_w12" hidden="1">{"PVGraph2",#N/A,FALSE,"PV Data"}</definedName>
    <definedName name="_w121" localSheetId="1">{"PVGraph2",#N/A,FALSE,"PV Data"}</definedName>
    <definedName name="_w121" hidden="1">{"PVGraph2",#N/A,FALSE,"PV Data"}</definedName>
    <definedName name="_w12345" localSheetId="1">{"PVGraph2",#N/A,FALSE,"PV Data"}</definedName>
    <definedName name="_w12345" hidden="1">{"PVGraph2",#N/A,FALSE,"PV Data"}</definedName>
    <definedName name="_w13" localSheetId="1">{"PVGraph2",#N/A,FALSE,"PV Data"}</definedName>
    <definedName name="_w13" hidden="1">{"PVGraph2",#N/A,FALSE,"PV Data"}</definedName>
    <definedName name="_w2" localSheetId="1">{#N/A,#N/A,FALSE,"Aging Summary";#N/A,#N/A,FALSE,"Ratio Analysis";#N/A,#N/A,FALSE,"Test 120 Day Accts";#N/A,#N/A,FALSE,"Tickmarks"}</definedName>
    <definedName name="_w2" hidden="1">{#N/A,#N/A,FALSE,"Aging Summary";#N/A,#N/A,FALSE,"Ratio Analysis";#N/A,#N/A,FALSE,"Test 120 Day Accts";#N/A,#N/A,FALSE,"Tickmarks"}</definedName>
    <definedName name="_w3" localSheetId="1">{#N/A,#N/A,FALSE,"Aging Summary";#N/A,#N/A,FALSE,"Ratio Analysis";#N/A,#N/A,FALSE,"Test 120 Day Accts";#N/A,#N/A,FALSE,"Tickmarks"}</definedName>
    <definedName name="_w3" hidden="1">{#N/A,#N/A,FALSE,"Aging Summary";#N/A,#N/A,FALSE,"Ratio Analysis";#N/A,#N/A,FALSE,"Test 120 Day Accts";#N/A,#N/A,FALSE,"Tickmarks"}</definedName>
    <definedName name="_w4" localSheetId="1">{#N/A,#N/A,FALSE,"Aging Summary";#N/A,#N/A,FALSE,"Ratio Analysis";#N/A,#N/A,FALSE,"Test 120 Day Accts";#N/A,#N/A,FALSE,"Tickmarks"}</definedName>
    <definedName name="_w4" hidden="1">{#N/A,#N/A,FALSE,"Aging Summary";#N/A,#N/A,FALSE,"Ratio Analysis";#N/A,#N/A,FALSE,"Test 120 Day Accts";#N/A,#N/A,FALSE,"Tickmarks"}</definedName>
    <definedName name="_w5" localSheetId="1">{#N/A,#N/A,FALSE,"Aging Summary";#N/A,#N/A,FALSE,"Ratio Analysis";#N/A,#N/A,FALSE,"Test 120 Day Accts";#N/A,#N/A,FALSE,"Tickmarks"}</definedName>
    <definedName name="_w5" hidden="1">{#N/A,#N/A,FALSE,"Aging Summary";#N/A,#N/A,FALSE,"Ratio Analysis";#N/A,#N/A,FALSE,"Test 120 Day Accts";#N/A,#N/A,FALSE,"Tickmarks"}</definedName>
    <definedName name="_w6" localSheetId="1">{#N/A,#N/A,FALSE,"Aging Summary";#N/A,#N/A,FALSE,"Ratio Analysis";#N/A,#N/A,FALSE,"Test 120 Day Accts";#N/A,#N/A,FALSE,"Tickmarks"}</definedName>
    <definedName name="_w6" hidden="1">{#N/A,#N/A,FALSE,"Aging Summary";#N/A,#N/A,FALSE,"Ratio Analysis";#N/A,#N/A,FALSE,"Test 120 Day Accts";#N/A,#N/A,FALSE,"Tickmarks"}</definedName>
    <definedName name="_w9" localSheetId="1">{"PVGraph2",#N/A,FALSE,"PV Data"}</definedName>
    <definedName name="_w9" hidden="1">{"PVGraph2",#N/A,FALSE,"PV Data"}</definedName>
    <definedName name="_wrn2" localSheetId="1">{#N/A,#N/A,FALSE,"ASSUMPTIONS";#N/A,#N/A,FALSE,"Valuation Summary";"page1",#N/A,FALSE,"PRESENTATION";"page2",#N/A,FALSE,"PRESENTATION";#N/A,#N/A,FALSE,"ORIGINAL_ROLLBACK"}</definedName>
    <definedName name="_wrn2" hidden="1">{#N/A,#N/A,FALSE,"ASSUMPTIONS";#N/A,#N/A,FALSE,"Valuation Summary";"page1",#N/A,FALSE,"PRESENTATION";"page2",#N/A,FALSE,"PRESENTATION";#N/A,#N/A,FALSE,"ORIGINAL_ROLLBACK"}</definedName>
    <definedName name="_wrn3" localSheetId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W1" localSheetId="1">{#N/A,#N/A,FALSE,"Aging Summary";#N/A,#N/A,FALSE,"Ratio Analysis";#N/A,#N/A,FALSE,"Test 120 Day Accts";#N/A,#N/A,FALSE,"Tickmarks"}</definedName>
    <definedName name="_WW1" hidden="1">{#N/A,#N/A,FALSE,"Aging Summary";#N/A,#N/A,FALSE,"Ratio Analysis";#N/A,#N/A,FALSE,"Test 120 Day Accts";#N/A,#N/A,FALSE,"Tickmarks"}</definedName>
    <definedName name="_ww2" localSheetId="1">{#N/A,#N/A,FALSE,"Aging Summary";#N/A,#N/A,FALSE,"Ratio Analysis";#N/A,#N/A,FALSE,"Test 120 Day Accts";#N/A,#N/A,FALSE,"Tickmarks"}</definedName>
    <definedName name="_ww2" hidden="1">{#N/A,#N/A,FALSE,"Aging Summary";#N/A,#N/A,FALSE,"Ratio Analysis";#N/A,#N/A,FALSE,"Test 120 Day Accts";#N/A,#N/A,FALSE,"Tickmarks"}</definedName>
    <definedName name="_www3" localSheetId="1">{#N/A,#N/A,FALSE,"Aging Summary";#N/A,#N/A,FALSE,"Ratio Analysis";#N/A,#N/A,FALSE,"Test 120 Day Accts";#N/A,#N/A,FALSE,"Tickmarks"}</definedName>
    <definedName name="_www3" hidden="1">{#N/A,#N/A,FALSE,"Aging Summary";#N/A,#N/A,FALSE,"Ratio Analysis";#N/A,#N/A,FALSE,"Test 120 Day Accts";#N/A,#N/A,FALSE,"Tickmarks"}</definedName>
    <definedName name="_x2" localSheetId="1">{"PVGraph2",#N/A,FALSE,"PV Data"}</definedName>
    <definedName name="_x2" hidden="1">{"PVGraph2",#N/A,FALSE,"PV Data"}</definedName>
    <definedName name="_xlchart.v1.0" hidden="1">'Graphs (2)'!$B$27:$B$29,'Graphs (2)'!$B$34,'Graphs (2)'!$B$39</definedName>
    <definedName name="_xlchart.v1.1" hidden="1">'Graphs (2)'!$C$27:$C$29,'Graphs (2)'!$C$34,'Graphs (2)'!$C$39</definedName>
    <definedName name="_xlchart.v1.2" hidden="1">'Graphs (2)'!$C$27:$C$29,'Graphs (2)'!$C$34,'Graphs (2)'!$C$39</definedName>
    <definedName name="_xlchart.v1.3" hidden="1">('Graphs (2)'!$A$27:$A$29,'Graphs (2)'!$A$34,'Graphs (2)'!$A$39)</definedName>
    <definedName name="_xx2" localSheetId="1">{#N/A,#N/A,FALSE,"SIM95"}</definedName>
    <definedName name="_xx2" hidden="1">{#N/A,#N/A,FALSE,"SIM95"}</definedName>
    <definedName name="_xx3" localSheetId="1">{#N/A,#N/A,FALSE,"SIM95"}</definedName>
    <definedName name="_xx3" hidden="1">{#N/A,#N/A,FALSE,"SIM95"}</definedName>
    <definedName name="_xx4" localSheetId="1">{#N/A,#N/A,FALSE,"SIM95"}</definedName>
    <definedName name="_xx4" hidden="1">{#N/A,#N/A,FALSE,"SIM95"}</definedName>
    <definedName name="_y1" localSheetId="1">{"'Generacion'!$A$2:$N$27"}</definedName>
    <definedName name="_y1" hidden="1">{"'Generacion'!$A$2:$N$27"}</definedName>
    <definedName name="_y2" localSheetId="1">{"PVGraph2",#N/A,FALSE,"PV Data"}</definedName>
    <definedName name="_y2" hidden="1">{"PVGraph2",#N/A,FALSE,"PV Data"}</definedName>
    <definedName name="_y22" localSheetId="1">{"PVGraph2",#N/A,FALSE,"PV Data"}</definedName>
    <definedName name="_y22" hidden="1">{"PVGraph2",#N/A,FALSE,"PV Data"}</definedName>
    <definedName name="_y6" localSheetId="1">{#N/A,#N/A,FALSE,"ORIX CSC"}</definedName>
    <definedName name="_y6" hidden="1">{#N/A,#N/A,FALSE,"ORIX CSC"}</definedName>
    <definedName name="_z2" localSheetId="1">{#N/A,#N/A,FALSE,"Aging Summary";#N/A,#N/A,FALSE,"Ratio Analysis";#N/A,#N/A,FALSE,"Test 120 Day Accts";#N/A,#N/A,FALSE,"Tickmarks"}</definedName>
    <definedName name="_z2" hidden="1">{#N/A,#N/A,FALSE,"Aging Summary";#N/A,#N/A,FALSE,"Ratio Analysis";#N/A,#N/A,FALSE,"Test 120 Day Accts";#N/A,#N/A,FALSE,"Tickmarks"}</definedName>
    <definedName name="_Zbalance_sheet_2" localSheetId="1">{0,0,0,0,1,-4105,70.8661417322835,53.8582677165354,70.8661417322835,70.8661417322835,2,FALSE,FALSE,FALSE,FALSE,FALSE,#N/A,1,112,1,1,"","","","","","",FALSE}</definedName>
    <definedName name="_Zbalance_sheet_2" hidden="1">{0,0,0,0,1,-4105,70.8661417322835,53.8582677165354,70.8661417322835,70.8661417322835,2,FALSE,FALSE,FALSE,FALSE,FALSE,#N/A,1,112,1,1,"","","","","","",FALSE}</definedName>
    <definedName name="_Zcomps2" localSheetId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DCF_Summary" localSheetId="1">{0,0,0,0,1,-4105,41.04,53.8582677165354,64.08,51.84,2,FALSE,FALSE,FALSE,FALSE,FALSE,#N/A,1,65,1,1,"","","","","","",FALSE}</definedName>
    <definedName name="_ZDCF_Summary" hidden="1">{0,0,0,0,1,-4105,41.04,53.8582677165354,64.08,51.84,2,FALSE,FALSE,FALSE,FALSE,FALSE,#N/A,1,65,1,1,"","","","","","",FALSE}</definedName>
    <definedName name="_Zdrivers_quarterly" localSheetId="1">{0,0,0,0,1,-4105,59.76,25.5118110236221,69.12,70.8661417322835,2,FALSE,FALSE,FALSE,FALSE,FALSE,#N/A,1,63,1,1,"","","","","","",FALSE}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localSheetId="1">{0,0,0,0,1,-4105,70.8661417322835,53.8582677165354,70.8661417322835,70.8661417322835,2,FALSE,FALSE,FALSE,FALSE,FALSE,#N/A,1,55,1,1,"","","","","","",FALSE}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localSheetId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localSheetId="1">{0,0,0,0,1,-4105,14.1732283464567,53.8582677165354,70.8661417322835,70.8661417322835,2,FALSE,FALSE,FALSE,FALSE,FALSE,#N/A,1,75,1,1,"","","","","","",FALSE}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localSheetId="1">{0,0,0,0,1,-4105,70.8661417322835,53.8582677165354,70.8661417322835,70.8661417322835,2,FALSE,FALSE,FALSE,FALSE,FALSE,#N/A,1,75,1,1,"","","","","","",FALSE}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a">#REF!</definedName>
    <definedName name="a\s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A_1">#REF!</definedName>
    <definedName name="A_1_1">NA()</definedName>
    <definedName name="A_1_2">NA()</definedName>
    <definedName name="A_11">NA()</definedName>
    <definedName name="A_2">#REF!</definedName>
    <definedName name="A_2_1">NA()</definedName>
    <definedName name="A_2_2">NA()</definedName>
    <definedName name="A_3_1">NA()</definedName>
    <definedName name="A_4_1">NA()</definedName>
    <definedName name="A_5_1">NA()</definedName>
    <definedName name="A_6">NA()</definedName>
    <definedName name="A_7">NA()</definedName>
    <definedName name="A_8">NA()</definedName>
    <definedName name="A_9">NA()</definedName>
    <definedName name="Á470">#REF!</definedName>
    <definedName name="aa" localSheetId="1">#REF!</definedName>
    <definedName name="aa" hidden="1">#REF!</definedName>
    <definedName name="AA_1">#REF!</definedName>
    <definedName name="AAA">#REF!</definedName>
    <definedName name="aaa_1" localSheetId="1">{"Rio Branco",#N/A,FALSE,"Rio Branco";"Itajaí",#N/A,FALSE,"Itajaí";"Pinheiro Machado",#N/A,FALSE,"PMachado";"Esteio",#N/A,FALSE,"Esteio"}</definedName>
    <definedName name="aaa_1" hidden="1">{"Rio Branco",#N/A,FALSE,"Rio Branco";"Itajaí",#N/A,FALSE,"Itajaí";"Pinheiro Machado",#N/A,FALSE,"PMachado";"Esteio",#N/A,FALSE,"Esteio"}</definedName>
    <definedName name="aaa_1_1">NA()</definedName>
    <definedName name="aaa_10">NA()</definedName>
    <definedName name="aaa_11">NA()</definedName>
    <definedName name="aaa_2">NA()</definedName>
    <definedName name="aaa_3">NA()</definedName>
    <definedName name="aaa_4">NA()</definedName>
    <definedName name="aaa_5">NA()</definedName>
    <definedName name="aaa_6">NA()</definedName>
    <definedName name="aaa_7">NA()</definedName>
    <definedName name="aaa_8">NA()</definedName>
    <definedName name="aaa_9">NA()</definedName>
    <definedName name="AAA_DOCTOPS" hidden="1">"AAA_SET"</definedName>
    <definedName name="AAA_duser" hidden="1">"OFF"</definedName>
    <definedName name="aaaa">#REF!</definedName>
    <definedName name="aaaa_1_1">NA()</definedName>
    <definedName name="aaaa_1_2">NA()</definedName>
    <definedName name="aaaa_10">NA()</definedName>
    <definedName name="aaaa_2_1">NA()</definedName>
    <definedName name="aaaa_2_2">NA()</definedName>
    <definedName name="aaaa_3_1">NA()</definedName>
    <definedName name="aaaa_4_1">NA()</definedName>
    <definedName name="aaaa_5_1">NA()</definedName>
    <definedName name="aaaa_6">NA()</definedName>
    <definedName name="aaaa_7">NA()</definedName>
    <definedName name="aaaa_8">NA()</definedName>
    <definedName name="aaaa_9">NA()</definedName>
    <definedName name="aaaaa" localSheetId="1">#REF!</definedName>
    <definedName name="aaaaa">#REF!</definedName>
    <definedName name="aaaaa_1_1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AAAAAA" localSheetId="1">{"'Resumo Formação'!$A$1:$N$34"}</definedName>
    <definedName name="AAAAAA" hidden="1">{"'Resumo Formação'!$A$1:$N$34"}</definedName>
    <definedName name="aaaaaaa" localSheetId="1">#REF!</definedName>
    <definedName name="aaaaaaa">#REF!</definedName>
    <definedName name="aaaaaaa_1_1">NA()</definedName>
    <definedName name="aaaaaaa_2">NA()</definedName>
    <definedName name="aaaaaaa_3">NA()</definedName>
    <definedName name="aaaaaaa_4">NA()</definedName>
    <definedName name="aaaaaaa_5">NA()</definedName>
    <definedName name="aaaaaaa_6">NA()</definedName>
    <definedName name="aaaaaaa_7">NA()</definedName>
    <definedName name="aaaaaaa_8">NA()</definedName>
    <definedName name="aaaaaaa_9">NA()</definedName>
    <definedName name="AAAAAAAA" localSheetId="1">{"'Resumo Formação'!$A$1:$N$34"}</definedName>
    <definedName name="AAAAAAAA" hidden="1">{"'Resumo Formação'!$A$1:$N$34"}</definedName>
    <definedName name="aaaaaaaaa" localSheetId="1">#REF!</definedName>
    <definedName name="aaaaaaaaa" hidden="1">#REF!</definedName>
    <definedName name="AAAAAAAAAA" localSheetId="1">{"'Resumo Formação'!$A$1:$N$34"}</definedName>
    <definedName name="AAAAAAAAAA" hidden="1">{"'Resumo Formação'!$A$1:$N$34"}</definedName>
    <definedName name="AAAAAAAAAAA" localSheetId="1">{"'Resumo Formação'!$A$1:$N$34"}</definedName>
    <definedName name="AAAAAAAAAAA" hidden="1">{"'Resumo Formação'!$A$1:$N$34"}</definedName>
    <definedName name="aaacccc" localSheetId="1">{#N/A,#N/A,FALSE,"Plan1";#N/A,#N/A,FALSE,"Plan2"}</definedName>
    <definedName name="aaacccc" hidden="1">{#N/A,#N/A,FALSE,"Plan1";#N/A,#N/A,FALSE,"Plan2"}</definedName>
    <definedName name="aaas" localSheetId="1">{"Econ Consolidado",#N/A,FALSE,"Econ Consol";"Fluxo de Caixa",#N/A,FALSE,"Fluxo Caixa";"Investimentos",#N/A,FALSE,"Investimentos"}</definedName>
    <definedName name="aaas" hidden="1">{"Econ Consolidado",#N/A,FALSE,"Econ Consol";"Fluxo de Caixa",#N/A,FALSE,"Fluxo Caixa";"Investimentos",#N/A,FALSE,"Investimentos"}</definedName>
    <definedName name="aaas_1" localSheetId="1">{"Econ Consolidado",#N/A,FALSE,"Econ Consol";"Fluxo de Caixa",#N/A,FALSE,"Fluxo Caixa";"Investimentos",#N/A,FALSE,"Investimentos"}</definedName>
    <definedName name="aaas_1" hidden="1">{"Econ Consolidado",#N/A,FALSE,"Econ Consol";"Fluxo de Caixa",#N/A,FALSE,"Fluxo Caixa";"Investimentos",#N/A,FALSE,"Investimentos"}</definedName>
    <definedName name="aaass" localSheetId="1">{#N/A,#N/A,FALSE,"SIM95"}</definedName>
    <definedName name="aaass" hidden="1">{#N/A,#N/A,FALSE,"SIM95"}</definedName>
    <definedName name="aaasss" localSheetId="1">{#N/A,#N/A,FALSE,"balance";#N/A,#N/A,FALSE,"resultados";#N/A,#N/A,FALSE,"p.neto";#N/A,#N/A,FALSE,"bienes uso";#N/A,#N/A,FALSE,"art.64";#N/A,#N/A,FALSE,"intangibles"}</definedName>
    <definedName name="aaasss" hidden="1">{#N/A,#N/A,FALSE,"balance";#N/A,#N/A,FALSE,"resultados";#N/A,#N/A,FALSE,"p.neto";#N/A,#N/A,FALSE,"bienes uso";#N/A,#N/A,FALSE,"art.64";#N/A,#N/A,FALSE,"intangibles"}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fsd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afs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asd" localSheetId="1">{#N/A,#N/A,FALSE,"SIM95"}</definedName>
    <definedName name="aasd" hidden="1">{#N/A,#N/A,FALSE,"SIM95"}</definedName>
    <definedName name="aasss" localSheetId="1">#REF!</definedName>
    <definedName name="aasss">#REF!</definedName>
    <definedName name="aast" localSheetId="1">{"Rio Branco",#N/A,FALSE,"Rio Branco";"Itajaí",#N/A,FALSE,"Itajaí";"Pinheiro Machado",#N/A,FALSE,"PMachado";"Esteio",#N/A,FALSE,"Esteio"}</definedName>
    <definedName name="aast" hidden="1">{"Rio Branco",#N/A,FALSE,"Rio Branco";"Itajaí",#N/A,FALSE,"Itajaí";"Pinheiro Machado",#N/A,FALSE,"PMachado";"Esteio",#N/A,FALSE,"Esteio"}</definedName>
    <definedName name="aast_1" localSheetId="1">{"Rio Branco",#N/A,FALSE,"Rio Branco";"Itajaí",#N/A,FALSE,"Itajaí";"Pinheiro Machado",#N/A,FALSE,"PMachado";"Esteio",#N/A,FALSE,"Esteio"}</definedName>
    <definedName name="aast_1" hidden="1">{"Rio Branco",#N/A,FALSE,"Rio Branco";"Itajaí",#N/A,FALSE,"Itajaí";"Pinheiro Machado",#N/A,FALSE,"PMachado";"Esteio",#N/A,FALSE,"Esteio"}</definedName>
    <definedName name="AB">#REF!</definedName>
    <definedName name="aba" localSheetId="1">{#N/A,#N/A,FALSE,"SIM95"}</definedName>
    <definedName name="aba" hidden="1">{#N/A,#N/A,FALSE,"SIM95"}</definedName>
    <definedName name="abc" localSheetId="1">#REF!</definedName>
    <definedName name="abc" hidden="1">#REF!</definedName>
    <definedName name="abcd" localSheetId="1">{"FTSE21","COMPANIES",TRUE}</definedName>
    <definedName name="abcd" hidden="1">{"FTSE21","COMPANIES",TRUE}</definedName>
    <definedName name="abcde" localSheetId="1">{"FTSE21","COMPANIES",TRUE}</definedName>
    <definedName name="abcde" hidden="1">{"FTSE21","COMPANIES",TRUE}</definedName>
    <definedName name="abcdef" localSheetId="1">{"'PXR_6500'!$A$1:$I$124"}</definedName>
    <definedName name="abcdef" hidden="1">{"'PXR_6500'!$A$1:$I$124"}</definedName>
    <definedName name="abd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b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BERTURA_IMOB">#REF!</definedName>
    <definedName name="Abertura_impostos2" localSheetId="1">{"'RELATÓRIO'!$A$1:$E$20","'RELATÓRIO'!$A$22:$D$34","'INTERNET'!$A$31:$G$58","'INTERNET'!$A$1:$G$28","'SÉRIE HISTÓRICA'!$A$167:$H$212","'SÉRIE HISTÓRICA'!$A$56:$H$101"}</definedName>
    <definedName name="Abertura_impostos2" hidden="1">{"'RELATÓRIO'!$A$1:$E$20","'RELATÓRIO'!$A$22:$D$34","'INTERNET'!$A$31:$G$58","'INTERNET'!$A$1:$G$28","'SÉRIE HISTÓRICA'!$A$167:$H$212","'SÉRIE HISTÓRICA'!$A$56:$H$101"}</definedName>
    <definedName name="ABN" localSheetId="1">{"'PXR_6500'!$A$1:$I$124"}</definedName>
    <definedName name="ABN" hidden="1">{"'PXR_6500'!$A$1:$I$124"}</definedName>
    <definedName name="abr" localSheetId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abr" hidden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_xlnm.Auto_Open">#REF!</definedName>
    <definedName name="Abrisa" localSheetId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c" localSheetId="1">{"summary1",#N/A,TRUE,"Comps";"summary2",#N/A,TRUE,"Comps";"summary3",#N/A,TRUE,"Comps"}</definedName>
    <definedName name="ac" hidden="1">{"summary1",#N/A,TRUE,"Comps";"summary2",#N/A,TRUE,"Comps";"summary3",#N/A,TRUE,"Comps"}</definedName>
    <definedName name="ACA" localSheetId="1">{#N/A,#N/A,FALSE,"ROTINA";#N/A,#N/A,FALSE,"ITENS";#N/A,#N/A,FALSE,"ACOMP"}</definedName>
    <definedName name="ACA" hidden="1">{#N/A,#N/A,FALSE,"ROTINA";#N/A,#N/A,FALSE,"ITENS";#N/A,#N/A,FALSE,"ACOMP"}</definedName>
    <definedName name="Access_Button" hidden="1">"Loan_Front_End_Input_List"</definedName>
    <definedName name="AccessDatabase" hidden="1">"R:\S\Smith &amp; Nephew\Project Juice\Models\New Huge Model.mdb"</definedName>
    <definedName name="Account_Balance">#REF!</definedName>
    <definedName name="AccType">#REF!</definedName>
    <definedName name="acdd" localSheetId="1">{"SCH27",#N/A,FALSE,"summary";"SCH39",#N/A,FALSE,"summary";"SCH41",#N/A,FALSE,"summary"}</definedName>
    <definedName name="acdd" hidden="1">{"SCH27",#N/A,FALSE,"summary";"SCH39",#N/A,FALSE,"summary";"SCH41",#N/A,FALSE,"summary"}</definedName>
    <definedName name="ACHART_82" localSheetId="1">{#VALUE!,#N/A,FALSE,0;#N/A,#N/A,FALSE,0;#N/A,#N/A,FALSE,0;#N/A,#N/A,FALSE,0}</definedName>
    <definedName name="ACHART_82" hidden="1">{#VALUE!,#N/A,FALSE,0;#N/A,#N/A,FALSE,0;#N/A,#N/A,FALSE,0;#N/A,#N/A,FALSE,0}</definedName>
    <definedName name="ACL" localSheetId="1">#REF!</definedName>
    <definedName name="ACL">#REF!</definedName>
    <definedName name="Acreedora">#REF!</definedName>
    <definedName name="ACS" localSheetId="1">{"'Resumo Formação'!$A$1:$N$34"}</definedName>
    <definedName name="ACS" hidden="1">{"'Resumo Formação'!$A$1:$N$34"}</definedName>
    <definedName name="Act_Month" localSheetId="1">#REF!</definedName>
    <definedName name="Act_Month">#REF!</definedName>
    <definedName name="Activos" localSheetId="1">{#N/A,#N/A,FALSE,"Aging Summary";#N/A,#N/A,FALSE,"Ratio Analysis";#N/A,#N/A,FALSE,"Test 120 Day Accts";#N/A,#N/A,FALSE,"Tickmarks"}</definedName>
    <definedName name="Activos" hidden="1">{#N/A,#N/A,FALSE,"Aging Summary";#N/A,#N/A,FALSE,"Ratio Analysis";#N/A,#N/A,FALSE,"Test 120 Day Accts";#N/A,#N/A,FALSE,"Tickmarks"}</definedName>
    <definedName name="Actual" localSheetId="1">{#N/A,#N/A,TRUE,"Historicals";#N/A,#N/A,TRUE,"Charts";#N/A,#N/A,TRUE,"Forecasts"}</definedName>
    <definedName name="Actual" hidden="1">{#N/A,#N/A,TRUE,"Historicals";#N/A,#N/A,TRUE,"Charts";#N/A,#N/A,TRUE,"Forecasts"}</definedName>
    <definedName name="ActualRevenueUSDQTD">5</definedName>
    <definedName name="ActualRevenueUSDYTD">8</definedName>
    <definedName name="ACUMULADO">#REF!</definedName>
    <definedName name="ACVASD" localSheetId="1">{"'Resumo Formação'!$A$1:$N$34"}</definedName>
    <definedName name="ACVASD" hidden="1">{"'Resumo Formação'!$A$1:$N$34"}</definedName>
    <definedName name="ACwvu.TO_PRINT." hidden="1">#REF!</definedName>
    <definedName name="ad" localSheetId="1">{"summary1",#N/A,TRUE,"Comps";"summary2",#N/A,TRUE,"Comps";"summary3",#N/A,TRUE,"Comps"}</definedName>
    <definedName name="ad" hidden="1">{"summary1",#N/A,TRUE,"Comps";"summary2",#N/A,TRUE,"Comps";"summary3",#N/A,TRUE,"Comps"}</definedName>
    <definedName name="adada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ada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af" localSheetId="1">{#N/A,#N/A,FALSE,"SIM95"}</definedName>
    <definedName name="adaf" hidden="1">{#N/A,#N/A,FALSE,"SIM95"}</definedName>
    <definedName name="adard" localSheetId="1">{#N/A,#N/A,FALSE,"Plan1";#N/A,#N/A,FALSE,"Plan2"}</definedName>
    <definedName name="adard" hidden="1">{#N/A,#N/A,FALSE,"Plan1";#N/A,#N/A,FALSE,"Plan2"}</definedName>
    <definedName name="adda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dda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ddin" hidden="1">"dc4;350;Kochm;0"</definedName>
    <definedName name="addin460" hidden="1">"dc4;460;Kochm;1"</definedName>
    <definedName name="Adelaide" localSheetId="1">#REF!</definedName>
    <definedName name="Adelaide">#REF!</definedName>
    <definedName name="adew" localSheetId="1">{#N/A,#N/A,FALSE,"FFCXOUT3"}</definedName>
    <definedName name="adew" hidden="1">{#N/A,#N/A,FALSE,"FFCXOUT3"}</definedName>
    <definedName name="adfa">#REF!</definedName>
    <definedName name="adfadf">OFFSET(#REF!,0,0,COUNTA(#REF!),COUNTA(#REF!))</definedName>
    <definedName name="adfagdan">#REF!</definedName>
    <definedName name="adfasdasdfasdfasf" localSheetId="1">{"Econ Consolidado",#N/A,FALSE,"Econ Consol";"Fluxo de Caixa",#N/A,FALSE,"Fluxo Caixa";"Investimentos",#N/A,FALSE,"Investimentos"}</definedName>
    <definedName name="adfasdasdfasdfasf" hidden="1">{"Econ Consolidado",#N/A,FALSE,"Econ Consol";"Fluxo de Caixa",#N/A,FALSE,"Fluxo Caixa";"Investimentos",#N/A,FALSE,"Investimentos"}</definedName>
    <definedName name="adfasdasdfasdfasf_1" localSheetId="1">{"Econ Consolidado",#N/A,FALSE,"Econ Consol";"Fluxo de Caixa",#N/A,FALSE,"Fluxo Caixa";"Investimentos",#N/A,FALSE,"Investimentos"}</definedName>
    <definedName name="adfasdasdfasdfasf_1" hidden="1">{"Econ Consolidado",#N/A,FALSE,"Econ Consol";"Fluxo de Caixa",#N/A,FALSE,"Fluxo Caixa";"Investimentos",#N/A,FALSE,"Investimentos"}</definedName>
    <definedName name="adfasdfa" localSheetId="1">{"Econ Consolidado",#N/A,FALSE,"Econ Consol";"Fluxo de Caixa",#N/A,FALSE,"Fluxo Caixa";"Investimentos",#N/A,FALSE,"Investimentos"}</definedName>
    <definedName name="adfasdfa" hidden="1">{"Econ Consolidado",#N/A,FALSE,"Econ Consol";"Fluxo de Caixa",#N/A,FALSE,"Fluxo Caixa";"Investimentos",#N/A,FALSE,"Investimentos"}</definedName>
    <definedName name="adfasdfa_1" localSheetId="1">{"Econ Consolidado",#N/A,FALSE,"Econ Consol";"Fluxo de Caixa",#N/A,FALSE,"Fluxo Caixa";"Investimentos",#N/A,FALSE,"Investimentos"}</definedName>
    <definedName name="adfasdfa_1" hidden="1">{"Econ Consolidado",#N/A,FALSE,"Econ Consol";"Fluxo de Caixa",#N/A,FALSE,"Fluxo Caixa";"Investimentos",#N/A,FALSE,"Investimentos"}</definedName>
    <definedName name="adfgadfgdgggg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fgadfgdggg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fgagagaggag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fgagagagga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fjvhbqehrvbeh" localSheetId="1">{"SCH73",#N/A,FALSE,"eva";"SCH74",#N/A,FALSE,"eva";"SCH75",#N/A,FALSE,"eva"}</definedName>
    <definedName name="adfjvhbqehrvbeh" hidden="1">{"SCH73",#N/A,FALSE,"eva";"SCH74",#N/A,FALSE,"eva";"SCH75",#N/A,FALSE,"eva"}</definedName>
    <definedName name="adg">#REF!</definedName>
    <definedName name="adgadgagd">#REF!</definedName>
    <definedName name="adgaggggfgfgfa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gaggggfgfgfa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DIC9401" localSheetId="1">#REF!</definedName>
    <definedName name="ADIC9401">#REF!</definedName>
    <definedName name="ADIC9402" localSheetId="1">#REF!</definedName>
    <definedName name="ADIC9402">#REF!</definedName>
    <definedName name="ADIC9403" localSheetId="1">#REF!</definedName>
    <definedName name="ADIC9403">#REF!</definedName>
    <definedName name="Adicáo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dicáo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DICOES">#REF!</definedName>
    <definedName name="AdmCorp_Orc" localSheetId="1">#REF!</definedName>
    <definedName name="AdmCorp_Orc">#REF!</definedName>
    <definedName name="AdmCorp_Proj_Gfa" localSheetId="1">#REF!</definedName>
    <definedName name="AdmCorp_Proj_Gfa">#REF!</definedName>
    <definedName name="AdmCorp_Proj_Gfa_Go" localSheetId="1">#REF!</definedName>
    <definedName name="AdmCorp_Proj_Gfa_Go">#REF!</definedName>
    <definedName name="AdmCorp_Proj_Plj" localSheetId="1">#REF!</definedName>
    <definedName name="AdmCorp_Proj_Plj">#REF!</definedName>
    <definedName name="AdmCorp_Proj_Plj_Go" localSheetId="1">#REF!</definedName>
    <definedName name="AdmCorp_Proj_Plj_Go">#REF!</definedName>
    <definedName name="AdmCorp_Real" localSheetId="1">#REF!</definedName>
    <definedName name="AdmCorp_Real">#REF!</definedName>
    <definedName name="AdmFin_Orc" localSheetId="1">#REF!</definedName>
    <definedName name="AdmFin_Orc">#REF!</definedName>
    <definedName name="AdmFin_Proj_Gfa" localSheetId="1">#REF!</definedName>
    <definedName name="AdmFin_Proj_Gfa">#REF!</definedName>
    <definedName name="AdmFin_Proj_Gfa_Go" localSheetId="1">#REF!</definedName>
    <definedName name="AdmFin_Proj_Gfa_Go">#REF!</definedName>
    <definedName name="AdmFin_Proj_Plj" localSheetId="1">#REF!</definedName>
    <definedName name="AdmFin_Proj_Plj">#REF!</definedName>
    <definedName name="AdmFin_Proj_Plj_Go" localSheetId="1">#REF!</definedName>
    <definedName name="AdmFin_Proj_Plj_Go">#REF!</definedName>
    <definedName name="AdmFin_Real" localSheetId="1">#REF!</definedName>
    <definedName name="AdmFin_Real">#REF!</definedName>
    <definedName name="AdmJur_Orc" localSheetId="1">#REF!</definedName>
    <definedName name="AdmJur_Orc">#REF!</definedName>
    <definedName name="AdmJur_Proj_Gfa" localSheetId="1">#REF!</definedName>
    <definedName name="AdmJur_Proj_Gfa">#REF!</definedName>
    <definedName name="AdmJur_Proj_Gfa_Go" localSheetId="1">#REF!</definedName>
    <definedName name="AdmJur_Proj_Gfa_Go">#REF!</definedName>
    <definedName name="AdmJur_Proj_Plj" localSheetId="1">#REF!</definedName>
    <definedName name="AdmJur_Proj_Plj">#REF!</definedName>
    <definedName name="AdmJur_Proj_Plj_Go" localSheetId="1">#REF!</definedName>
    <definedName name="AdmJur_Proj_Plj_Go">#REF!</definedName>
    <definedName name="AdmJur_Real" localSheetId="1">#REF!</definedName>
    <definedName name="AdmJur_Real">#REF!</definedName>
    <definedName name="AdmOpCom_Orc" localSheetId="1">#REF!</definedName>
    <definedName name="AdmOpCom_Orc">#REF!</definedName>
    <definedName name="AdmOpCom_Proj_Gfa" localSheetId="1">#REF!</definedName>
    <definedName name="AdmOpCom_Proj_Gfa">#REF!</definedName>
    <definedName name="AdmOpCom_Proj_Gfa_Go" localSheetId="1">#REF!</definedName>
    <definedName name="AdmOpCom_Proj_Gfa_Go">#REF!</definedName>
    <definedName name="AdmOpCom_Proj_Plj" localSheetId="1">#REF!</definedName>
    <definedName name="AdmOpCom_Proj_Plj">#REF!</definedName>
    <definedName name="AdmOpCom_Proj_Plj_Go" localSheetId="1">#REF!</definedName>
    <definedName name="AdmOpCom_Proj_Plj_Go">#REF!</definedName>
    <definedName name="AdmOpCom_Real" localSheetId="1">#REF!</definedName>
    <definedName name="AdmOpCom_Real">#REF!</definedName>
    <definedName name="AdmPres_Orc" localSheetId="1">#REF!</definedName>
    <definedName name="AdmPres_Orc">#REF!</definedName>
    <definedName name="AdmPres_Proj_Gfa" localSheetId="1">#REF!</definedName>
    <definedName name="AdmPres_Proj_Gfa">#REF!</definedName>
    <definedName name="AdmPres_Proj_Gfa_Go" localSheetId="1">#REF!</definedName>
    <definedName name="AdmPres_Proj_Gfa_Go">#REF!</definedName>
    <definedName name="AdmPres_Proj_Plj" localSheetId="1">#REF!</definedName>
    <definedName name="AdmPres_Proj_Plj">#REF!</definedName>
    <definedName name="AdmPres_Proj_Plj_Go" localSheetId="1">#REF!</definedName>
    <definedName name="AdmPres_Proj_Plj_Go">#REF!</definedName>
    <definedName name="AdmPres_Real" localSheetId="1">#REF!</definedName>
    <definedName name="AdmPres_Real">#REF!</definedName>
    <definedName name="AdmRH_Orc" localSheetId="1">#REF!</definedName>
    <definedName name="AdmRH_Orc">#REF!</definedName>
    <definedName name="AdmRH_Proj_Gfa" localSheetId="1">#REF!</definedName>
    <definedName name="AdmRH_Proj_Gfa">#REF!</definedName>
    <definedName name="AdmRH_Proj_Gfa_Go" localSheetId="1">#REF!</definedName>
    <definedName name="AdmRH_Proj_Gfa_Go">#REF!</definedName>
    <definedName name="AdmRH_Proj_Plj" localSheetId="1">#REF!</definedName>
    <definedName name="AdmRH_Proj_Plj">#REF!</definedName>
    <definedName name="AdmRH_Proj_Plj_Go" localSheetId="1">#REF!</definedName>
    <definedName name="AdmRH_Proj_Plj_Go">#REF!</definedName>
    <definedName name="AdmRH_Real" localSheetId="1">#REF!</definedName>
    <definedName name="AdmRH_Real">#REF!</definedName>
    <definedName name="AdmTI_Orc" localSheetId="1">#REF!</definedName>
    <definedName name="AdmTI_Orc">#REF!</definedName>
    <definedName name="AdmTI_Proj_Gfa" localSheetId="1">#REF!</definedName>
    <definedName name="AdmTI_Proj_Gfa">#REF!</definedName>
    <definedName name="AdmTI_Proj_Gfa_Go" localSheetId="1">#REF!</definedName>
    <definedName name="AdmTI_Proj_Gfa_Go">#REF!</definedName>
    <definedName name="AdmTI_Proj_Plj" localSheetId="1">#REF!</definedName>
    <definedName name="AdmTI_Proj_Plj">#REF!</definedName>
    <definedName name="AdmTI_Proj_Plj_Go" localSheetId="1">#REF!</definedName>
    <definedName name="AdmTI_Proj_Plj_Go">#REF!</definedName>
    <definedName name="AdmTI_Real" localSheetId="1">#REF!</definedName>
    <definedName name="AdmTI_Real">#REF!</definedName>
    <definedName name="ADRCode">#REF!</definedName>
    <definedName name="ADRI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DRI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driana" localSheetId="1">{#N/A,#N/A,FALSE,"1321";#N/A,#N/A,FALSE,"1324";#N/A,#N/A,FALSE,"1333";#N/A,#N/A,FALSE,"1371"}</definedName>
    <definedName name="adriana" hidden="1">{#N/A,#N/A,FALSE,"1321";#N/A,#N/A,FALSE,"1324";#N/A,#N/A,FALSE,"1333";#N/A,#N/A,FALSE,"1371"}</definedName>
    <definedName name="adriana1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adriana1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adsada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fasdf">#REF!</definedName>
    <definedName name="ADTOCLIENTE">#REF!</definedName>
    <definedName name="ADTOCLIENTES">#REF!</definedName>
    <definedName name="ADTOFORNECEDOR">#REF!</definedName>
    <definedName name="aehtr">#REF!</definedName>
    <definedName name="AEI" localSheetId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AEI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aeifnd">#REF!</definedName>
    <definedName name="aer" localSheetId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er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erfv" localSheetId="1">{"Despesas Diferidas Indedutíveis de 1998",#N/A,FALSE,"Impressão"}</definedName>
    <definedName name="aerfv" hidden="1">{"Despesas Diferidas Indedutíveis de 1998",#N/A,FALSE,"Impressão"}</definedName>
    <definedName name="aergsegaw" localSheetId="1">{"'RELATÓRIO'!$A$1:$E$20","'RELATÓRIO'!$A$22:$D$34","'INTERNET'!$A$31:$G$58","'INTERNET'!$A$1:$G$28","'SÉRIE HISTÓRICA'!$A$167:$H$212","'SÉRIE HISTÓRICA'!$A$56:$H$101"}</definedName>
    <definedName name="aergsegaw" hidden="1">{"'RELATÓRIO'!$A$1:$E$20","'RELATÓRIO'!$A$22:$D$34","'INTERNET'!$A$31:$G$58","'INTERNET'!$A$1:$G$28","'SÉRIE HISTÓRICA'!$A$167:$H$212","'SÉRIE HISTÓRICA'!$A$56:$H$101"}</definedName>
    <definedName name="aergsegaw_1" localSheetId="1">{"'RELATÓRIO'!$A$1:$E$20","'RELATÓRIO'!$A$22:$D$34","'INTERNET'!$A$31:$G$58","'INTERNET'!$A$1:$G$28","'SÉRIE HISTÓRICA'!$A$167:$H$212","'SÉRIE HISTÓRICA'!$A$56:$H$101"}</definedName>
    <definedName name="aergsegaw_1" hidden="1">{"'RELATÓRIO'!$A$1:$E$20","'RELATÓRIO'!$A$22:$D$34","'INTERNET'!$A$31:$G$58","'INTERNET'!$A$1:$G$28","'SÉRIE HISTÓRICA'!$A$167:$H$212","'SÉRIE HISTÓRICA'!$A$56:$H$101"}</definedName>
    <definedName name="aergsegaw_2" localSheetId="1">{"'RELATÓRIO'!$A$1:$E$20","'RELATÓRIO'!$A$22:$D$34","'INTERNET'!$A$31:$G$58","'INTERNET'!$A$1:$G$28","'SÉRIE HISTÓRICA'!$A$167:$H$212","'SÉRIE HISTÓRICA'!$A$56:$H$101"}</definedName>
    <definedName name="aergsegaw_2" hidden="1">{"'RELATÓRIO'!$A$1:$E$20","'RELATÓRIO'!$A$22:$D$34","'INTERNET'!$A$31:$G$58","'INTERNET'!$A$1:$G$28","'SÉRIE HISTÓRICA'!$A$167:$H$212","'SÉRIE HISTÓRICA'!$A$56:$H$101"}</definedName>
    <definedName name="aergsegaw_3" localSheetId="1">{"'RELATÓRIO'!$A$1:$E$20","'RELATÓRIO'!$A$22:$D$34","'INTERNET'!$A$31:$G$58","'INTERNET'!$A$1:$G$28","'SÉRIE HISTÓRICA'!$A$167:$H$212","'SÉRIE HISTÓRICA'!$A$56:$H$101"}</definedName>
    <definedName name="aergsegaw_3" hidden="1">{"'RELATÓRIO'!$A$1:$E$20","'RELATÓRIO'!$A$22:$D$34","'INTERNET'!$A$31:$G$58","'INTERNET'!$A$1:$G$28","'SÉRIE HISTÓRICA'!$A$167:$H$212","'SÉRIE HISTÓRICA'!$A$56:$H$101"}</definedName>
    <definedName name="aergsegaw_4" localSheetId="1">{"'RELATÓRIO'!$A$1:$E$20","'RELATÓRIO'!$A$22:$D$34","'INTERNET'!$A$31:$G$58","'INTERNET'!$A$1:$G$28","'SÉRIE HISTÓRICA'!$A$167:$H$212","'SÉRIE HISTÓRICA'!$A$56:$H$101"}</definedName>
    <definedName name="aergsegaw_4" hidden="1">{"'RELATÓRIO'!$A$1:$E$20","'RELATÓRIO'!$A$22:$D$34","'INTERNET'!$A$31:$G$58","'INTERNET'!$A$1:$G$28","'SÉRIE HISTÓRICA'!$A$167:$H$212","'SÉRIE HISTÓRICA'!$A$56:$H$101"}</definedName>
    <definedName name="aergsegaw_5" localSheetId="1">{"'RELATÓRIO'!$A$1:$E$20","'RELATÓRIO'!$A$22:$D$34","'INTERNET'!$A$31:$G$58","'INTERNET'!$A$1:$G$28","'SÉRIE HISTÓRICA'!$A$167:$H$212","'SÉRIE HISTÓRICA'!$A$56:$H$101"}</definedName>
    <definedName name="aergsegaw_5" hidden="1">{"'RELATÓRIO'!$A$1:$E$20","'RELATÓRIO'!$A$22:$D$34","'INTERNET'!$A$31:$G$58","'INTERNET'!$A$1:$G$28","'SÉRIE HISTÓRICA'!$A$167:$H$212","'SÉRIE HISTÓRICA'!$A$56:$H$101"}</definedName>
    <definedName name="aeryrefv" localSheetId="1">{"'RELATÓRIO'!$A$1:$E$20","'RELATÓRIO'!$A$22:$D$34","'INTERNET'!$A$31:$G$58","'INTERNET'!$A$1:$G$28","'SÉRIE HISTÓRICA'!$A$167:$H$212","'SÉRIE HISTÓRICA'!$A$56:$H$101"}</definedName>
    <definedName name="aeryrefv" hidden="1">{"'RELATÓRIO'!$A$1:$E$20","'RELATÓRIO'!$A$22:$D$34","'INTERNET'!$A$31:$G$58","'INTERNET'!$A$1:$G$28","'SÉRIE HISTÓRICA'!$A$167:$H$212","'SÉRIE HISTÓRICA'!$A$56:$H$101"}</definedName>
    <definedName name="aeryrefv_1" localSheetId="1">{"'RELATÓRIO'!$A$1:$E$20","'RELATÓRIO'!$A$22:$D$34","'INTERNET'!$A$31:$G$58","'INTERNET'!$A$1:$G$28","'SÉRIE HISTÓRICA'!$A$167:$H$212","'SÉRIE HISTÓRICA'!$A$56:$H$101"}</definedName>
    <definedName name="aeryrefv_1" hidden="1">{"'RELATÓRIO'!$A$1:$E$20","'RELATÓRIO'!$A$22:$D$34","'INTERNET'!$A$31:$G$58","'INTERNET'!$A$1:$G$28","'SÉRIE HISTÓRICA'!$A$167:$H$212","'SÉRIE HISTÓRICA'!$A$56:$H$101"}</definedName>
    <definedName name="aeryrefv_2" localSheetId="1">{"'RELATÓRIO'!$A$1:$E$20","'RELATÓRIO'!$A$22:$D$34","'INTERNET'!$A$31:$G$58","'INTERNET'!$A$1:$G$28","'SÉRIE HISTÓRICA'!$A$167:$H$212","'SÉRIE HISTÓRICA'!$A$56:$H$101"}</definedName>
    <definedName name="aeryrefv_2" hidden="1">{"'RELATÓRIO'!$A$1:$E$20","'RELATÓRIO'!$A$22:$D$34","'INTERNET'!$A$31:$G$58","'INTERNET'!$A$1:$G$28","'SÉRIE HISTÓRICA'!$A$167:$H$212","'SÉRIE HISTÓRICA'!$A$56:$H$101"}</definedName>
    <definedName name="aeryrefv_3" localSheetId="1">{"'RELATÓRIO'!$A$1:$E$20","'RELATÓRIO'!$A$22:$D$34","'INTERNET'!$A$31:$G$58","'INTERNET'!$A$1:$G$28","'SÉRIE HISTÓRICA'!$A$167:$H$212","'SÉRIE HISTÓRICA'!$A$56:$H$101"}</definedName>
    <definedName name="aeryrefv_3" hidden="1">{"'RELATÓRIO'!$A$1:$E$20","'RELATÓRIO'!$A$22:$D$34","'INTERNET'!$A$31:$G$58","'INTERNET'!$A$1:$G$28","'SÉRIE HISTÓRICA'!$A$167:$H$212","'SÉRIE HISTÓRICA'!$A$56:$H$101"}</definedName>
    <definedName name="aeryrefv_4" localSheetId="1">{"'RELATÓRIO'!$A$1:$E$20","'RELATÓRIO'!$A$22:$D$34","'INTERNET'!$A$31:$G$58","'INTERNET'!$A$1:$G$28","'SÉRIE HISTÓRICA'!$A$167:$H$212","'SÉRIE HISTÓRICA'!$A$56:$H$101"}</definedName>
    <definedName name="aeryrefv_4" hidden="1">{"'RELATÓRIO'!$A$1:$E$20","'RELATÓRIO'!$A$22:$D$34","'INTERNET'!$A$31:$G$58","'INTERNET'!$A$1:$G$28","'SÉRIE HISTÓRICA'!$A$167:$H$212","'SÉRIE HISTÓRICA'!$A$56:$H$101"}</definedName>
    <definedName name="aeryrefv_5" localSheetId="1">{"'RELATÓRIO'!$A$1:$E$20","'RELATÓRIO'!$A$22:$D$34","'INTERNET'!$A$31:$G$58","'INTERNET'!$A$1:$G$28","'SÉRIE HISTÓRICA'!$A$167:$H$212","'SÉRIE HISTÓRICA'!$A$56:$H$101"}</definedName>
    <definedName name="aeryrefv_5" hidden="1">{"'RELATÓRIO'!$A$1:$E$20","'RELATÓRIO'!$A$22:$D$34","'INTERNET'!$A$31:$G$58","'INTERNET'!$A$1:$G$28","'SÉRIE HISTÓRICA'!$A$167:$H$212","'SÉRIE HISTÓRICA'!$A$56:$H$101"}</definedName>
    <definedName name="aesreport2" localSheetId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esreport2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f">#REF!</definedName>
    <definedName name="AFAC">#REF!</definedName>
    <definedName name="AFASDF" localSheetId="1">{0,0,0,0,1,-4105,28.3464566929134,28.3464566929134,28.346456664,28.3464566929134,2,TRUE,TRUE,FALSE,FALSE,FALSE,#N/A,1,85,1,2,"","","","&amp;""Kennerly,Roman Bold""&amp;14L&amp;12EHMAN &amp;14 B&amp;12ROTHERS","","",FALSE}</definedName>
    <definedName name="AFASDF" hidden="1">{0,0,0,0,1,-4105,28.3464566929134,28.3464566929134,28.346456664,28.3464566929134,2,TRUE,TRUE,FALSE,FALSE,FALSE,#N/A,1,85,1,2,"","","","&amp;""Kennerly,Roman Bold""&amp;14L&amp;12EHMAN &amp;14 B&amp;12ROTHERS","","",FALSE}</definedName>
    <definedName name="afdamfk" localSheetId="1">#REF!</definedName>
    <definedName name="afdamfk" hidden="1">#REF!</definedName>
    <definedName name="AFDcaeszF" localSheetId="1">{#N/A,#N/A,FALSE,"SIM95"}</definedName>
    <definedName name="AFDcaeszF" hidden="1">{#N/A,#N/A,FALSE,"SIM95"}</definedName>
    <definedName name="AFDGRET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FDGRET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fdgvd" localSheetId="1">{"SCH81",#N/A,FALSE,"SCH81";"SCH82",#N/A,FALSE,"SCH82"}</definedName>
    <definedName name="afdgvd" hidden="1">{"SCH81",#N/A,FALSE,"SCH81";"SCH82",#N/A,FALSE,"SCH82"}</definedName>
    <definedName name="afedafedvdsaz" localSheetId="1">{#N/A,#N/A,FALSE,"SIM95"}</definedName>
    <definedName name="afedafedvdsaz" hidden="1">{#N/A,#N/A,FALSE,"SIM95"}</definedName>
    <definedName name="afpsD_1">NA()</definedName>
    <definedName name="afpsD_2">NA()</definedName>
    <definedName name="afpsD_3">NA()</definedName>
    <definedName name="afpsD_4">NA()</definedName>
    <definedName name="afpsD_5">NA()</definedName>
    <definedName name="afpsD_6">NA()</definedName>
    <definedName name="afreadf" localSheetId="1">{#N/A,#N/A,FALSE,"SIM95"}</definedName>
    <definedName name="afreadf" hidden="1">{#N/A,#N/A,FALSE,"SIM95"}</definedName>
    <definedName name="afreafrASF" localSheetId="1">{#N/A,#N/A,FALSE,"SIM95"}</definedName>
    <definedName name="afreafrASF" hidden="1">{#N/A,#N/A,FALSE,"SIM95"}</definedName>
    <definedName name="ag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daogudb">#REF!</definedName>
    <definedName name="AGFGF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GFG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GIO">#REF!</definedName>
    <definedName name="AGIOPERU">#REF!</definedName>
    <definedName name="agn">#REF!</definedName>
    <definedName name="agrer">#REF!</definedName>
    <definedName name="Agroarte" localSheetId="1">{#N/A,#N/A,FALSE,"1321";#N/A,#N/A,FALSE,"1324";#N/A,#N/A,FALSE,"1333";#N/A,#N/A,FALSE,"1371"}</definedName>
    <definedName name="Agroarte" hidden="1">{#N/A,#N/A,FALSE,"1321";#N/A,#N/A,FALSE,"1324";#N/A,#N/A,FALSE,"1333";#N/A,#N/A,FALSE,"1371"}</definedName>
    <definedName name="Aguinaldo" localSheetId="1">{#N/A,#N/A,FALSE,"Aging Summary";#N/A,#N/A,FALSE,"Ratio Analysis";#N/A,#N/A,FALSE,"Test 120 Day Accts";#N/A,#N/A,FALSE,"Tickmarks"}</definedName>
    <definedName name="Aguinaldo" hidden="1">{#N/A,#N/A,FALSE,"Aging Summary";#N/A,#N/A,FALSE,"Ratio Analysis";#N/A,#N/A,FALSE,"Test 120 Day Accts";#N/A,#N/A,FALSE,"Tickmarks"}</definedName>
    <definedName name="aid">#REF!</definedName>
    <definedName name="AINCREASE" localSheetId="1">#REF!</definedName>
    <definedName name="AINCREASE" hidden="1">#REF!</definedName>
    <definedName name="aioeguba">#REF!</definedName>
    <definedName name="ajhwuy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JUSTE" localSheetId="1">{#N/A,#N/A,FALSE,"Aging Summary";#N/A,#N/A,FALSE,"Ratio Analysis";#N/A,#N/A,FALSE,"Test 120 Day Accts";#N/A,#N/A,FALSE,"Tickmarks"}</definedName>
    <definedName name="AJUSTE" hidden="1">{#N/A,#N/A,FALSE,"Aging Summary";#N/A,#N/A,FALSE,"Ratio Analysis";#N/A,#N/A,FALSE,"Test 120 Day Accts";#N/A,#N/A,FALSE,"Tickmarks"}</definedName>
    <definedName name="ajuste98">#REF!</definedName>
    <definedName name="Ajuste99" localSheetId="1">#REF!</definedName>
    <definedName name="Ajuste99">#REF!</definedName>
    <definedName name="akjdf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kjd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ksdhasd" localSheetId="1">{"SCH27",#N/A,FALSE,"summary";"SCH39",#N/A,FALSE,"summary";"SCH41",#N/A,FALSE,"summary"}</definedName>
    <definedName name="aksdhasd" hidden="1">{"SCH27",#N/A,FALSE,"summary";"SCH39",#N/A,FALSE,"summary";"SCH41",#N/A,FALSE,"summary"}</definedName>
    <definedName name="al" localSheetId="1">#REF!</definedName>
    <definedName name="al">#REF!</definedName>
    <definedName name="ala" localSheetId="1">#REF!</definedName>
    <definedName name="ala">#REF!</definedName>
    <definedName name="ALAC" localSheetId="1">{#N/A,#N/A,FALSE,"CONSOLIDADO97 (2)";#N/A,#N/A,FALSE,"CONSOLIDADO97 Qtd."}</definedName>
    <definedName name="ALAC" hidden="1">{#N/A,#N/A,FALSE,"CONSOLIDADO97 (2)";#N/A,#N/A,FALSE,"CONSOLIDADO97 Qtd."}</definedName>
    <definedName name="Alejandra_1">NA()</definedName>
    <definedName name="Alejandra_2">NA()</definedName>
    <definedName name="Alejandra_3">NA()</definedName>
    <definedName name="Alejandra_4">NA()</definedName>
    <definedName name="Alejandra_5">NA()</definedName>
    <definedName name="Alejandra_6">NA()</definedName>
    <definedName name="Alert_Chks_Msg" localSheetId="1">#REF!</definedName>
    <definedName name="Alert_Chks_Msg">#REF!</definedName>
    <definedName name="alferes" localSheetId="1">{#N/A,#N/A,FALSE,"Aging Summary";#N/A,#N/A,FALSE,"Ratio Analysis";#N/A,#N/A,FALSE,"Test 120 Day Accts";#N/A,#N/A,FALSE,"Tickmarks"}</definedName>
    <definedName name="alferes" hidden="1">{#N/A,#N/A,FALSE,"Aging Summary";#N/A,#N/A,FALSE,"Ratio Analysis";#N/A,#N/A,FALSE,"Test 120 Day Accts";#N/A,#N/A,FALSE,"Tickmarks"}</definedName>
    <definedName name="all" localSheetId="1">#REF!</definedName>
    <definedName name="all">#REF!</definedName>
    <definedName name="alm" localSheetId="1">#REF!</definedName>
    <definedName name="alm">#REF!</definedName>
    <definedName name="almox" localSheetId="1">#REF!</definedName>
    <definedName name="almox">#REF!</definedName>
    <definedName name="Alq_Cofins" localSheetId="1">#REF!</definedName>
    <definedName name="Alq_Cofins">#REF!</definedName>
    <definedName name="Alq_ICMS_Trans" localSheetId="1">#REF!</definedName>
    <definedName name="Alq_ICMS_Trans">#REF!</definedName>
    <definedName name="Alq_ICMS_Trans_Real" localSheetId="1">#REF!</definedName>
    <definedName name="Alq_ICMS_Trans_Real">#REF!</definedName>
    <definedName name="Alq_IPI" localSheetId="1">#REF!</definedName>
    <definedName name="Alq_IPI">#REF!</definedName>
    <definedName name="Alq_IR" localSheetId="1">#REF!</definedName>
    <definedName name="Alq_IR">#REF!</definedName>
    <definedName name="Alq_PIS" localSheetId="1">#REF!</definedName>
    <definedName name="Alq_PIS">#REF!</definedName>
    <definedName name="Alq_PIS_CMV_Real" localSheetId="1">#REF!</definedName>
    <definedName name="Alq_PIS_CMV_Real">#REF!</definedName>
    <definedName name="aluguel" localSheetId="1">{#N/A,#N/A,FALSE,"PACCIL";#N/A,#N/A,FALSE,"PAITACAN";#N/A,#N/A,FALSE,"PARECO";#N/A,#N/A,FALSE,"PA62";#N/A,#N/A,FALSE,"PAFINAL";#N/A,#N/A,FALSE,"PARECONF";#N/A,#N/A,FALSE,"PARECOND"}</definedName>
    <definedName name="aluguel" hidden="1">{#N/A,#N/A,FALSE,"PACCIL";#N/A,#N/A,FALSE,"PAITACAN";#N/A,#N/A,FALSE,"PARECO";#N/A,#N/A,FALSE,"PA62";#N/A,#N/A,FALSE,"PAFINAL";#N/A,#N/A,FALSE,"PARECONF";#N/A,#N/A,FALSE,"PARECOND"}</definedName>
    <definedName name="amarilio" localSheetId="1">{"SCH73",#N/A,FALSE,"eva";"SCH74",#N/A,FALSE,"eva";"SCH75",#N/A,FALSE,"eva"}</definedName>
    <definedName name="amarilio" hidden="1">{"SCH73",#N/A,FALSE,"eva";"SCH74",#N/A,FALSE,"eva";"SCH75",#N/A,FALSE,"eva"}</definedName>
    <definedName name="amarilioo" localSheetId="1">{"SCH73",#N/A,FALSE,"eva";"SCH74",#N/A,FALSE,"eva";"SCH75",#N/A,FALSE,"eva"}</definedName>
    <definedName name="amarilioo" hidden="1">{"SCH73",#N/A,FALSE,"eva";"SCH74",#N/A,FALSE,"eva";"SCH75",#N/A,FALSE,"eva"}</definedName>
    <definedName name="AmCx_Orc" localSheetId="1">#REF!</definedName>
    <definedName name="AmCx_Orc">#REF!</definedName>
    <definedName name="AmCx_Proj_Gfa" localSheetId="1">#REF!</definedName>
    <definedName name="AmCx_Proj_Gfa">#REF!</definedName>
    <definedName name="AmCx_Proj_Gfa_Go" localSheetId="1">#REF!</definedName>
    <definedName name="AmCx_Proj_Gfa_Go">#REF!</definedName>
    <definedName name="AmCx_Proj_Plj" localSheetId="1">#REF!</definedName>
    <definedName name="AmCx_Proj_Plj">#REF!</definedName>
    <definedName name="AmCx_Proj_Plj_Go" localSheetId="1">#REF!</definedName>
    <definedName name="AmCx_Proj_Plj_Go">#REF!</definedName>
    <definedName name="AmCx_Real" localSheetId="1">#REF!</definedName>
    <definedName name="AmCx_Real">#REF!</definedName>
    <definedName name="AmEvt_Orc" localSheetId="1">#REF!</definedName>
    <definedName name="AmEvt_Orc">#REF!</definedName>
    <definedName name="AmEvt_Proj_Gfa" localSheetId="1">#REF!</definedName>
    <definedName name="AmEvt_Proj_Gfa">#REF!</definedName>
    <definedName name="AmEvt_Proj_Gfa_Go" localSheetId="1">#REF!</definedName>
    <definedName name="AmEvt_Proj_Gfa_Go">#REF!</definedName>
    <definedName name="AmEvt_Proj_Plj" localSheetId="1">#REF!</definedName>
    <definedName name="AmEvt_Proj_Plj">#REF!</definedName>
    <definedName name="AmEvt_Proj_Plj_Go" localSheetId="1">#REF!</definedName>
    <definedName name="AmEvt_Proj_Plj_Go">#REF!</definedName>
    <definedName name="AmEvt_Real" localSheetId="1">#REF!</definedName>
    <definedName name="AmEvt_Real">#REF!</definedName>
    <definedName name="AMEX" localSheetId="1">#REF!</definedName>
    <definedName name="AMEX">#REF!</definedName>
    <definedName name="amo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m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MORTIZAÇAO">#REF!</definedName>
    <definedName name="an" hidden="1">#REF!</definedName>
    <definedName name="ana" localSheetId="1">{#N/A,#N/A,FALSE,"1321";#N/A,#N/A,FALSE,"1324";#N/A,#N/A,FALSE,"1333";#N/A,#N/A,FALSE,"1371"}</definedName>
    <definedName name="ana" hidden="1">{#N/A,#N/A,FALSE,"1321";#N/A,#N/A,FALSE,"1324";#N/A,#N/A,FALSE,"1333";#N/A,#N/A,FALSE,"1371"}</definedName>
    <definedName name="anaa" localSheetId="1">{#N/A,#N/A,FALSE,"Aging Summary";#N/A,#N/A,FALSE,"Ratio Analysis";#N/A,#N/A,FALSE,"Test 120 Day Accts";#N/A,#N/A,FALSE,"Tickmarks"}</definedName>
    <definedName name="anaa" hidden="1">{#N/A,#N/A,FALSE,"Aging Summary";#N/A,#N/A,FALSE,"Ratio Analysis";#N/A,#N/A,FALSE,"Test 120 Day Accts";#N/A,#N/A,FALSE,"Tickmarks"}</definedName>
    <definedName name="Analdolar">#REF!</definedName>
    <definedName name="analpl" localSheetId="1">#REF!</definedName>
    <definedName name="analpl">#REF!</definedName>
    <definedName name="analreal">#REF!</definedName>
    <definedName name="Analtotal" localSheetId="1">#REF!</definedName>
    <definedName name="Analtotal">#REF!</definedName>
    <definedName name="anda">#REF!</definedName>
    <definedName name="andrea" localSheetId="1">{"SCH52",#N/A,FALSE,"sch52"}</definedName>
    <definedName name="andrea" hidden="1">{"SCH52",#N/A,FALSE,"sch52"}</definedName>
    <definedName name="Andres" localSheetId="1">{#N/A,#N/A,FALSE,"Aging Summary";#N/A,#N/A,FALSE,"Ratio Analysis";#N/A,#N/A,FALSE,"Test 120 Day Accts";#N/A,#N/A,FALSE,"Tickmarks"}</definedName>
    <definedName name="Andres" hidden="1">{#N/A,#N/A,FALSE,"Aging Summary";#N/A,#N/A,FALSE,"Ratio Analysis";#N/A,#N/A,FALSE,"Test 120 Day Accts";#N/A,#N/A,FALSE,"Tickmarks"}</definedName>
    <definedName name="anfg">#REF!</definedName>
    <definedName name="anita" localSheetId="1">{#N/A,#N/A,FALSE,"Aging Summary";#N/A,#N/A,FALSE,"Ratio Analysis";#N/A,#N/A,FALSE,"Test 120 Day Accts";#N/A,#N/A,FALSE,"Tickmarks"}</definedName>
    <definedName name="anita" hidden="1">{#N/A,#N/A,FALSE,"Aging Summary";#N/A,#N/A,FALSE,"Ratio Analysis";#N/A,#N/A,FALSE,"Test 120 Day Accts";#N/A,#N/A,FALSE,"Tickmarks"}</definedName>
    <definedName name="anita2" localSheetId="1">{#N/A,#N/A,FALSE,"Aging Summary";#N/A,#N/A,FALSE,"Ratio Analysis";#N/A,#N/A,FALSE,"Test 120 Day Accts";#N/A,#N/A,FALSE,"Tickmarks"}</definedName>
    <definedName name="anita2" hidden="1">{#N/A,#N/A,FALSE,"Aging Summary";#N/A,#N/A,FALSE,"Ratio Analysis";#N/A,#N/A,FALSE,"Test 120 Day Accts";#N/A,#N/A,FALSE,"Tickmarks"}</definedName>
    <definedName name="Annual_Int_1_1">NA()</definedName>
    <definedName name="Annual_Int_1_2">NA()</definedName>
    <definedName name="Annual_Int_2_1">NA()</definedName>
    <definedName name="Annual_Int_2_2">NA()</definedName>
    <definedName name="Annual_Int_3_1">NA()</definedName>
    <definedName name="Annual_Int_4_1">NA()</definedName>
    <definedName name="annual_report2" localSheetId="1">{"ARPandL",#N/A,FALSE,"Report Annual";"ARCashflow",#N/A,FALSE,"Report Annual";"ARBalanceSheet",#N/A,FALSE,"Report Annual";"ARRatios",#N/A,FALSE,"Report Annual"}</definedName>
    <definedName name="annual_report2" hidden="1">{"ARPandL",#N/A,FALSE,"Report Annual";"ARCashflow",#N/A,FALSE,"Report Annual";"ARBalanceSheet",#N/A,FALSE,"Report Annual";"ARRatios",#N/A,FALSE,"Report Annual"}</definedName>
    <definedName name="AnoAtual" localSheetId="1">#REF!</definedName>
    <definedName name="AnoAtual">#REF!</definedName>
    <definedName name="Anos" localSheetId="1">#REF!</definedName>
    <definedName name="Anos">#REF!</definedName>
    <definedName name="anscount" hidden="1">1</definedName>
    <definedName name="ansfaue">#REF!</definedName>
    <definedName name="antec4">#REF!</definedName>
    <definedName name="ANTECIPADAS">#REF!</definedName>
    <definedName name="ANTERIOR" localSheetId="1">{#N/A,#N/A,FALSE,"Aging Summary";#N/A,#N/A,FALSE,"Ratio Analysis";#N/A,#N/A,FALSE,"Test 120 Day Accts";#N/A,#N/A,FALSE,"Tickmarks"}</definedName>
    <definedName name="ANTERIOR" hidden="1">{#N/A,#N/A,FALSE,"Aging Summary";#N/A,#N/A,FALSE,"Ratio Analysis";#N/A,#N/A,FALSE,"Test 120 Day Accts";#N/A,#N/A,FALSE,"Tickmarks"}</definedName>
    <definedName name="anyoldthin3" localSheetId="1">{"MESROS",#N/A,FALSE,"ROS";"MESOFF",#N/A,FALSE,"OFF";"MESBEA",#N/A,FALSE,"BEA";"MESCOF",#N/A,FALSE,"COF";"MESTEL",#N/A,FALSE,"TEL";"MESCON",#N/A,FALSE,"CON";"MESINT",#N/A,FALSE,"INT"}</definedName>
    <definedName name="anyoldthin3" hidden="1">{"MESROS",#N/A,FALSE,"ROS";"MESOFF",#N/A,FALSE,"OFF";"MESBEA",#N/A,FALSE,"BEA";"MESCOF",#N/A,FALSE,"COF";"MESTEL",#N/A,FALSE,"TEL";"MESCON",#N/A,FALSE,"CON";"MESINT",#N/A,FALSE,"INT"}</definedName>
    <definedName name="anyoldthing" localSheetId="1">{"COMPCFT",#N/A,FALSE,"CFT";"COMPAPP",#N/A,FALSE,"APP";"COMPJEW",#N/A,FALSE,"JEW";"COMPHOM",#N/A,FALSE,"HOM";"COMPCOL",#N/A,FALSE,"COL"}</definedName>
    <definedName name="anyoldthing" hidden="1">{"COMPCFT",#N/A,FALSE,"CFT";"COMPAPP",#N/A,FALSE,"APP";"COMPJEW",#N/A,FALSE,"JEW";"COMPHOM",#N/A,FALSE,"HOM";"COMPCOL",#N/A,FALSE,"COL"}</definedName>
    <definedName name="anyoldthing2" localSheetId="1">{"COMPCFT",#N/A,FALSE,"CFT";"COMPAPP",#N/A,FALSE,"APP";"COMPJEW",#N/A,FALSE,"JEW";"COMPHOM",#N/A,FALSE,"HOM";"COMPCOL",#N/A,FALSE,"COL"}</definedName>
    <definedName name="anyoldthing2" hidden="1">{"COMPCFT",#N/A,FALSE,"CFT";"COMPAPP",#N/A,FALSE,"APP";"COMPJEW",#N/A,FALSE,"JEW";"COMPHOM",#N/A,FALSE,"HOM";"COMPCOL",#N/A,FALSE,"COL"}</definedName>
    <definedName name="ANZ" localSheetId="1">{"COMPCFT",#N/A,FALSE,"CFT";"COMPAPP",#N/A,FALSE,"APP";"COMPJEW",#N/A,FALSE,"JEW";"COMPHOM",#N/A,FALSE,"HOM";"COMPCOL",#N/A,FALSE,"COL"}</definedName>
    <definedName name="ANZ" hidden="1">{"COMPCFT",#N/A,FALSE,"CFT";"COMPAPP",#N/A,FALSE,"APP";"COMPJEW",#N/A,FALSE,"JEW";"COMPHOM",#N/A,FALSE,"HOM";"COMPCOL",#N/A,FALSE,"COL"}</definedName>
    <definedName name="aoaegd">#REF!</definedName>
    <definedName name="aodugn">#REF!</definedName>
    <definedName name="aoeguba">#REF!</definedName>
    <definedName name="aosdugfba">#REF!</definedName>
    <definedName name="aosudogba">#REF!</definedName>
    <definedName name="AP" localSheetId="1">{#N/A,#N/A,FALSE,"Aging Summary";#N/A,#N/A,FALSE,"Ratio Analysis";#N/A,#N/A,FALSE,"Test 120 Day Accts";#N/A,#N/A,FALSE,"Tickmarks"}</definedName>
    <definedName name="AP" hidden="1">{#N/A,#N/A,FALSE,"Aging Summary";#N/A,#N/A,FALSE,"Ratio Analysis";#N/A,#N/A,FALSE,"Test 120 Day Accts";#N/A,#N/A,FALSE,"Tickmarks"}</definedName>
    <definedName name="apanconta">#REF!</definedName>
    <definedName name="apfin">#REF!</definedName>
    <definedName name="APLICAÇ_ES">#REF!</definedName>
    <definedName name="aplicação" localSheetId="1">{#N/A,#N/A,FALSE,"1321";#N/A,#N/A,FALSE,"1324";#N/A,#N/A,FALSE,"1333";#N/A,#N/A,FALSE,"1371"}</definedName>
    <definedName name="aplicação" hidden="1">{#N/A,#N/A,FALSE,"1321";#N/A,#N/A,FALSE,"1324";#N/A,#N/A,FALSE,"1333";#N/A,#N/A,FALSE,"1371"}</definedName>
    <definedName name="APLICAÇÕES">#REF!</definedName>
    <definedName name="APONTADOR" localSheetId="1">#REF!</definedName>
    <definedName name="APONTADOR">#REF!</definedName>
    <definedName name="aqda" localSheetId="1">{#N/A,#N/A,FALSE,"FFCXOUT3"}</definedName>
    <definedName name="aqda" hidden="1">{#N/A,#N/A,FALSE,"FFCXOUT3"}</definedName>
    <definedName name="Aquisição">#REF!</definedName>
    <definedName name="ARA_Threshold">#REF!</definedName>
    <definedName name="_xlnm.Extract">#REF!</definedName>
    <definedName name="_xlnm.Print_Area">#REF!</definedName>
    <definedName name="Área_impressão_IM">#REF!</definedName>
    <definedName name="area1" localSheetId="1">#REF!,#REF!</definedName>
    <definedName name="area1">#REF!,#REF!</definedName>
    <definedName name="areggvwe" localSheetId="1">{"'RELATÓRIO'!$A$1:$E$20","'RELATÓRIO'!$A$22:$D$34","'INTERNET'!$A$31:$G$58","'INTERNET'!$A$1:$G$28","'SÉRIE HISTÓRICA'!$A$167:$H$212","'SÉRIE HISTÓRICA'!$A$56:$H$101"}</definedName>
    <definedName name="areggvwe" hidden="1">{"'RELATÓRIO'!$A$1:$E$20","'RELATÓRIO'!$A$22:$D$34","'INTERNET'!$A$31:$G$58","'INTERNET'!$A$1:$G$28","'SÉRIE HISTÓRICA'!$A$167:$H$212","'SÉRIE HISTÓRICA'!$A$56:$H$101"}</definedName>
    <definedName name="areggvwe_1" localSheetId="1">{"'RELATÓRIO'!$A$1:$E$20","'RELATÓRIO'!$A$22:$D$34","'INTERNET'!$A$31:$G$58","'INTERNET'!$A$1:$G$28","'SÉRIE HISTÓRICA'!$A$167:$H$212","'SÉRIE HISTÓRICA'!$A$56:$H$101"}</definedName>
    <definedName name="areggvwe_1" hidden="1">{"'RELATÓRIO'!$A$1:$E$20","'RELATÓRIO'!$A$22:$D$34","'INTERNET'!$A$31:$G$58","'INTERNET'!$A$1:$G$28","'SÉRIE HISTÓRICA'!$A$167:$H$212","'SÉRIE HISTÓRICA'!$A$56:$H$101"}</definedName>
    <definedName name="areggvwe_2" localSheetId="1">{"'RELATÓRIO'!$A$1:$E$20","'RELATÓRIO'!$A$22:$D$34","'INTERNET'!$A$31:$G$58","'INTERNET'!$A$1:$G$28","'SÉRIE HISTÓRICA'!$A$167:$H$212","'SÉRIE HISTÓRICA'!$A$56:$H$101"}</definedName>
    <definedName name="areggvwe_2" hidden="1">{"'RELATÓRIO'!$A$1:$E$20","'RELATÓRIO'!$A$22:$D$34","'INTERNET'!$A$31:$G$58","'INTERNET'!$A$1:$G$28","'SÉRIE HISTÓRICA'!$A$167:$H$212","'SÉRIE HISTÓRICA'!$A$56:$H$101"}</definedName>
    <definedName name="areggvwe_3" localSheetId="1">{"'RELATÓRIO'!$A$1:$E$20","'RELATÓRIO'!$A$22:$D$34","'INTERNET'!$A$31:$G$58","'INTERNET'!$A$1:$G$28","'SÉRIE HISTÓRICA'!$A$167:$H$212","'SÉRIE HISTÓRICA'!$A$56:$H$101"}</definedName>
    <definedName name="areggvwe_3" hidden="1">{"'RELATÓRIO'!$A$1:$E$20","'RELATÓRIO'!$A$22:$D$34","'INTERNET'!$A$31:$G$58","'INTERNET'!$A$1:$G$28","'SÉRIE HISTÓRICA'!$A$167:$H$212","'SÉRIE HISTÓRICA'!$A$56:$H$101"}</definedName>
    <definedName name="areggvwe_4" localSheetId="1">{"'RELATÓRIO'!$A$1:$E$20","'RELATÓRIO'!$A$22:$D$34","'INTERNET'!$A$31:$G$58","'INTERNET'!$A$1:$G$28","'SÉRIE HISTÓRICA'!$A$167:$H$212","'SÉRIE HISTÓRICA'!$A$56:$H$101"}</definedName>
    <definedName name="areggvwe_4" hidden="1">{"'RELATÓRIO'!$A$1:$E$20","'RELATÓRIO'!$A$22:$D$34","'INTERNET'!$A$31:$G$58","'INTERNET'!$A$1:$G$28","'SÉRIE HISTÓRICA'!$A$167:$H$212","'SÉRIE HISTÓRICA'!$A$56:$H$101"}</definedName>
    <definedName name="areggvwe_5" localSheetId="1">{"'RELATÓRIO'!$A$1:$E$20","'RELATÓRIO'!$A$22:$D$34","'INTERNET'!$A$31:$G$58","'INTERNET'!$A$1:$G$28","'SÉRIE HISTÓRICA'!$A$167:$H$212","'SÉRIE HISTÓRICA'!$A$56:$H$101"}</definedName>
    <definedName name="areggvwe_5" hidden="1">{"'RELATÓRIO'!$A$1:$E$20","'RELATÓRIO'!$A$22:$D$34","'INTERNET'!$A$31:$G$58","'INTERNET'!$A$1:$G$28","'SÉRIE HISTÓRICA'!$A$167:$H$212","'SÉRIE HISTÓRICA'!$A$56:$H$101"}</definedName>
    <definedName name="ARGENTINA" localSheetId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ARGENTINA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ARI" localSheetId="1">{#N/A,#N/A,FALSE,"anexo CM";#N/A,#N/A,FALSE,"anexo LH";#N/A,#N/A,FALSE,"anexo CW";#N/A,#N/A,FALSE,"anexo Bs.As.";#N/A,#N/A,FALSE,"anexo CS";#N/A,#N/A,FALSE,"anexo CO";#N/A,#N/A,FALSE,"anexo ME";#N/A,#N/A,FALSE,"anexo EC";#N/A,#N/A,FALSE,"anexo CW-ACBA";#N/A,#N/A,FALSE,"anexo CAYME-EC";#N/A,#N/A,FALSE,"anexo CM-LH";#N/A,#N/A,FALSE,"CONSOLID.";#N/A,#N/A,FALSE,"RATE"}</definedName>
    <definedName name="ARI" hidden="1">{#N/A,#N/A,FALSE,"anexo CM";#N/A,#N/A,FALSE,"anexo LH";#N/A,#N/A,FALSE,"anexo CW";#N/A,#N/A,FALSE,"anexo Bs.As.";#N/A,#N/A,FALSE,"anexo CS";#N/A,#N/A,FALSE,"anexo CO";#N/A,#N/A,FALSE,"anexo ME";#N/A,#N/A,FALSE,"anexo EC";#N/A,#N/A,FALSE,"anexo CW-ACBA";#N/A,#N/A,FALSE,"anexo CAYME-EC";#N/A,#N/A,FALSE,"anexo CM-LH";#N/A,#N/A,FALSE,"CONSOLID.";#N/A,#N/A,FALSE,"RATE"}</definedName>
    <definedName name="Arlindo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Arlindo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ARLLCM">#REF!</definedName>
    <definedName name="Armadale" localSheetId="1">#REF!</definedName>
    <definedName name="Armadale">#REF!</definedName>
    <definedName name="ARP_Threshold">#REF!</definedName>
    <definedName name="as" localSheetId="1">#REF!</definedName>
    <definedName name="as" hidden="1">#REF!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1">{#N/A,#N/A,FALSE,"YTDCurrentMonth";#N/A,#N/A,FALSE,"CurrentMonth"}</definedName>
    <definedName name="asa" hidden="1">{#N/A,#N/A,FALSE,"YTDCurrentMonth";#N/A,#N/A,FALSE,"CurrentMonth"}</definedName>
    <definedName name="asas" hidden="1">#REF!</definedName>
    <definedName name="asasas" localSheetId="1">{#N/A,#N/A,FALSE,"FFCXOUT3"}</definedName>
    <definedName name="asasas" hidden="1">{#N/A,#N/A,FALSE,"FFCXOUT3"}</definedName>
    <definedName name="asb" localSheetId="1">{#N/A,#N/A,FALSE,"Aging Summary";#N/A,#N/A,FALSE,"Ratio Analysis";#N/A,#N/A,FALSE,"Test 120 Day Accts";#N/A,#N/A,FALSE,"Tickmarks"}</definedName>
    <definedName name="asb" hidden="1">{#N/A,#N/A,FALSE,"Aging Summary";#N/A,#N/A,FALSE,"Ratio Analysis";#N/A,#N/A,FALSE,"Test 120 Day Accts";#N/A,#N/A,FALSE,"Tickmarks"}</definedName>
    <definedName name="asd" localSheetId="1">#REF!</definedName>
    <definedName name="asd">#REF!</definedName>
    <definedName name="asda" localSheetId="1">{#N/A,#N/A,FALSE,"Plan1";#N/A,#N/A,FALSE,"Plan2"}</definedName>
    <definedName name="asda" hidden="1">{#N/A,#N/A,FALSE,"Plan1";#N/A,#N/A,FALSE,"Plan2"}</definedName>
    <definedName name="asdafasf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localSheetId="1">{"Capex by project",#N/A,FALSE,"Capex by Project"}</definedName>
    <definedName name="asdas" hidden="1">{"Capex by project",#N/A,FALSE,"Capex by Project"}</definedName>
    <definedName name="ASDD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SD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SDDF" localSheetId="1">{"'Resumo Formação'!$A$1:$N$34"}</definedName>
    <definedName name="ASDDF" hidden="1">{"'Resumo Formação'!$A$1:$N$34"}</definedName>
    <definedName name="asder" localSheetId="1">{#N/A,#N/A,FALSE,"Plan1";#N/A,#N/A,FALSE,"Plan2"}</definedName>
    <definedName name="asder" hidden="1">{#N/A,#N/A,FALSE,"Plan1";#N/A,#N/A,FALSE,"Plan2"}</definedName>
    <definedName name="asdf">#REF!</definedName>
    <definedName name="asdf2" localSheetId="1">{"COMPCFT",#N/A,FALSE,"CFT";"COMPAPP",#N/A,FALSE,"APP";"COMPJEW",#N/A,FALSE,"JEW";"COMPHOM",#N/A,FALSE,"HOM";"COMPCOL",#N/A,FALSE,"COL"}</definedName>
    <definedName name="asdf2" hidden="1">{"COMPCFT",#N/A,FALSE,"CFT";"COMPAPP",#N/A,FALSE,"APP";"COMPJEW",#N/A,FALSE,"JEW";"COMPHOM",#N/A,FALSE,"HOM";"COMPCOL",#N/A,FALSE,"COL"}</definedName>
    <definedName name="asdfadadgadf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sdfadadgadf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sdfaf">#REF!</definedName>
    <definedName name="asdfasdfasdfasdfasdf" localSheetId="1">{"Econ Consolidado",#N/A,FALSE,"Econ Consol";"Fluxo de Caixa",#N/A,FALSE,"Fluxo Caixa";"Investimentos",#N/A,FALSE,"Investimentos"}</definedName>
    <definedName name="asdfasdfasdfasdfasdf" hidden="1">{"Econ Consolidado",#N/A,FALSE,"Econ Consol";"Fluxo de Caixa",#N/A,FALSE,"Fluxo Caixa";"Investimentos",#N/A,FALSE,"Investimentos"}</definedName>
    <definedName name="asdfasdfasdfasdfasdf_1" localSheetId="1">{"Econ Consolidado",#N/A,FALSE,"Econ Consol";"Fluxo de Caixa",#N/A,FALSE,"Fluxo Caixa";"Investimentos",#N/A,FALSE,"Investimentos"}</definedName>
    <definedName name="asdfasdfasdfasdfasdf_1" hidden="1">{"Econ Consolidado",#N/A,FALSE,"Econ Consol";"Fluxo de Caixa",#N/A,FALSE,"Fluxo Caixa";"Investimentos",#N/A,FALSE,"Investimentos"}</definedName>
    <definedName name="asdfasdfsdf">#REF!</definedName>
    <definedName name="asdfghjkl" localSheetId="1">{"'Resumo Formação'!$A$1:$N$34"}</definedName>
    <definedName name="asdfghjkl" hidden="1">{"'Resumo Formação'!$A$1:$N$34"}</definedName>
    <definedName name="ASDFGIWJGWRKLGMKRWMGMGB" localSheetId="1">{#N/A,#N/A,FALSE,"Skjema 6.5"}</definedName>
    <definedName name="ASDFGIWJGWRKLGMKRWMGMGB" hidden="1">{#N/A,#N/A,FALSE,"Skjema 6.5"}</definedName>
    <definedName name="asdfs" localSheetId="1">{#N/A,#N/A,FALSE,"Plan1";#N/A,#N/A,FALSE,"Plan2"}</definedName>
    <definedName name="asdfs" hidden="1">{#N/A,#N/A,FALSE,"Plan1";#N/A,#N/A,FALSE,"Plan2"}</definedName>
    <definedName name="ASDG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SDG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sdkasfkacc" localSheetId="1">{"SCH73",#N/A,FALSE,"eva";"SCH74",#N/A,FALSE,"eva";"SCH75",#N/A,FALSE,"eva"}</definedName>
    <definedName name="asdkasfkacc" hidden="1">{"SCH73",#N/A,FALSE,"eva";"SCH74",#N/A,FALSE,"eva";"SCH75",#N/A,FALSE,"eva"}</definedName>
    <definedName name="asdqwe" localSheetId="1">{#N/A,#N/A,FALSE,"Plan1";#N/A,#N/A,FALSE,"Plan2"}</definedName>
    <definedName name="asdqwe" hidden="1">{#N/A,#N/A,FALSE,"Plan1";#N/A,#N/A,FALSE,"Plan2"}</definedName>
    <definedName name="asdsa" localSheetId="1">{#N/A,#N/A,FALSE,"Plan1";#N/A,#N/A,FALSE,"Plan2"}</definedName>
    <definedName name="asdsa" hidden="1">{#N/A,#N/A,FALSE,"Plan1";#N/A,#N/A,FALSE,"Plan2"}</definedName>
    <definedName name="asdsd" localSheetId="1">{#N/A,#N/A,FALSE,"SIM95"}</definedName>
    <definedName name="asdsd" hidden="1">{#N/A,#N/A,FALSE,"SIM95"}</definedName>
    <definedName name="asdssnajsvnqjevnqjlebvqreçgvj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asdssnajsvnqjevnqjlebvqreçgvj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asedfasdg">#REF!</definedName>
    <definedName name="asef" localSheetId="1">#REF!</definedName>
    <definedName name="asef" hidden="1">#REF!</definedName>
    <definedName name="asegb">#REF!</definedName>
    <definedName name="asertg" localSheetId="1">{#N/A,#N/A,FALSE,"Aging Summary";#N/A,#N/A,FALSE,"Ratio Analysis";#N/A,#N/A,FALSE,"Test 120 Day Accts";#N/A,#N/A,FALSE,"Tickmarks"}</definedName>
    <definedName name="asertg" hidden="1">{#N/A,#N/A,FALSE,"Aging Summary";#N/A,#N/A,FALSE,"Ratio Analysis";#N/A,#N/A,FALSE,"Test 120 Day Accts";#N/A,#N/A,FALSE,"Tickmarks"}</definedName>
    <definedName name="ASET" localSheetId="1">{#N/A,#N/A,FALSE,"Plan1";#N/A,#N/A,FALSE,"Plan2"}</definedName>
    <definedName name="ASET" hidden="1">{#N/A,#N/A,FALSE,"Plan1";#N/A,#N/A,FALSE,"Plan2"}</definedName>
    <definedName name="asf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sf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si" localSheetId="1">{#N/A,#N/A,FALSE,"1321";#N/A,#N/A,FALSE,"1324";#N/A,#N/A,FALSE,"1333";#N/A,#N/A,FALSE,"1371"}</definedName>
    <definedName name="asi" hidden="1">{#N/A,#N/A,FALSE,"1321";#N/A,#N/A,FALSE,"1324";#N/A,#N/A,FALSE,"1333";#N/A,#N/A,FALSE,"1371"}</definedName>
    <definedName name="askajsdjadwbefdwefvfd" localSheetId="1">{#N/A,#N/A,FALSE,"Skjema 6.5"}</definedName>
    <definedName name="askajsdjadwbefdwefvfd" hidden="1">{#N/A,#N/A,FALSE,"Skjema 6.5"}</definedName>
    <definedName name="askl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askl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ASRRT" localSheetId="1">{#N/A,#N/A,FALSE,"Plan1";#N/A,#N/A,FALSE,"Plan2"}</definedName>
    <definedName name="ASRRT" hidden="1">{#N/A,#N/A,FALSE,"Plan1";#N/A,#N/A,FALSE,"Plan2"}</definedName>
    <definedName name="ASS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S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SSAD" localSheetId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AD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ASSDFLÇKGNEQGEGEKGKGNEQ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ASSDFLÇKGNEQGEGEKGKGNE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ASSFSDF" localSheetId="1">{#N/A,#N/A,FALSE,"Plan1";#N/A,#N/A,FALSE,"Plan2"}</definedName>
    <definedName name="ASSFSDF" hidden="1">{#N/A,#N/A,FALSE,"Plan1";#N/A,#N/A,FALSE,"Plan2"}</definedName>
    <definedName name="asxdx" localSheetId="1">{"SCH29",#N/A,FALSE,"segments";"SCH30",#N/A,FALSE,"segments"}</definedName>
    <definedName name="asxdx" hidden="1">{"SCH29",#N/A,FALSE,"segments";"SCH30",#N/A,FALSE,"segments"}</definedName>
    <definedName name="at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e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te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Atend_Orc" localSheetId="1">#REF!</definedName>
    <definedName name="Atend_Orc">#REF!</definedName>
    <definedName name="Atend_Proj_Gfa" localSheetId="1">#REF!</definedName>
    <definedName name="Atend_Proj_Gfa">#REF!</definedName>
    <definedName name="Atend_Proj_Gfa_Go" localSheetId="1">#REF!</definedName>
    <definedName name="Atend_Proj_Gfa_Go">#REF!</definedName>
    <definedName name="Atend_Proj_Plj" localSheetId="1">#REF!</definedName>
    <definedName name="Atend_Proj_Plj">#REF!</definedName>
    <definedName name="Atend_Proj_Plj_Go" localSheetId="1">#REF!</definedName>
    <definedName name="Atend_Proj_Plj_Go">#REF!</definedName>
    <definedName name="Atend_Real" localSheetId="1">#REF!</definedName>
    <definedName name="Atend_Real">#REF!</definedName>
    <definedName name="ATIPA796">#REF!</definedName>
    <definedName name="ATIVO">#REF!</definedName>
    <definedName name="ATIVO_PASSIVO">#REF!</definedName>
    <definedName name="ATPA997">#REF!</definedName>
    <definedName name="ATPAS796">#REF!</definedName>
    <definedName name="atr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r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RASOS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RASOS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RASOS1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RASOS1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UALA" localSheetId="1">#REF!</definedName>
    <definedName name="ATUALA">#REF!</definedName>
    <definedName name="atuala1" localSheetId="1">#REF!</definedName>
    <definedName name="atuala1">#REF!</definedName>
    <definedName name="ATUALD" localSheetId="1">#REF!</definedName>
    <definedName name="ATUALD">#REF!</definedName>
    <definedName name="ATUALIZA" localSheetId="1">#REF!</definedName>
    <definedName name="ATUALIZA">#REF!</definedName>
    <definedName name="atualjunho" localSheetId="1">{#N/A,#N/A,FALSE,"Count";#N/A,#N/A,FALSE,"Cash-Flow";#N/A,#N/A,FALSE,"Assumptions";#N/A,#N/A,FALSE,"Right"}</definedName>
    <definedName name="atualjunho" hidden="1">{#N/A,#N/A,FALSE,"Count";#N/A,#N/A,FALSE,"Cash-Flow";#N/A,#N/A,FALSE,"Assumptions";#N/A,#N/A,FALSE,"Right"}</definedName>
    <definedName name="atualjunhoo" localSheetId="1">{#N/A,#N/A,FALSE,"Count";#N/A,#N/A,FALSE,"Cash-Flow";#N/A,#N/A,FALSE,"Assumptions";#N/A,#N/A,FALSE,"Right"}</definedName>
    <definedName name="atualjunhoo" hidden="1">{#N/A,#N/A,FALSE,"Count";#N/A,#N/A,FALSE,"Cash-Flow";#N/A,#N/A,FALSE,"Assumptions";#N/A,#N/A,FALSE,"Right"}</definedName>
    <definedName name="ATUALM" localSheetId="1">#REF!</definedName>
    <definedName name="ATUALM">#REF!</definedName>
    <definedName name="ATYE" localSheetId="1">{"EVOLUCIÓN TRIFAS",#N/A,FALSE,"Consumos Típicos";"variación tarifas",#N/A,FALSE,"Consumos Típicos";"Spread",#N/A,FALSE,"Emisión a mix Marzo-95"}</definedName>
    <definedName name="ATYE" hidden="1">{"EVOLUCIÓN TRIFAS",#N/A,FALSE,"Consumos Típicos";"variación tarifas",#N/A,FALSE,"Consumos Típicos";"Spread",#N/A,FALSE,"Emisión a mix Marzo-95"}</definedName>
    <definedName name="au">#REF!</definedName>
    <definedName name="audi" localSheetId="1">{#N/A,#N/A,FALSE,"Aging Summary";#N/A,#N/A,FALSE,"Ratio Analysis";#N/A,#N/A,FALSE,"Test 120 Day Accts";#N/A,#N/A,FALSE,"Tickmarks"}</definedName>
    <definedName name="audi" hidden="1">{#N/A,#N/A,FALSE,"Aging Summary";#N/A,#N/A,FALSE,"Ratio Analysis";#N/A,#N/A,FALSE,"Test 120 Day Accts";#N/A,#N/A,FALSE,"Tickmarks"}</definedName>
    <definedName name="AUMCAPITAL">#REF!</definedName>
    <definedName name="AVG" localSheetId="1">{"TRANSF1",#N/A,FALSE,"TRANSF";"Reventa 2",#N/A,FALSE,"Reventa";"Reventa 1",#N/A,FALSE,"Reventa";"Reventa AS1",#N/A,FALSE,"Reventa"}</definedName>
    <definedName name="AVG" hidden="1">{"TRANSF1",#N/A,FALSE,"TRANSF";"Reventa 2",#N/A,FALSE,"Reventa";"Reventa 1",#N/A,FALSE,"Reventa";"Reventa AS1",#N/A,FALSE,"Reventa"}</definedName>
    <definedName name="avon" localSheetId="1">{0,#N/A,FALSE,0;0,#N/A,FALSE,0;0,#N/A,FALSE,0;0,#N/A,FALSE,0;0,#N/A,FALSE,0;0,#N/A,FALSE,0;0,#N/A,FALSE,0}</definedName>
    <definedName name="avon" hidden="1">{0,#N/A,FALSE,0;0,#N/A,FALSE,0;0,#N/A,FALSE,0;0,#N/A,FALSE,0;0,#N/A,FALSE,0;0,#N/A,FALSE,0;0,#N/A,FALSE,0}</definedName>
    <definedName name="aw">#REF!</definedName>
    <definedName name="awd" localSheetId="1">{"'Resumo Formação'!$A$1:$N$34"}</definedName>
    <definedName name="awd" hidden="1">{"'Resumo Formação'!$A$1:$N$34"}</definedName>
    <definedName name="awe" localSheetId="1">{#N/A,#N/A,FALSE,"1321";#N/A,#N/A,FALSE,"1324";#N/A,#N/A,FALSE,"1333";#N/A,#N/A,FALSE,"1371"}</definedName>
    <definedName name="awe" hidden="1">{#N/A,#N/A,FALSE,"1321";#N/A,#N/A,FALSE,"1324";#N/A,#N/A,FALSE,"1333";#N/A,#N/A,FALSE,"1371"}</definedName>
    <definedName name="aws" localSheetId="1">{"'Resumo Formação'!$A$1:$N$34"}</definedName>
    <definedName name="aws" hidden="1">{"'Resumo Formação'!$A$1:$N$34"}</definedName>
    <definedName name="awsdsf" localSheetId="1">{#N/A,#N/A,FALSE,"SIM95"}</definedName>
    <definedName name="awsdsf" hidden="1">{#N/A,#N/A,FALSE,"SIM95"}</definedName>
    <definedName name="awsedrf" localSheetId="1">{"'Resumo Formação'!$A$1:$N$34"}</definedName>
    <definedName name="awsedrf" hidden="1">{"'Resumo Formação'!$A$1:$N$34"}</definedName>
    <definedName name="AW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W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zs" localSheetId="1">{#N/A,#N/A,FALSE,"Aging Summary";#N/A,#N/A,FALSE,"Ratio Analysis";#N/A,#N/A,FALSE,"Test 120 Day Accts";#N/A,#N/A,FALSE,"Tickmarks"}</definedName>
    <definedName name="azs" hidden="1">{#N/A,#N/A,FALSE,"Aging Summary";#N/A,#N/A,FALSE,"Ratio Analysis";#N/A,#N/A,FALSE,"Test 120 Day Accts";#N/A,#N/A,FALSE,"Tickmarks"}</definedName>
    <definedName name="Azul">#REF!</definedName>
    <definedName name="b">#REF!</definedName>
    <definedName name="B_1">NA()</definedName>
    <definedName name="B_10">NA()</definedName>
    <definedName name="B_11">NA()</definedName>
    <definedName name="B_12">NA()</definedName>
    <definedName name="B_13">NA()</definedName>
    <definedName name="b_14">NA()</definedName>
    <definedName name="b_15">NA()</definedName>
    <definedName name="b_16">NA()</definedName>
    <definedName name="b_17">NA()</definedName>
    <definedName name="b_18">NA()</definedName>
    <definedName name="b_19">NA()</definedName>
    <definedName name="B_2">NA()</definedName>
    <definedName name="b_20">NA()</definedName>
    <definedName name="B_3">NA()</definedName>
    <definedName name="B_4">NA()</definedName>
    <definedName name="B_5">NA()</definedName>
    <definedName name="B_6">NA()</definedName>
    <definedName name="B_7">NA()</definedName>
    <definedName name="B_8">NA()</definedName>
    <definedName name="B_9">NA()</definedName>
    <definedName name="BA_NPAT_to_CF_Data">#REF!</definedName>
    <definedName name="Bags" localSheetId="1">{"KPI's",#N/A,FALSE,"KPI";"Production Activities",#N/A,FALSE,"Prod. Activity";"Gross Profit",#N/A,FALSE,"Gross Profit";"Gross Profit Variance",#N/A,FALSE,"Gross Profit Variances";"Process Fuel(Monthly)",#N/A,FALSE,"Process Fuel";"Process Fuel(Summary)",#N/A,FALSE,"Process Fuel";"Power(Monthly)",#N/A,FALSE,"Power";"Power(Summary)",#N/A,FALSE,"Power";"Purchased Materials(Monthly)",#N/A,FALSE,"Purchased Material";"Purchased Materials(Summary)",#N/A,FALSE,"Purchased Material";"Other Variable(Monthly)",#N/A,FALSE,"Other Variable";"Other Variable(Summary)",#N/A,FALSE,"Other Variable";"Inter Plant Transfers",#N/A,FALSE,"Inter Plant Xfer";"Labour &amp; Fringes",#N/A,FALSE,"Labour &amp; Fringes";"O.T.",#N/A,FALSE,"Labour &amp; Fringes";"Repair Materials &amp; Services(Monthly)",#N/A,FALSE,"Repair Mat";"Repair Materials &amp; Services(summary)",#N/A,FALSE,"Repair Mat";"Repair Materials &amp; Services(Major)",#N/A,FALSE,"Repair Mat";"Depreciation",#N/A,FALSE,"Depreciation";"Other Fixed(Monthly)",#N/A,FALSE,"Other Fixed";"Other Fixed(Summary)",#N/A,FALSE,"Other Fixed";"Inventory Change",#N/A,FALSE,"Inventory Change";"Misc Income &amp; Expense",#N/A,FALSE,"Misc Income &amp; Exp";"Production Quantities",#N/A,FALSE,"Production Page"}</definedName>
    <definedName name="Bags" hidden="1">{"KPI's",#N/A,FALSE,"KPI";"Production Activities",#N/A,FALSE,"Prod. Activity";"Gross Profit",#N/A,FALSE,"Gross Profit";"Gross Profit Variance",#N/A,FALSE,"Gross Profit Variances";"Process Fuel(Monthly)",#N/A,FALSE,"Process Fuel";"Process Fuel(Summary)",#N/A,FALSE,"Process Fuel";"Power(Monthly)",#N/A,FALSE,"Power";"Power(Summary)",#N/A,FALSE,"Power";"Purchased Materials(Monthly)",#N/A,FALSE,"Purchased Material";"Purchased Materials(Summary)",#N/A,FALSE,"Purchased Material";"Other Variable(Monthly)",#N/A,FALSE,"Other Variable";"Other Variable(Summary)",#N/A,FALSE,"Other Variable";"Inter Plant Transfers",#N/A,FALSE,"Inter Plant Xfer";"Labour &amp; Fringes",#N/A,FALSE,"Labour &amp; Fringes";"O.T.",#N/A,FALSE,"Labour &amp; Fringes";"Repair Materials &amp; Services(Monthly)",#N/A,FALSE,"Repair Mat";"Repair Materials &amp; Services(summary)",#N/A,FALSE,"Repair Mat";"Repair Materials &amp; Services(Major)",#N/A,FALSE,"Repair Mat";"Depreciation",#N/A,FALSE,"Depreciation";"Other Fixed(Monthly)",#N/A,FALSE,"Other Fixed";"Other Fixed(Summary)",#N/A,FALSE,"Other Fixed";"Inventory Change",#N/A,FALSE,"Inventory Change";"Misc Income &amp; Expense",#N/A,FALSE,"Misc Income &amp; Exp";"Production Quantities",#N/A,FALSE,"Production Page"}</definedName>
    <definedName name="Bags_1" localSheetId="1">{"KPI's",#N/A,FALSE,"KPI";"Production Activities",#N/A,FALSE,"Prod. Activity";"Gross Profit",#N/A,FALSE,"Gross Profit";"Gross Profit Variance",#N/A,FALSE,"Gross Profit Variances";"Process Fuel(Monthly)",#N/A,FALSE,"Process Fuel";"Process Fuel(Summary)",#N/A,FALSE,"Process Fuel";"Power(Monthly)",#N/A,FALSE,"Power";"Power(Summary)",#N/A,FALSE,"Power";"Purchased Materials(Monthly)",#N/A,FALSE,"Purchased Material";"Purchased Materials(Summary)",#N/A,FALSE,"Purchased Material";"Other Variable(Monthly)",#N/A,FALSE,"Other Variable";"Other Variable(Summary)",#N/A,FALSE,"Other Variable";"Inter Plant Transfers",#N/A,FALSE,"Inter Plant Xfer";"Labour &amp; Fringes",#N/A,FALSE,"Labour &amp; Fringes";"O.T.",#N/A,FALSE,"Labour &amp; Fringes";"Repair Materials &amp; Services(Monthly)",#N/A,FALSE,"Repair Mat";"Repair Materials &amp; Services(summary)",#N/A,FALSE,"Repair Mat";"Repair Materials &amp; Services(Major)",#N/A,FALSE,"Repair Mat";"Depreciation",#N/A,FALSE,"Depreciation";"Other Fixed(Monthly)",#N/A,FALSE,"Other Fixed";"Other Fixed(Summary)",#N/A,FALSE,"Other Fixed";"Inventory Change",#N/A,FALSE,"Inventory Change";"Misc Income &amp; Expense",#N/A,FALSE,"Misc Income &amp; Exp";"Production Quantities",#N/A,FALSE,"Production Page"}</definedName>
    <definedName name="Bags_1" hidden="1">{"KPI's",#N/A,FALSE,"KPI";"Production Activities",#N/A,FALSE,"Prod. Activity";"Gross Profit",#N/A,FALSE,"Gross Profit";"Gross Profit Variance",#N/A,FALSE,"Gross Profit Variances";"Process Fuel(Monthly)",#N/A,FALSE,"Process Fuel";"Process Fuel(Summary)",#N/A,FALSE,"Process Fuel";"Power(Monthly)",#N/A,FALSE,"Power";"Power(Summary)",#N/A,FALSE,"Power";"Purchased Materials(Monthly)",#N/A,FALSE,"Purchased Material";"Purchased Materials(Summary)",#N/A,FALSE,"Purchased Material";"Other Variable(Monthly)",#N/A,FALSE,"Other Variable";"Other Variable(Summary)",#N/A,FALSE,"Other Variable";"Inter Plant Transfers",#N/A,FALSE,"Inter Plant Xfer";"Labour &amp; Fringes",#N/A,FALSE,"Labour &amp; Fringes";"O.T.",#N/A,FALSE,"Labour &amp; Fringes";"Repair Materials &amp; Services(Monthly)",#N/A,FALSE,"Repair Mat";"Repair Materials &amp; Services(summary)",#N/A,FALSE,"Repair Mat";"Repair Materials &amp; Services(Major)",#N/A,FALSE,"Repair Mat";"Depreciation",#N/A,FALSE,"Depreciation";"Other Fixed(Monthly)",#N/A,FALSE,"Other Fixed";"Other Fixed(Summary)",#N/A,FALSE,"Other Fixed";"Inventory Change",#N/A,FALSE,"Inventory Change";"Misc Income &amp; Expense",#N/A,FALSE,"Misc Income &amp; Exp";"Production Quantities",#N/A,FALSE,"Production Page"}</definedName>
    <definedName name="bal">#REF!</definedName>
    <definedName name="BALANCESHEET" localSheetId="1">#REF!</definedName>
    <definedName name="BALANCESHEET">#REF!</definedName>
    <definedName name="BALANCO">#REF!</definedName>
    <definedName name="BALCMI">#REF!</definedName>
    <definedName name="baldat01" localSheetId="1">#REF!</definedName>
    <definedName name="baldat01">#REF!</definedName>
    <definedName name="BALPUBL">#REF!</definedName>
    <definedName name="BalType" hidden="1">TRUE</definedName>
    <definedName name="_xlnm.Database">#REF!</definedName>
    <definedName name="bancodedados">#REF!</definedName>
    <definedName name="BANCOS">#REF!</definedName>
    <definedName name="bas">#REF!</definedName>
    <definedName name="basconsol">#REF!</definedName>
    <definedName name="BASE" localSheetId="1">#REF!:_L4800C5</definedName>
    <definedName name="BASE" localSheetId="4">[8]!L1C1:_L4800C5</definedName>
    <definedName name="BASE" localSheetId="3">[8]!L1C1:_L4800C5</definedName>
    <definedName name="BASE">#REF!:_L4800C5</definedName>
    <definedName name="Base_Cenarios" localSheetId="1">OFFSET(#REF!,0,0,COUNTA(#REF!),COUNTA(#REF!))</definedName>
    <definedName name="Base_Cenarios">OFFSET(#REF!,0,0,COUNTA(#REF!),COUNTA(#REF!))</definedName>
    <definedName name="Base_Dinamica_Baseline" localSheetId="1">OFFSET(#REF!,0,0,COUNTA(#REF!),COUNTA(#REF!))</definedName>
    <definedName name="Base_Dinamica_Baseline">OFFSET(#REF!,0,0,COUNTA(#REF!),COUNTA(#REF!))</definedName>
    <definedName name="Base_Dinamica_Estojos" localSheetId="1">OFFSET(#REF!,0,0,COUNTA(#REF!),COUNTA(#REF!))</definedName>
    <definedName name="Base_Dinamica_Estojos">OFFSET(#REF!,0,0,COUNTA(#REF!),COUNTA(#REF!))</definedName>
    <definedName name="Base_Inflatores" localSheetId="1">OFFSET(#REF!,0,0,COUNTA(#REF!),COUNTA(#REF!))</definedName>
    <definedName name="Base_Inflatores">OFFSET(#REF!,0,0,COUNTA(#REF!),COUNTA(#REF!))</definedName>
    <definedName name="Base_Planejamento" localSheetId="1">OFFSET(#REF!,0,0,COUNTA(#REF!),COUNTA(#REF!))</definedName>
    <definedName name="Base_Planejamento">OFFSET(#REF!,0,0,COUNTA(#REF!),COUNTA(#REF!))</definedName>
    <definedName name="Base_Promo" localSheetId="1">OFFSET(#REF!,0,0,COUNTA(#REF!),COUNTA(#REF!))</definedName>
    <definedName name="Base_Promo">OFFSET(#REF!,0,0,COUNTA(#REF!),COUNTA(#REF!))</definedName>
    <definedName name="Base_Rentab" localSheetId="1">OFFSET(#REF!,0,0,COUNTA(#REF!),COUNTA(#REF!))</definedName>
    <definedName name="Base_Rentab">OFFSET(#REF!,0,0,COUNTA(#REF!),COUNTA(#REF!))</definedName>
    <definedName name="Base_Saida">OFFSET(#REF!,0,0,COUNTA(#REF!),COUNTA(#REF!))</definedName>
    <definedName name="Base_SOPA" localSheetId="1">OFFSET(#REF!,0,0,COUNTA(#REF!),1)</definedName>
    <definedName name="Base_SOPA">OFFSET(#REF!,0,0,COUNTA(#REF!),1)</definedName>
    <definedName name="Base_Tijolinhos" localSheetId="1">OFFSET(#REF!,0,0,COUNTA(#REF!),1)</definedName>
    <definedName name="Base_Tijolinhos">OFFSET(#REF!,0,0,COUNTA(#REF!),1)</definedName>
    <definedName name="BASE2">OFFSET(#REF!,0,0,COUNTA(#REF!),COUNTA(#REF!))</definedName>
    <definedName name="basedados" localSheetId="1">OFFSET(#REF!,0,0,COUNTA(#REF!),COUNTA(#REF!))</definedName>
    <definedName name="basedados">OFFSET(#REF!,0,0,COUNTA(#REF!),COUNTA(#REF!))</definedName>
    <definedName name="basee" localSheetId="1">#REF!:_L4800C5</definedName>
    <definedName name="basee" localSheetId="4">[8]!L1C1:_L4800C5</definedName>
    <definedName name="basee" localSheetId="3">[8]!L1C1:_L4800C5</definedName>
    <definedName name="basee">#REF!:_L4800C5</definedName>
    <definedName name="basic_level" localSheetId="1">#REF!</definedName>
    <definedName name="basic_level">#REF!</definedName>
    <definedName name="basinp">#REF!</definedName>
    <definedName name="BB">#REF!</definedName>
    <definedName name="BBB">#REF!</definedName>
    <definedName name="bbbb" localSheetId="1">{#N/A,#N/A,FALSE,"GP";#N/A,#N/A,FALSE,"Assinantes";#N/A,#N/A,FALSE,"Rede";#N/A,#N/A,FALSE,"Evolução";#N/A,#N/A,FALSE,"Resultado"}</definedName>
    <definedName name="bbbb" hidden="1">{#N/A,#N/A,FALSE,"GP";#N/A,#N/A,FALSE,"Assinantes";#N/A,#N/A,FALSE,"Rede";#N/A,#N/A,FALSE,"Evolução";#N/A,#N/A,FALSE,"Resultado"}</definedName>
    <definedName name="bbbosta" localSheetId="1">{#N/A,#N/A,FALSE,"LLAVE";#N/A,#N/A,FALSE,"EERR";#N/A,#N/A,FALSE,"ESP";#N/A,#N/A,FALSE,"EOAF";#N/A,#N/A,FALSE,"CASH";#N/A,#N/A,FALSE,"FINANZAS";#N/A,#N/A,FALSE,"DEUDA";#N/A,#N/A,FALSE,"INVERSION";#N/A,#N/A,FALSE,"PERSONAL"}</definedName>
    <definedName name="bbbosta" hidden="1">{#N/A,#N/A,FALSE,"LLAVE";#N/A,#N/A,FALSE,"EERR";#N/A,#N/A,FALSE,"ESP";#N/A,#N/A,FALSE,"EOAF";#N/A,#N/A,FALSE,"CASH";#N/A,#N/A,FALSE,"FINANZAS";#N/A,#N/A,FALSE,"DEUDA";#N/A,#N/A,FALSE,"INVERSION";#N/A,#N/A,FALSE,"PERSONAL"}</definedName>
    <definedName name="bbosta" localSheetId="1">{#N/A,#N/A,FALSE,"ENERGIA";#N/A,#N/A,FALSE,"PERDIDAS";#N/A,#N/A,FALSE,"CLIENTES";#N/A,#N/A,FALSE,"ESTADO";#N/A,#N/A,FALSE,"TECNICA"}</definedName>
    <definedName name="bbosta" hidden="1">{#N/A,#N/A,FALSE,"ENERGIA";#N/A,#N/A,FALSE,"PERDIDAS";#N/A,#N/A,FALSE,"CLIENTES";#N/A,#N/A,FALSE,"ESTADO";#N/A,#N/A,FALSE,"TECNICA"}</definedName>
    <definedName name="BC_D_PI">#REF!</definedName>
    <definedName name="BC_T_PI">#REF!</definedName>
    <definedName name="bcd" localSheetId="1">{"'Resumo Formação'!$A$1:$N$34"}</definedName>
    <definedName name="bcd" hidden="1">{"'Resumo Formação'!$A$1:$N$34"}</definedName>
    <definedName name="Bchjqchje" hidden="1">#REF!</definedName>
    <definedName name="bENEF_1">NA()</definedName>
    <definedName name="bENEF_10">NA()</definedName>
    <definedName name="bENEF_11">NA()</definedName>
    <definedName name="bENEF_12">NA()</definedName>
    <definedName name="bENEF_13">NA()</definedName>
    <definedName name="bENEF_14">NA()</definedName>
    <definedName name="bENEF_15">NA()</definedName>
    <definedName name="bENEF_16">NA()</definedName>
    <definedName name="bENEF_17">NA()</definedName>
    <definedName name="bENEF_18">NA()</definedName>
    <definedName name="bENEF_19">NA()</definedName>
    <definedName name="bENEF_2">NA()</definedName>
    <definedName name="bENEF_20">NA()</definedName>
    <definedName name="bENEF_3">NA()</definedName>
    <definedName name="bENEF_4">NA()</definedName>
    <definedName name="bENEF_5">NA()</definedName>
    <definedName name="bENEF_6">NA()</definedName>
    <definedName name="bENEF_7">NA()</definedName>
    <definedName name="bENEF_8">NA()</definedName>
    <definedName name="bENEF_9">NA()</definedName>
    <definedName name="bens_totalmente_depreciados">#REF!</definedName>
    <definedName name="BFX_BRANDFX">60122</definedName>
    <definedName name="BG">#REF!</definedName>
    <definedName name="BG_Del" hidden="1">15</definedName>
    <definedName name="BG_Ins" hidden="1">4</definedName>
    <definedName name="BG_Mod" hidden="1">6</definedName>
    <definedName name="bgng" localSheetId="1">{"SCH15",#N/A,FALSE,"SCH15,16,85,86";"SCH16",#N/A,FALSE,"SCH15,16,85,86";"SCH85",#N/A,FALSE,"SCH15,16,85,86";"SCH86",#N/A,FALSE,"SCH15,16,85,86"}</definedName>
    <definedName name="bgng" hidden="1">{"SCH15",#N/A,FALSE,"SCH15,16,85,86";"SCH16",#N/A,FALSE,"SCH15,16,85,86";"SCH85",#N/A,FALSE,"SCH15,16,85,86";"SCH86",#N/A,FALSE,"SCH15,16,85,86"}</definedName>
    <definedName name="bhgv" localSheetId="1">{#N/A,#N/A,FALSE,"Aging Summary";#N/A,#N/A,FALSE,"Ratio Analysis";#N/A,#N/A,FALSE,"Test 120 Day Accts";#N/A,#N/A,FALSE,"Tickmarks"}</definedName>
    <definedName name="bhgv" hidden="1">{#N/A,#N/A,FALSE,"Aging Summary";#N/A,#N/A,FALSE,"Ratio Analysis";#N/A,#N/A,FALSE,"Test 120 Day Accts";#N/A,#N/A,FALSE,"Tickmarks"}</definedName>
    <definedName name="bhj" localSheetId="1">{#N/A,#N/A,FALSE,"Aging Summary";#N/A,#N/A,FALSE,"Ratio Analysis";#N/A,#N/A,FALSE,"Test 120 Day Accts";#N/A,#N/A,FALSE,"Tickmarks"}</definedName>
    <definedName name="bhj" hidden="1">{#N/A,#N/A,FALSE,"Aging Summary";#N/A,#N/A,FALSE,"Ratio Analysis";#N/A,#N/A,FALSE,"Test 120 Day Accts";#N/A,#N/A,FALSE,"Tickmarks"}</definedName>
    <definedName name="bhjkjhh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bhjkjhh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bhju" localSheetId="1">{"'Resumo Formação'!$A$1:$N$34"}</definedName>
    <definedName name="bhju" hidden="1">{"'Resumo Formação'!$A$1:$N$34"}</definedName>
    <definedName name="bhk" localSheetId="1">{#N/A,#N/A,FALSE,"Aging Summary";#N/A,#N/A,FALSE,"Ratio Analysis";#N/A,#N/A,FALSE,"Test 120 Day Accts";#N/A,#N/A,FALSE,"Tickmarks"}</definedName>
    <definedName name="bhk" hidden="1">{#N/A,#N/A,FALSE,"Aging Summary";#N/A,#N/A,FALSE,"Ratio Analysis";#N/A,#N/A,FALSE,"Test 120 Day Accts";#N/A,#N/A,FALSE,"Tickmarks"}</definedName>
    <definedName name="bhu" localSheetId="1">{"'Resumo Formação'!$A$1:$N$34"}</definedName>
    <definedName name="bhu" hidden="1">{"'Resumo Formação'!$A$1:$N$34"}</definedName>
    <definedName name="biwbekjwkflnk" localSheetId="1">{#N/A,#N/A,FALSE,"PACCIL";#N/A,#N/A,FALSE,"PAITACAN";#N/A,#N/A,FALSE,"PARECO";#N/A,#N/A,FALSE,"PA62";#N/A,#N/A,FALSE,"PAFINAL";#N/A,#N/A,FALSE,"PARECONF";#N/A,#N/A,FALSE,"PARECOND"}</definedName>
    <definedName name="biwbekjwkflnk" hidden="1">{#N/A,#N/A,FALSE,"PACCIL";#N/A,#N/A,FALSE,"PAITACAN";#N/A,#N/A,FALSE,"PARECO";#N/A,#N/A,FALSE,"PA62";#N/A,#N/A,FALSE,"PAFINAL";#N/A,#N/A,FALSE,"PARECONF";#N/A,#N/A,FALSE,"PARECOND"}</definedName>
    <definedName name="BJSDKHFE" localSheetId="1">{#N/A,#N/A,FALSE,"Plan1";#N/A,#N/A,FALSE,"Plan2"}</definedName>
    <definedName name="BJSDKHFE" hidden="1">{#N/A,#N/A,FALSE,"Plan1";#N/A,#N/A,FALSE,"Plan2"}</definedName>
    <definedName name="bkp" localSheetId="1">#REF!</definedName>
    <definedName name="bkp">#REF!</definedName>
    <definedName name="BL_D_PF">#REF!</definedName>
    <definedName name="BL_D_PI">#REF!</definedName>
    <definedName name="BL_D_PP">#REF!</definedName>
    <definedName name="BL_T_PF">#REF!</definedName>
    <definedName name="BL_T_PI">#REF!</definedName>
    <definedName name="BL_T_PP">#REF!</definedName>
    <definedName name="bla" localSheetId="1">#REF!</definedName>
    <definedName name="bla">#REF!</definedName>
    <definedName name="blah" localSheetId="1">{"Form",#N/A,FALSE,"NB"}</definedName>
    <definedName name="blah" hidden="1">{"Form",#N/A,FALSE,"NB"}</definedName>
    <definedName name="blah2" localSheetId="1">{"Form",#N/A,FALSE,"NB"}</definedName>
    <definedName name="blah2" hidden="1">{"Form",#N/A,FALSE,"NB"}</definedName>
    <definedName name="blaha" localSheetId="1">{"Form",#N/A,FALSE,"PVN";"calculation",#N/A,FALSE,"PVN"}</definedName>
    <definedName name="blaha" hidden="1">{"Form",#N/A,FALSE,"PVN";"calculation",#N/A,FALSE,"PVN"}</definedName>
    <definedName name="BLPH1" localSheetId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localSheetId="1">#REF!</definedName>
    <definedName name="BLPH200001" hidden="1">#REF!</definedName>
    <definedName name="BLPH21" hidden="1">#REF!</definedName>
    <definedName name="BLPH22" hidden="1">#REF!</definedName>
    <definedName name="BLPH2211" hidden="1">#REF!</definedName>
    <definedName name="BLPH2212" hidden="1">#REF!</definedName>
    <definedName name="BLPH2213" hidden="1">#REF!</definedName>
    <definedName name="BLPH2214" hidden="1">#REF!</definedName>
    <definedName name="BLPH2215" hidden="1">#REF!</definedName>
    <definedName name="BLPH2216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PR10020040303143550017" hidden="1">#REF!</definedName>
    <definedName name="BLPR10020040303143550017_1_1" hidden="1">#REF!</definedName>
    <definedName name="BLPR10120040303143550017" hidden="1">#REF!</definedName>
    <definedName name="BLPR10120040303143550017_1_1" hidden="1">#REF!</definedName>
    <definedName name="BLPR1020040303143540803" hidden="1">#REF!</definedName>
    <definedName name="BLPR1020040303143540803_1_3" hidden="1">#REF!</definedName>
    <definedName name="BLPR1020040303143540803_2_3" hidden="1">#REF!</definedName>
    <definedName name="BLPR1020040303143540803_3_3" hidden="1">#REF!</definedName>
    <definedName name="BLPR10220040303143550017" hidden="1">#REF!</definedName>
    <definedName name="BLPR10220040303143550017_1_1" hidden="1">#REF!</definedName>
    <definedName name="BLPR10320040303143550017" hidden="1">#REF!</definedName>
    <definedName name="BLPR10320040303143550017_1_1" hidden="1">#REF!</definedName>
    <definedName name="BLPR10420040303143550027" hidden="1">#REF!</definedName>
    <definedName name="BLPR10420040303143550027_1_1" hidden="1">#REF!</definedName>
    <definedName name="BLPR10520040303143550027" hidden="1">#REF!</definedName>
    <definedName name="BLPR10520040303143550027_1_1" hidden="1">#REF!</definedName>
    <definedName name="BLPR10620040303143550027" hidden="1">#REF!</definedName>
    <definedName name="BLPR10620040303143550027_1_1" hidden="1">#REF!</definedName>
    <definedName name="BLPR10720040303143550027" hidden="1">#REF!</definedName>
    <definedName name="BLPR10720040303143550027_1_1" hidden="1">#REF!</definedName>
    <definedName name="BLPR10820040303143550027" hidden="1">#REF!</definedName>
    <definedName name="BLPR10820040303143550027_1_1" hidden="1">#REF!</definedName>
    <definedName name="BLPR10920040303143550027" hidden="1">#REF!</definedName>
    <definedName name="BLPR10920040303143550027_1_1" hidden="1">#REF!</definedName>
    <definedName name="BLPR11020040303143550027" hidden="1">#REF!</definedName>
    <definedName name="BLPR11020040303143550027_1_1" hidden="1">#REF!</definedName>
    <definedName name="BLPR11120040303143550037" hidden="1">#REF!</definedName>
    <definedName name="BLPR11120040303143550037_1_1" hidden="1">#REF!</definedName>
    <definedName name="BLPR1120040303143540803" hidden="1">#REF!</definedName>
    <definedName name="BLPR1120040303143540803_1_3" hidden="1">#REF!</definedName>
    <definedName name="BLPR1120040303143540803_2_3" hidden="1">#REF!</definedName>
    <definedName name="BLPR1120040303143540803_3_3" hidden="1">#REF!</definedName>
    <definedName name="BLPR11220040303143550037" hidden="1">#REF!</definedName>
    <definedName name="BLPR11220040303143550037_1_1" hidden="1">#REF!</definedName>
    <definedName name="BLPR11320040303143550037" hidden="1">#REF!</definedName>
    <definedName name="BLPR11320040303143550037_1_1" hidden="1">#REF!</definedName>
    <definedName name="BLPR11420040303143550037" hidden="1">#REF!</definedName>
    <definedName name="BLPR11420040303143550037_1_1" hidden="1">#REF!</definedName>
    <definedName name="BLPR11520040303143550037" hidden="1">#REF!</definedName>
    <definedName name="BLPR11520040303143550037_1_1" hidden="1">#REF!</definedName>
    <definedName name="BLPR11620040303143550037" hidden="1">#REF!</definedName>
    <definedName name="BLPR11620040303143550037_1_1" hidden="1">#REF!</definedName>
    <definedName name="BLPR11720040303143550047" hidden="1">#REF!</definedName>
    <definedName name="BLPR11720040303143550047_1_1" hidden="1">#REF!</definedName>
    <definedName name="BLPR11820040303143550047" hidden="1">#REF!</definedName>
    <definedName name="BLPR11820040303143550047_1_1" hidden="1">#REF!</definedName>
    <definedName name="BLPR11920040303143550047" hidden="1">#REF!</definedName>
    <definedName name="BLPR11920040303143550047_1_1" hidden="1">#REF!</definedName>
    <definedName name="BLPR120040303143540763" hidden="1">#REF!</definedName>
    <definedName name="BLPR120040303143540763_1_3" hidden="1">#REF!</definedName>
    <definedName name="BLPR120040303143540763_2_3" hidden="1">#REF!</definedName>
    <definedName name="BLPR120040303143540763_3_3" hidden="1">#REF!</definedName>
    <definedName name="BLPR12020040303143550047" hidden="1">#REF!</definedName>
    <definedName name="BLPR12020040303143550047_1_1" hidden="1">#REF!</definedName>
    <definedName name="BLPR12120040303143550047" hidden="1">#REF!</definedName>
    <definedName name="BLPR12120040303143550047_1_1" hidden="1">#REF!</definedName>
    <definedName name="BLPR1220040303143540803" hidden="1">#REF!</definedName>
    <definedName name="BLPR1220040303143540803_1_3" hidden="1">#REF!</definedName>
    <definedName name="BLPR1220040303143540803_2_3" hidden="1">#REF!</definedName>
    <definedName name="BLPR1220040303143540803_3_3" hidden="1">#REF!</definedName>
    <definedName name="BLPR12220040303143550047" hidden="1">#REF!</definedName>
    <definedName name="BLPR12220040303143550047_1_1" hidden="1">#REF!</definedName>
    <definedName name="BLPR12320040303143550047" hidden="1">#REF!</definedName>
    <definedName name="BLPR12320040303143550047_1_1" hidden="1">#REF!</definedName>
    <definedName name="BLPR12420040303143550057" hidden="1">#REF!</definedName>
    <definedName name="BLPR12420040303143550057_1_1" hidden="1">#REF!</definedName>
    <definedName name="BLPR12520040303143550057" hidden="1">#REF!</definedName>
    <definedName name="BLPR12520040303143550057_1_1" hidden="1">#REF!</definedName>
    <definedName name="BLPR12620040303143550057" hidden="1">#REF!</definedName>
    <definedName name="BLPR12620040303143550057_1_1" hidden="1">#REF!</definedName>
    <definedName name="BLPR12720040303143550057" hidden="1">#REF!</definedName>
    <definedName name="BLPR12720040303143550057_1_1" hidden="1">#REF!</definedName>
    <definedName name="BLPR12820040303143550057" hidden="1">#REF!</definedName>
    <definedName name="BLPR12820040303143550057_1_1" hidden="1">#REF!</definedName>
    <definedName name="BLPR12920040303143550057" hidden="1">#REF!</definedName>
    <definedName name="BLPR12920040303143550057_1_1" hidden="1">#REF!</definedName>
    <definedName name="BLPR13020040303143550067" hidden="1">#REF!</definedName>
    <definedName name="BLPR13020040303143550067_1_1" hidden="1">#REF!</definedName>
    <definedName name="BLPR13120040303143550067" hidden="1">#REF!</definedName>
    <definedName name="BLPR13120040303143550067_1_1" hidden="1">#REF!</definedName>
    <definedName name="BLPR1320040303143540813" hidden="1">#REF!</definedName>
    <definedName name="BLPR1320040303143540813_1_3" hidden="1">#REF!</definedName>
    <definedName name="BLPR1320040303143540813_2_3" hidden="1">#REF!</definedName>
    <definedName name="BLPR1320040303143540813_3_3" hidden="1">#REF!</definedName>
    <definedName name="BLPR13220040303143550067" hidden="1">#REF!</definedName>
    <definedName name="BLPR13220040303143550067_1_1" hidden="1">#REF!</definedName>
    <definedName name="BLPR13320040303143550067" hidden="1">#REF!</definedName>
    <definedName name="BLPR13320040303143550067_1_1" hidden="1">#REF!</definedName>
    <definedName name="BLPR13420040303143550067" hidden="1">#REF!</definedName>
    <definedName name="BLPR13420040303143550067_1_1" hidden="1">#REF!</definedName>
    <definedName name="BLPR13520040303143550067" hidden="1">#REF!</definedName>
    <definedName name="BLPR13520040303143550067_1_1" hidden="1">#REF!</definedName>
    <definedName name="BLPR13620040303143550077" hidden="1">#REF!</definedName>
    <definedName name="BLPR13620040303143550077_1_1" hidden="1">#REF!</definedName>
    <definedName name="BLPR13720040303143550077" hidden="1">#REF!</definedName>
    <definedName name="BLPR13720040303143550077_1_1" hidden="1">#REF!</definedName>
    <definedName name="BLPR13820040303143550077" hidden="1">#REF!</definedName>
    <definedName name="BLPR13820040303143550077_1_1" hidden="1">#REF!</definedName>
    <definedName name="BLPR13920040303143550077" hidden="1">#REF!</definedName>
    <definedName name="BLPR13920040303143550077_1_1" hidden="1">#REF!</definedName>
    <definedName name="BLPR14020040303143550077" hidden="1">#REF!</definedName>
    <definedName name="BLPR14020040303143550077_1_1" hidden="1">#REF!</definedName>
    <definedName name="BLPR14120040303143550077" hidden="1">#REF!</definedName>
    <definedName name="BLPR14120040303143550077_1_1" hidden="1">#REF!</definedName>
    <definedName name="BLPR1420040303143540813" hidden="1">#REF!</definedName>
    <definedName name="BLPR1420040303143540813_1_3" hidden="1">#REF!</definedName>
    <definedName name="BLPR1420040303143540813_2_3" hidden="1">#REF!</definedName>
    <definedName name="BLPR1420040303143540813_3_3" hidden="1">#REF!</definedName>
    <definedName name="BLPR14220040303143550077" hidden="1">#REF!</definedName>
    <definedName name="BLPR14220040303143550077_1_1" hidden="1">#REF!</definedName>
    <definedName name="BLPR14320040303143550077" hidden="1">#REF!</definedName>
    <definedName name="BLPR14320040303143550077_1_1" hidden="1">#REF!</definedName>
    <definedName name="BLPR14420040303143550077" hidden="1">#REF!</definedName>
    <definedName name="BLPR14420040303143550077_1_1" hidden="1">#REF!</definedName>
    <definedName name="BLPR14520040303143550077" hidden="1">#REF!</definedName>
    <definedName name="BLPR14520040303143550077_1_1" hidden="1">#REF!</definedName>
    <definedName name="BLPR14620040303143550077" hidden="1">#REF!</definedName>
    <definedName name="BLPR14620040303143550077_1_1" hidden="1">#REF!</definedName>
    <definedName name="BLPR14720040303143550077" hidden="1">#REF!</definedName>
    <definedName name="BLPR14720040303143550077_1_1" hidden="1">#REF!</definedName>
    <definedName name="BLPR14820040303143550077" hidden="1">#REF!</definedName>
    <definedName name="BLPR14820040303143550077_1_1" hidden="1">#REF!</definedName>
    <definedName name="BLPR14920040303143550077" hidden="1">#REF!</definedName>
    <definedName name="BLPR14920040303143550077_1_1" hidden="1">#REF!</definedName>
    <definedName name="BLPR15020040303143550087" hidden="1">#REF!</definedName>
    <definedName name="BLPR15020040303143550087_1_1" hidden="1">#REF!</definedName>
    <definedName name="BLPR15120040303143550087" hidden="1">#REF!</definedName>
    <definedName name="BLPR15120040303143550087_1_1" hidden="1">#REF!</definedName>
    <definedName name="BLPR1520040303143540813" hidden="1">#REF!</definedName>
    <definedName name="BLPR1520040303143540813_1_3" hidden="1">#REF!</definedName>
    <definedName name="BLPR1520040303143540813_2_3" hidden="1">#REF!</definedName>
    <definedName name="BLPR1520040303143540813_3_3" hidden="1">#REF!</definedName>
    <definedName name="BLPR15220040303143550087" hidden="1">#REF!</definedName>
    <definedName name="BLPR15220040303143550087_1_1" hidden="1">#REF!</definedName>
    <definedName name="BLPR15320040303143550087" hidden="1">#REF!</definedName>
    <definedName name="BLPR15320040303143550087_1_1" hidden="1">#REF!</definedName>
    <definedName name="BLPR15420040303143550087" hidden="1">#REF!</definedName>
    <definedName name="BLPR15420040303143550087_1_1" hidden="1">#REF!</definedName>
    <definedName name="BLPR15520040303143550207" hidden="1">#REF!</definedName>
    <definedName name="BLPR15520040303143550207_1_2" hidden="1">#REF!</definedName>
    <definedName name="BLPR15520040303143550207_2_2" hidden="1">#REF!</definedName>
    <definedName name="BLPR15620040303143550227" hidden="1">#REF!</definedName>
    <definedName name="BLPR15620040303143550227_1_2" hidden="1">#REF!</definedName>
    <definedName name="BLPR15620040303143550227_2_2" hidden="1">#REF!</definedName>
    <definedName name="BLPR15720040303143550237" hidden="1">#REF!</definedName>
    <definedName name="BLPR15720040303143550237_1_2" hidden="1">#REF!</definedName>
    <definedName name="BLPR15720040303143550237_2_2" hidden="1">#REF!</definedName>
    <definedName name="BLPR15820040303143550257" hidden="1">#REF!</definedName>
    <definedName name="BLPR15820040303143550257_1_2" hidden="1">#REF!</definedName>
    <definedName name="BLPR15820040303143550257_2_2" hidden="1">#REF!</definedName>
    <definedName name="BLPR15920040303143550267" hidden="1">#REF!</definedName>
    <definedName name="BLPR15920040303143550267_1_2" hidden="1">#REF!</definedName>
    <definedName name="BLPR15920040303143550267_2_2" hidden="1">#REF!</definedName>
    <definedName name="BLPR16020040303143550287" hidden="1">#REF!</definedName>
    <definedName name="BLPR16020040303143550287_1_2" hidden="1">#REF!</definedName>
    <definedName name="BLPR16020040303143550287_2_2" hidden="1">#REF!</definedName>
    <definedName name="BLPR16120040303143550297" hidden="1">#REF!</definedName>
    <definedName name="BLPR16120040303143550297_1_2" hidden="1">#REF!</definedName>
    <definedName name="BLPR16120040303143550297_2_2" hidden="1">#REF!</definedName>
    <definedName name="BLPR1620040303143540813" hidden="1">#REF!</definedName>
    <definedName name="BLPR1620040303143540813_1_3" hidden="1">#REF!</definedName>
    <definedName name="BLPR1620040303143540813_2_3" hidden="1">#REF!</definedName>
    <definedName name="BLPR1620040303143540813_3_3" hidden="1">#REF!</definedName>
    <definedName name="BLPR16220040303143550317" hidden="1">#REF!</definedName>
    <definedName name="BLPR16220040303143550317_1_2" hidden="1">#REF!</definedName>
    <definedName name="BLPR16220040303143550317_2_2" hidden="1">#REF!</definedName>
    <definedName name="BLPR16320040303143550327" hidden="1">#REF!</definedName>
    <definedName name="BLPR16320040303143550327_1_2" hidden="1">#REF!</definedName>
    <definedName name="BLPR16320040303143550327_2_2" hidden="1">#REF!</definedName>
    <definedName name="BLPR16420040303143550347" hidden="1">#REF!</definedName>
    <definedName name="BLPR16420040303143550347_1_2" hidden="1">#REF!</definedName>
    <definedName name="BLPR16420040303143550347_2_2" hidden="1">#REF!</definedName>
    <definedName name="BLPR16520040303143550357" hidden="1">#REF!</definedName>
    <definedName name="BLPR16520040303143550357_1_2" hidden="1">#REF!</definedName>
    <definedName name="BLPR16520040303143550357_2_2" hidden="1">#REF!</definedName>
    <definedName name="BLPR16620040303143550377" hidden="1">#REF!</definedName>
    <definedName name="BLPR16620040303143550377_1_2" hidden="1">#REF!</definedName>
    <definedName name="BLPR16620040303143550377_2_2" hidden="1">#REF!</definedName>
    <definedName name="BLPR16720040303143550397" hidden="1">#REF!</definedName>
    <definedName name="BLPR16720040303143550397_1_2" hidden="1">#REF!</definedName>
    <definedName name="BLPR16720040303143550397_2_2" hidden="1">#REF!</definedName>
    <definedName name="BLPR16820040303143550407" hidden="1">#REF!</definedName>
    <definedName name="BLPR16820040303143550407_1_2" hidden="1">#REF!</definedName>
    <definedName name="BLPR16820040303143550407_2_2" hidden="1">#REF!</definedName>
    <definedName name="BLPR16920040303143550427" hidden="1">#REF!</definedName>
    <definedName name="BLPR16920040303143550427_1_2" hidden="1">#REF!</definedName>
    <definedName name="BLPR16920040303143550427_2_2" hidden="1">#REF!</definedName>
    <definedName name="BLPR17020040303143550437" hidden="1">#REF!</definedName>
    <definedName name="BLPR17020040303143550437_1_2" hidden="1">#REF!</definedName>
    <definedName name="BLPR17020040303143550437_2_2" hidden="1">#REF!</definedName>
    <definedName name="BLPR17120040303143550457" hidden="1">#REF!</definedName>
    <definedName name="BLPR17120040303143550457_1_2" hidden="1">#REF!</definedName>
    <definedName name="BLPR17120040303143550457_2_2" hidden="1">#REF!</definedName>
    <definedName name="BLPR1720040303143540823" hidden="1">#REF!</definedName>
    <definedName name="BLPR1720040303143540823_1_3" hidden="1">#REF!</definedName>
    <definedName name="BLPR1720040303143540823_2_3" hidden="1">#REF!</definedName>
    <definedName name="BLPR1720040303143540823_3_3" hidden="1">#REF!</definedName>
    <definedName name="BLPR17220040303143550477" hidden="1">#REF!</definedName>
    <definedName name="BLPR17220040303143550477_1_2" hidden="1">#REF!</definedName>
    <definedName name="BLPR17220040303143550477_2_2" hidden="1">#REF!</definedName>
    <definedName name="BLPR17320040303143550487" hidden="1">#REF!</definedName>
    <definedName name="BLPR17320040303143550487_1_2" hidden="1">#REF!</definedName>
    <definedName name="BLPR17320040303143550487_2_2" hidden="1">#REF!</definedName>
    <definedName name="BLPR17420040303143550507" hidden="1">#REF!</definedName>
    <definedName name="BLPR17420040303143550507_1_2" hidden="1">#REF!</definedName>
    <definedName name="BLPR17420040303143550507_2_2" hidden="1">#REF!</definedName>
    <definedName name="BLPR17520040303143550527" hidden="1">#REF!</definedName>
    <definedName name="BLPR17520040303143550527_1_2" hidden="1">#REF!</definedName>
    <definedName name="BLPR17520040303143550527_2_2" hidden="1">#REF!</definedName>
    <definedName name="BLPR17620040303143550547" hidden="1">#REF!</definedName>
    <definedName name="BLPR17620040303143550547_1_2" hidden="1">#REF!</definedName>
    <definedName name="BLPR17620040303143550547_2_2" hidden="1">#REF!</definedName>
    <definedName name="BLPR17720040303143550557" hidden="1">#REF!</definedName>
    <definedName name="BLPR17720040303143550557_1_2" hidden="1">#REF!</definedName>
    <definedName name="BLPR17720040303143550557_2_2" hidden="1">#REF!</definedName>
    <definedName name="BLPR17820040303143550577" hidden="1">#REF!</definedName>
    <definedName name="BLPR17820040303143550577_1_2" hidden="1">#REF!</definedName>
    <definedName name="BLPR17820040303143550577_2_2" hidden="1">#REF!</definedName>
    <definedName name="BLPR17920040303143550597" hidden="1">#REF!</definedName>
    <definedName name="BLPR17920040303143550597_1_2" hidden="1">#REF!</definedName>
    <definedName name="BLPR17920040303143550597_2_2" hidden="1">#REF!</definedName>
    <definedName name="BLPR18020040303143550617" hidden="1">#REF!</definedName>
    <definedName name="BLPR18020040303143550617_1_2" hidden="1">#REF!</definedName>
    <definedName name="BLPR18020040303143550617_2_2" hidden="1">#REF!</definedName>
    <definedName name="BLPR18120040303143550637" hidden="1">#REF!</definedName>
    <definedName name="BLPR18120040303143550637_1_2" hidden="1">#REF!</definedName>
    <definedName name="BLPR18120040303143550637_2_2" hidden="1">#REF!</definedName>
    <definedName name="BLPR1820040303143540823" hidden="1">#REF!</definedName>
    <definedName name="BLPR1820040303143540823_1_3" hidden="1">#REF!</definedName>
    <definedName name="BLPR1820040303143540823_2_3" hidden="1">#REF!</definedName>
    <definedName name="BLPR1820040303143540823_3_3" hidden="1">#REF!</definedName>
    <definedName name="BLPR18220040303143550657" hidden="1">#REF!</definedName>
    <definedName name="BLPR18220040303143550657_1_2" hidden="1">#REF!</definedName>
    <definedName name="BLPR18220040303143550657_2_2" hidden="1">#REF!</definedName>
    <definedName name="BLPR18320040303143550678" hidden="1">#REF!</definedName>
    <definedName name="BLPR18320040303143550678_1_2" hidden="1">#REF!</definedName>
    <definedName name="BLPR18320040303143550678_2_2" hidden="1">#REF!</definedName>
    <definedName name="BLPR18420040303143550698" hidden="1">#REF!</definedName>
    <definedName name="BLPR18420040303143550698_1_2" hidden="1">#REF!</definedName>
    <definedName name="BLPR18420040303143550698_2_2" hidden="1">#REF!</definedName>
    <definedName name="BLPR18520040303143550718" hidden="1">#REF!</definedName>
    <definedName name="BLPR18520040303143550718_1_2" hidden="1">#REF!</definedName>
    <definedName name="BLPR18520040303143550718_2_2" hidden="1">#REF!</definedName>
    <definedName name="BLPR18620040303143550738" hidden="1">#REF!</definedName>
    <definedName name="BLPR18620040303143550738_1_2" hidden="1">#REF!</definedName>
    <definedName name="BLPR18620040303143550738_2_2" hidden="1">#REF!</definedName>
    <definedName name="BLPR18720040303143550758" hidden="1">#REF!</definedName>
    <definedName name="BLPR18720040303143550758_1_2" hidden="1">#REF!</definedName>
    <definedName name="BLPR18720040303143550758_2_2" hidden="1">#REF!</definedName>
    <definedName name="BLPR18820040303143550778" hidden="1">#REF!</definedName>
    <definedName name="BLPR18820040303143550778_1_2" hidden="1">#REF!</definedName>
    <definedName name="BLPR18820040303143550778_2_2" hidden="1">#REF!</definedName>
    <definedName name="BLPR18920040303143550798" hidden="1">#REF!</definedName>
    <definedName name="BLPR18920040303143550798_1_2" hidden="1">#REF!</definedName>
    <definedName name="BLPR18920040303143550798_2_2" hidden="1">#REF!</definedName>
    <definedName name="BLPR19020040303143550818" hidden="1">#REF!</definedName>
    <definedName name="BLPR19020040303143550818_1_2" hidden="1">#REF!</definedName>
    <definedName name="BLPR19020040303143550818_2_2" hidden="1">#REF!</definedName>
    <definedName name="BLPR19120040303143550838" hidden="1">#REF!</definedName>
    <definedName name="BLPR19120040303143550838_1_2" hidden="1">#REF!</definedName>
    <definedName name="BLPR19120040303143550838_2_2" hidden="1">#REF!</definedName>
    <definedName name="BLPR1920040303143540823" hidden="1">#REF!</definedName>
    <definedName name="BLPR1920040303143540823_1_3" hidden="1">#REF!</definedName>
    <definedName name="BLPR1920040303143540823_2_3" hidden="1">#REF!</definedName>
    <definedName name="BLPR1920040303143540823_3_3" hidden="1">#REF!</definedName>
    <definedName name="BLPR19220040303143550858" hidden="1">#REF!</definedName>
    <definedName name="BLPR19220040303143550858_1_2" hidden="1">#REF!</definedName>
    <definedName name="BLPR19220040303143550858_2_2" hidden="1">#REF!</definedName>
    <definedName name="BLPR19320040303143550878" hidden="1">#REF!</definedName>
    <definedName name="BLPR19320040303143550878_1_2" hidden="1">#REF!</definedName>
    <definedName name="BLPR19320040303143550878_2_2" hidden="1">#REF!</definedName>
    <definedName name="BLPR19420040303143550898" hidden="1">#REF!</definedName>
    <definedName name="BLPR19420040303143550898_1_2" hidden="1">#REF!</definedName>
    <definedName name="BLPR19420040303143550898_2_2" hidden="1">#REF!</definedName>
    <definedName name="BLPR19520040303143550928" hidden="1">#REF!</definedName>
    <definedName name="BLPR19520040303143550928_1_2" hidden="1">#REF!</definedName>
    <definedName name="BLPR19520040303143550928_2_2" hidden="1">#REF!</definedName>
    <definedName name="BLPR19620040303143550948" hidden="1">#REF!</definedName>
    <definedName name="BLPR19620040303143550948_1_2" hidden="1">#REF!</definedName>
    <definedName name="BLPR19620040303143550948_2_2" hidden="1">#REF!</definedName>
    <definedName name="BLPR19720040303143550968" hidden="1">#REF!</definedName>
    <definedName name="BLPR19720040303143550968_1_2" hidden="1">#REF!</definedName>
    <definedName name="BLPR19720040303143550968_2_2" hidden="1">#REF!</definedName>
    <definedName name="BLPR19820040303143550988" hidden="1">#REF!</definedName>
    <definedName name="BLPR19820040303143550988_1_2" hidden="1">#REF!</definedName>
    <definedName name="BLPR19820040303143550988_2_2" hidden="1">#REF!</definedName>
    <definedName name="BLPR19920040303143551999" hidden="1">#REF!</definedName>
    <definedName name="BLPR19920040303143551999_1_1" hidden="1">#REF!</definedName>
    <definedName name="BLPR20020040303143551999" hidden="1">#REF!</definedName>
    <definedName name="BLPR20020040303143551999_1_1" hidden="1">#REF!</definedName>
    <definedName name="BLPR20120040303143551999" hidden="1">#REF!</definedName>
    <definedName name="BLPR20120040303143551999_1_1" hidden="1">#REF!</definedName>
    <definedName name="BLPR2020040303143540823" hidden="1">#REF!</definedName>
    <definedName name="BLPR2020040303143540823_1_3" hidden="1">#REF!</definedName>
    <definedName name="BLPR2020040303143540823_2_3" hidden="1">#REF!</definedName>
    <definedName name="BLPR2020040303143540823_3_3" hidden="1">#REF!</definedName>
    <definedName name="BLPR20220040303143551999" hidden="1">#REF!</definedName>
    <definedName name="BLPR20220040303143551999_1_1" hidden="1">#REF!</definedName>
    <definedName name="BLPR20320040303143552009" hidden="1">#REF!</definedName>
    <definedName name="BLPR20320040303143552009_1_1" hidden="1">#REF!</definedName>
    <definedName name="BLPR20420040303143552009" hidden="1">#REF!</definedName>
    <definedName name="BLPR20420040303143552009_1_1" hidden="1">#REF!</definedName>
    <definedName name="BLPR20520040303143552009" hidden="1">#REF!</definedName>
    <definedName name="BLPR20520040303143552009_1_1" hidden="1">#REF!</definedName>
    <definedName name="BLPR20620040303143552009" hidden="1">#REF!</definedName>
    <definedName name="BLPR20620040303143552009_1_1" hidden="1">#REF!</definedName>
    <definedName name="BLPR20720040303143552009" hidden="1">#REF!</definedName>
    <definedName name="BLPR20720040303143552009_1_1" hidden="1">#REF!</definedName>
    <definedName name="BLPR20820040303143552009" hidden="1">#REF!</definedName>
    <definedName name="BLPR20820040303143552009_1_1" hidden="1">#REF!</definedName>
    <definedName name="BLPR20920040303143552009" hidden="1">#REF!</definedName>
    <definedName name="BLPR20920040303143552009_1_1" hidden="1">#REF!</definedName>
    <definedName name="BLPR21020040303143552009" hidden="1">#REF!</definedName>
    <definedName name="BLPR21020040303143552009_1_1" hidden="1">#REF!</definedName>
    <definedName name="BLPR21120040303143552009" hidden="1">#REF!</definedName>
    <definedName name="BLPR21120040303143552009_1_1" hidden="1">#REF!</definedName>
    <definedName name="BLPR2120040303143540823" hidden="1">#REF!</definedName>
    <definedName name="BLPR2120040303143540823_1_3" hidden="1">#REF!</definedName>
    <definedName name="BLPR2120040303143540823_2_3" hidden="1">#REF!</definedName>
    <definedName name="BLPR2120040303143540823_3_3" hidden="1">#REF!</definedName>
    <definedName name="BLPR21220040303143552009" hidden="1">#REF!</definedName>
    <definedName name="BLPR21220040303143552009_1_1" hidden="1">#REF!</definedName>
    <definedName name="BLPR21320040303143552009" hidden="1">#REF!</definedName>
    <definedName name="BLPR21320040303143552009_1_1" hidden="1">#REF!</definedName>
    <definedName name="BLPR21420040303143552019" hidden="1">#REF!</definedName>
    <definedName name="BLPR21420040303143552019_1_1" hidden="1">#REF!</definedName>
    <definedName name="BLPR21520040303143552080" hidden="1">#REF!</definedName>
    <definedName name="BLPR21520040303143552080_1_2" hidden="1">#REF!</definedName>
    <definedName name="BLPR21520040303143552080_2_2" hidden="1">#REF!</definedName>
    <definedName name="BLPR21620040303143552110" hidden="1">#REF!</definedName>
    <definedName name="BLPR21620040303143552110_1_2" hidden="1">#REF!</definedName>
    <definedName name="BLPR21620040303143552110_2_2" hidden="1">#REF!</definedName>
    <definedName name="BLPR21720040303143552130" hidden="1">#REF!</definedName>
    <definedName name="BLPR21720040303143552130_1_2" hidden="1">#REF!</definedName>
    <definedName name="BLPR21720040303143552130_2_2" hidden="1">#REF!</definedName>
    <definedName name="BLPR21820040303143552160" hidden="1">#REF!</definedName>
    <definedName name="BLPR21820040303143552160_1_2" hidden="1">#REF!</definedName>
    <definedName name="BLPR21820040303143552160_2_2" hidden="1">#REF!</definedName>
    <definedName name="BLPR21920040303143552180" hidden="1">#REF!</definedName>
    <definedName name="BLPR21920040303143552180_1_2" hidden="1">#REF!</definedName>
    <definedName name="BLPR21920040303143552180_2_2" hidden="1">#REF!</definedName>
    <definedName name="BLPR220040303143540773" hidden="1">#REF!</definedName>
    <definedName name="BLPR220040303143540773_1_3" hidden="1">#REF!</definedName>
    <definedName name="BLPR220040303143540773_2_3" hidden="1">#REF!</definedName>
    <definedName name="BLPR220040303143540773_3_3" hidden="1">#REF!</definedName>
    <definedName name="BLPR22020040303143552210" hidden="1">#REF!</definedName>
    <definedName name="BLPR22020040303143552210_1_2" hidden="1">#REF!</definedName>
    <definedName name="BLPR22020040303143552210_2_2" hidden="1">#REF!</definedName>
    <definedName name="BLPR22120040303143552230" hidden="1">#REF!</definedName>
    <definedName name="BLPR22120040303143552230_1_2" hidden="1">#REF!</definedName>
    <definedName name="BLPR22120040303143552230_2_2" hidden="1">#REF!</definedName>
    <definedName name="BLPR2220040303143540833" hidden="1">#REF!</definedName>
    <definedName name="BLPR2220040303143540833_1_3" hidden="1">#REF!</definedName>
    <definedName name="BLPR2220040303143540833_2_3" hidden="1">#REF!</definedName>
    <definedName name="BLPR2220040303143540833_3_3" hidden="1">#REF!</definedName>
    <definedName name="BLPR22220040303143552260" hidden="1">#REF!</definedName>
    <definedName name="BLPR22220040303143552260_1_2" hidden="1">#REF!</definedName>
    <definedName name="BLPR22220040303143552260_2_2" hidden="1">#REF!</definedName>
    <definedName name="BLPR2320040303143540833" hidden="1">#REF!</definedName>
    <definedName name="BLPR2320040303143540833_1_3" hidden="1">#REF!</definedName>
    <definedName name="BLPR2320040303143540833_2_3" hidden="1">#REF!</definedName>
    <definedName name="BLPR2320040303143540833_3_3" hidden="1">#REF!</definedName>
    <definedName name="BLPR2420040303143540833" hidden="1">#REF!</definedName>
    <definedName name="BLPR2420040303143540833_1_3" hidden="1">#REF!</definedName>
    <definedName name="BLPR2420040303143540833_2_3" hidden="1">#REF!</definedName>
    <definedName name="BLPR2420040303143540833_3_3" hidden="1">#REF!</definedName>
    <definedName name="BLPR2520040303143540833" hidden="1">#REF!</definedName>
    <definedName name="BLPR2520040303143540833_1_3" hidden="1">#REF!</definedName>
    <definedName name="BLPR2520040303143540833_2_3" hidden="1">#REF!</definedName>
    <definedName name="BLPR2520040303143540833_3_3" hidden="1">#REF!</definedName>
    <definedName name="BLPR2620040303143540833" hidden="1">#REF!</definedName>
    <definedName name="BLPR2620040303143540833_1_3" hidden="1">#REF!</definedName>
    <definedName name="BLPR2620040303143540833_2_3" hidden="1">#REF!</definedName>
    <definedName name="BLPR2620040303143540833_3_3" hidden="1">#REF!</definedName>
    <definedName name="BLPR2720040303143540843" hidden="1">#REF!</definedName>
    <definedName name="BLPR2720040303143540843_1_3" hidden="1">#REF!</definedName>
    <definedName name="BLPR2720040303143540843_2_3" hidden="1">#REF!</definedName>
    <definedName name="BLPR2720040303143540843_3_3" hidden="1">#REF!</definedName>
    <definedName name="BLPR2820040303143540843" hidden="1">#REF!</definedName>
    <definedName name="BLPR2820040303143540843_1_3" hidden="1">#REF!</definedName>
    <definedName name="BLPR2820040303143540843_2_3" hidden="1">#REF!</definedName>
    <definedName name="BLPR2820040303143540843_3_3" hidden="1">#REF!</definedName>
    <definedName name="BLPR2920040303143540843" hidden="1">#REF!</definedName>
    <definedName name="BLPR2920040303143540843_1_3" hidden="1">#REF!</definedName>
    <definedName name="BLPR2920040303143540843_2_3" hidden="1">#REF!</definedName>
    <definedName name="BLPR2920040303143540843_3_3" hidden="1">#REF!</definedName>
    <definedName name="BLPR3020040303143540843" hidden="1">#REF!</definedName>
    <definedName name="BLPR3020040303143540843_1_3" hidden="1">#REF!</definedName>
    <definedName name="BLPR3020040303143540843_2_3" hidden="1">#REF!</definedName>
    <definedName name="BLPR3020040303143540843_3_3" hidden="1">#REF!</definedName>
    <definedName name="BLPR3120040303143540853" hidden="1">#REF!</definedName>
    <definedName name="BLPR3120040303143540853_1_3" hidden="1">#REF!</definedName>
    <definedName name="BLPR3120040303143540853_2_3" hidden="1">#REF!</definedName>
    <definedName name="BLPR3120040303143540853_3_3" hidden="1">#REF!</definedName>
    <definedName name="BLPR320040303143540773" hidden="1">#REF!</definedName>
    <definedName name="BLPR320040303143540773_1_3" hidden="1">#REF!</definedName>
    <definedName name="BLPR320040303143540773_2_3" hidden="1">#REF!</definedName>
    <definedName name="BLPR320040303143540773_3_3" hidden="1">#REF!</definedName>
    <definedName name="BLPR3220040303143540853" hidden="1">#REF!</definedName>
    <definedName name="BLPR3220040303143540853_1_3" hidden="1">#REF!</definedName>
    <definedName name="BLPR3220040303143540853_2_3" hidden="1">#REF!</definedName>
    <definedName name="BLPR3220040303143540853_3_3" hidden="1">#REF!</definedName>
    <definedName name="BLPR3320040303143540853" hidden="1">#REF!</definedName>
    <definedName name="BLPR3320040303143540853_1_3" hidden="1">#REF!</definedName>
    <definedName name="BLPR3320040303143540853_2_3" hidden="1">#REF!</definedName>
    <definedName name="BLPR3320040303143540853_3_3" hidden="1">#REF!</definedName>
    <definedName name="BLPR3420040303143540853" hidden="1">#REF!</definedName>
    <definedName name="BLPR3420040303143540853_1_3" hidden="1">#REF!</definedName>
    <definedName name="BLPR3420040303143540853_2_3" hidden="1">#REF!</definedName>
    <definedName name="BLPR3420040303143540853_3_3" hidden="1">#REF!</definedName>
    <definedName name="BLPR3520040303143540853" hidden="1">#REF!</definedName>
    <definedName name="BLPR3520040303143540853_1_3" hidden="1">#REF!</definedName>
    <definedName name="BLPR3520040303143540853_2_3" hidden="1">#REF!</definedName>
    <definedName name="BLPR3520040303143540853_3_3" hidden="1">#REF!</definedName>
    <definedName name="BLPR3620040303143540863" hidden="1">#REF!</definedName>
    <definedName name="BLPR3620040303143540863_1_3" hidden="1">#REF!</definedName>
    <definedName name="BLPR3620040303143540863_2_3" hidden="1">#REF!</definedName>
    <definedName name="BLPR3620040303143540863_3_3" hidden="1">#REF!</definedName>
    <definedName name="BLPR3720040303143540863" hidden="1">#REF!</definedName>
    <definedName name="BLPR3720040303143540863_1_3" hidden="1">#REF!</definedName>
    <definedName name="BLPR3720040303143540863_2_3" hidden="1">#REF!</definedName>
    <definedName name="BLPR3720040303143540863_3_3" hidden="1">#REF!</definedName>
    <definedName name="BLPR3820040303143540863" hidden="1">#REF!</definedName>
    <definedName name="BLPR3820040303143540863_1_3" hidden="1">#REF!</definedName>
    <definedName name="BLPR3820040303143540863_2_3" hidden="1">#REF!</definedName>
    <definedName name="BLPR3820040303143540863_3_3" hidden="1">#REF!</definedName>
    <definedName name="BLPR3920040303143540863" hidden="1">#REF!</definedName>
    <definedName name="BLPR3920040303143540863_1_3" hidden="1">#REF!</definedName>
    <definedName name="BLPR3920040303143540863_2_3" hidden="1">#REF!</definedName>
    <definedName name="BLPR3920040303143540863_3_3" hidden="1">#REF!</definedName>
    <definedName name="BLPR4020040303143540873" hidden="1">#REF!</definedName>
    <definedName name="BLPR4020040303143540873_1_3" hidden="1">#REF!</definedName>
    <definedName name="BLPR4020040303143540873_2_3" hidden="1">#REF!</definedName>
    <definedName name="BLPR4020040303143540873_3_3" hidden="1">#REF!</definedName>
    <definedName name="BLPR4120040303143540873" hidden="1">#REF!</definedName>
    <definedName name="BLPR4120040303143540873_1_3" hidden="1">#REF!</definedName>
    <definedName name="BLPR4120040303143540873_2_3" hidden="1">#REF!</definedName>
    <definedName name="BLPR4120040303143540873_3_3" hidden="1">#REF!</definedName>
    <definedName name="BLPR420040303143540783" hidden="1">#REF!</definedName>
    <definedName name="BLPR420040303143540783_1_3" hidden="1">#REF!</definedName>
    <definedName name="BLPR420040303143540783_2_3" hidden="1">#REF!</definedName>
    <definedName name="BLPR420040303143540783_3_3" hidden="1">#REF!</definedName>
    <definedName name="BLPR4220040303143540873" hidden="1">#REF!</definedName>
    <definedName name="BLPR4220040303143540873_1_3" hidden="1">#REF!</definedName>
    <definedName name="BLPR4220040303143540873_2_3" hidden="1">#REF!</definedName>
    <definedName name="BLPR4220040303143540873_3_3" hidden="1">#REF!</definedName>
    <definedName name="BLPR4320040303143540873" hidden="1">#REF!</definedName>
    <definedName name="BLPR4320040303143540873_1_3" hidden="1">#REF!</definedName>
    <definedName name="BLPR4320040303143540873_2_3" hidden="1">#REF!</definedName>
    <definedName name="BLPR4320040303143540873_3_3" hidden="1">#REF!</definedName>
    <definedName name="BLPR4420040303143540883" hidden="1">#REF!</definedName>
    <definedName name="BLPR4420040303143540883_1_3" hidden="1">#REF!</definedName>
    <definedName name="BLPR4420040303143540883_2_3" hidden="1">#REF!</definedName>
    <definedName name="BLPR4420040303143540883_3_3" hidden="1">#REF!</definedName>
    <definedName name="BLPR4520040303143540883" hidden="1">#REF!</definedName>
    <definedName name="BLPR4520040303143540883_1_3" hidden="1">#REF!</definedName>
    <definedName name="BLPR4520040303143540883_2_3" hidden="1">#REF!</definedName>
    <definedName name="BLPR4520040303143540883_3_3" hidden="1">#REF!</definedName>
    <definedName name="BLPR4620040303143540883" hidden="1">#REF!</definedName>
    <definedName name="BLPR4620040303143540883_1_3" hidden="1">#REF!</definedName>
    <definedName name="BLPR4620040303143540883_2_3" hidden="1">#REF!</definedName>
    <definedName name="BLPR4620040303143540883_3_3" hidden="1">#REF!</definedName>
    <definedName name="BLPR4720040303143540893" hidden="1">#REF!</definedName>
    <definedName name="BLPR4720040303143540893_1_3" hidden="1">#REF!</definedName>
    <definedName name="BLPR4720040303143540893_2_3" hidden="1">#REF!</definedName>
    <definedName name="BLPR4720040303143540893_3_3" hidden="1">#REF!</definedName>
    <definedName name="BLPR4820040303143540893" hidden="1">#REF!</definedName>
    <definedName name="BLPR4820040303143540893_1_3" hidden="1">#REF!</definedName>
    <definedName name="BLPR4820040303143540893_2_3" hidden="1">#REF!</definedName>
    <definedName name="BLPR4820040303143540893_3_3" hidden="1">#REF!</definedName>
    <definedName name="BLPR4920040303143542085" hidden="1">#REF!</definedName>
    <definedName name="BLPR4920040303143542085_1_3" hidden="1">#REF!</definedName>
    <definedName name="BLPR4920040303143542085_2_3" hidden="1">#REF!</definedName>
    <definedName name="BLPR4920040303143542085_3_3" hidden="1">#REF!</definedName>
    <definedName name="BLPR5020040303143542085" hidden="1">#REF!</definedName>
    <definedName name="BLPR5020040303143542085_1_3" hidden="1">#REF!</definedName>
    <definedName name="BLPR5020040303143542085_2_3" hidden="1">#REF!</definedName>
    <definedName name="BLPR5020040303143542085_3_3" hidden="1">#REF!</definedName>
    <definedName name="BLPR5120040303143542095" hidden="1">#REF!</definedName>
    <definedName name="BLPR5120040303143542095_1_3" hidden="1">#REF!</definedName>
    <definedName name="BLPR5120040303143542095_2_3" hidden="1">#REF!</definedName>
    <definedName name="BLPR5120040303143542095_3_3" hidden="1">#REF!</definedName>
    <definedName name="BLPR520040303143540783" hidden="1">#REF!</definedName>
    <definedName name="BLPR520040303143540783_1_3" hidden="1">#REF!</definedName>
    <definedName name="BLPR520040303143540783_2_3" hidden="1">#REF!</definedName>
    <definedName name="BLPR520040303143540783_3_3" hidden="1">#REF!</definedName>
    <definedName name="BLPR5220040303143542095" hidden="1">#REF!</definedName>
    <definedName name="BLPR5220040303143542095_1_3" hidden="1">#REF!</definedName>
    <definedName name="BLPR5220040303143542095_2_3" hidden="1">#REF!</definedName>
    <definedName name="BLPR5220040303143542095_3_3" hidden="1">#REF!</definedName>
    <definedName name="BLPR5320040303143542095" hidden="1">#REF!</definedName>
    <definedName name="BLPR5320040303143542095_1_3" hidden="1">#REF!</definedName>
    <definedName name="BLPR5320040303143542095_2_3" hidden="1">#REF!</definedName>
    <definedName name="BLPR5320040303143542095_3_3" hidden="1">#REF!</definedName>
    <definedName name="BLPR5420040303143542095" hidden="1">#REF!</definedName>
    <definedName name="BLPR5420040303143542095_1_3" hidden="1">#REF!</definedName>
    <definedName name="BLPR5420040303143542095_2_3" hidden="1">#REF!</definedName>
    <definedName name="BLPR5420040303143542095_3_3" hidden="1">#REF!</definedName>
    <definedName name="BLPR5520040303143542095" hidden="1">#REF!</definedName>
    <definedName name="BLPR5520040303143542095_1_3" hidden="1">#REF!</definedName>
    <definedName name="BLPR5520040303143542095_2_3" hidden="1">#REF!</definedName>
    <definedName name="BLPR5520040303143542095_3_3" hidden="1">#REF!</definedName>
    <definedName name="BLPR5620040303143542105" hidden="1">#REF!</definedName>
    <definedName name="BLPR5620040303143542105_1_3" hidden="1">#REF!</definedName>
    <definedName name="BLPR5620040303143542105_2_3" hidden="1">#REF!</definedName>
    <definedName name="BLPR5620040303143542105_3_3" hidden="1">#REF!</definedName>
    <definedName name="BLPR5720040303143542105" hidden="1">#REF!</definedName>
    <definedName name="BLPR5720040303143542105_1_3" hidden="1">#REF!</definedName>
    <definedName name="BLPR5720040303143542105_2_3" hidden="1">#REF!</definedName>
    <definedName name="BLPR5720040303143542105_3_3" hidden="1">#REF!</definedName>
    <definedName name="BLPR5820040303143548064" hidden="1">#REF!</definedName>
    <definedName name="BLPR5820040303143548064_1_1" hidden="1">#REF!</definedName>
    <definedName name="BLPR5920040303143548074" hidden="1">#REF!</definedName>
    <definedName name="BLPR5920040303143548074_1_1" hidden="1">#REF!</definedName>
    <definedName name="BLPR6020040303143548074" hidden="1">#REF!</definedName>
    <definedName name="BLPR6020040303143548074_1_1" hidden="1">#REF!</definedName>
    <definedName name="BLPR6120040303143548074" hidden="1">#REF!</definedName>
    <definedName name="BLPR6120040303143548074_1_1" hidden="1">#REF!</definedName>
    <definedName name="BLPR620040303143540783" hidden="1">#REF!</definedName>
    <definedName name="BLPR620040303143540783_1_3" hidden="1">#REF!</definedName>
    <definedName name="BLPR620040303143540783_2_3" hidden="1">#REF!</definedName>
    <definedName name="BLPR620040303143540783_3_3" hidden="1">#REF!</definedName>
    <definedName name="BLPR6220040303143548074" hidden="1">#REF!</definedName>
    <definedName name="BLPR6220040303143548074_1_1" hidden="1">#REF!</definedName>
    <definedName name="BLPR6320040303143548074" hidden="1">#REF!</definedName>
    <definedName name="BLPR6320040303143548074_1_1" hidden="1">#REF!</definedName>
    <definedName name="BLPR6420040303143548104" hidden="1">#REF!</definedName>
    <definedName name="BLPR6420040303143548104_1_2" hidden="1">#REF!</definedName>
    <definedName name="BLPR6420040303143548104_2_2" hidden="1">#REF!</definedName>
    <definedName name="BLPR6520040303143548114" hidden="1">#REF!</definedName>
    <definedName name="BLPR6520040303143548114_1_2" hidden="1">#REF!</definedName>
    <definedName name="BLPR6520040303143548114_2_2" hidden="1">#REF!</definedName>
    <definedName name="BLPR6620040303143548134" hidden="1">#REF!</definedName>
    <definedName name="BLPR6620040303143548134_1_2" hidden="1">#REF!</definedName>
    <definedName name="BLPR6620040303143548134_2_2" hidden="1">#REF!</definedName>
    <definedName name="BLPR6720040303143549966" hidden="1">#REF!</definedName>
    <definedName name="BLPR6720040303143549966_1_1" hidden="1">#REF!</definedName>
    <definedName name="BLPR6820040303143549966" hidden="1">#REF!</definedName>
    <definedName name="BLPR6820040303143549966_1_1" hidden="1">#REF!</definedName>
    <definedName name="BLPR6920040303143549966" hidden="1">#REF!</definedName>
    <definedName name="BLPR6920040303143549966_1_1" hidden="1">#REF!</definedName>
    <definedName name="BLPR7020040303143549966" hidden="1">#REF!</definedName>
    <definedName name="BLPR7020040303143549966_1_1" hidden="1">#REF!</definedName>
    <definedName name="BLPR7120040303143549966" hidden="1">#REF!</definedName>
    <definedName name="BLPR7120040303143549966_1_1" hidden="1">#REF!</definedName>
    <definedName name="BLPR720040303143540783" hidden="1">#REF!</definedName>
    <definedName name="BLPR720040303143540783_1_3" hidden="1">#REF!</definedName>
    <definedName name="BLPR720040303143540783_2_3" hidden="1">#REF!</definedName>
    <definedName name="BLPR720040303143540783_3_3" hidden="1">#REF!</definedName>
    <definedName name="BLPR7220040303143549966" hidden="1">#REF!</definedName>
    <definedName name="BLPR7220040303143549966_1_1" hidden="1">#REF!</definedName>
    <definedName name="BLPR7320040303143549976" hidden="1">#REF!</definedName>
    <definedName name="BLPR7320040303143549976_1_1" hidden="1">#REF!</definedName>
    <definedName name="BLPR7420040303143549976" hidden="1">#REF!</definedName>
    <definedName name="BLPR7420040303143549976_1_1" hidden="1">#REF!</definedName>
    <definedName name="BLPR7520040303143549976" hidden="1">#REF!</definedName>
    <definedName name="BLPR7520040303143549976_1_1" hidden="1">#REF!</definedName>
    <definedName name="BLPR7620040303143549976" hidden="1">#REF!</definedName>
    <definedName name="BLPR7620040303143549976_1_1" hidden="1">#REF!</definedName>
    <definedName name="BLPR7720040303143549976" hidden="1">#REF!</definedName>
    <definedName name="BLPR7720040303143549976_1_1" hidden="1">#REF!</definedName>
    <definedName name="BLPR7820040303143549976" hidden="1">#REF!</definedName>
    <definedName name="BLPR7820040303143549976_1_1" hidden="1">#REF!</definedName>
    <definedName name="BLPR7920040303143549987" hidden="1">#REF!</definedName>
    <definedName name="BLPR7920040303143549987_1_1" hidden="1">#REF!</definedName>
    <definedName name="BLPR8020040303143549987" hidden="1">#REF!</definedName>
    <definedName name="BLPR8020040303143549987_1_1" hidden="1">#REF!</definedName>
    <definedName name="BLPR8120040303143549987" hidden="1">#REF!</definedName>
    <definedName name="BLPR8120040303143549987_1_1" hidden="1">#REF!</definedName>
    <definedName name="BLPR820040303143540793" hidden="1">#REF!</definedName>
    <definedName name="BLPR820040303143540793_1_3" hidden="1">#REF!</definedName>
    <definedName name="BLPR820040303143540793_2_3" hidden="1">#REF!</definedName>
    <definedName name="BLPR820040303143540793_3_3" hidden="1">#REF!</definedName>
    <definedName name="BLPR8220040303143549987" hidden="1">#REF!</definedName>
    <definedName name="BLPR8220040303143549987_1_1" hidden="1">#REF!</definedName>
    <definedName name="BLPR8320040303143549987" hidden="1">#REF!</definedName>
    <definedName name="BLPR8320040303143549987_1_1" hidden="1">#REF!</definedName>
    <definedName name="BLPR8420040303143549987" hidden="1">#REF!</definedName>
    <definedName name="BLPR8420040303143549987_1_1" hidden="1">#REF!</definedName>
    <definedName name="BLPR8520040303143549987" hidden="1">#REF!</definedName>
    <definedName name="BLPR8520040303143549987_1_1" hidden="1">#REF!</definedName>
    <definedName name="BLPR8620040303143549997" hidden="1">#REF!</definedName>
    <definedName name="BLPR8620040303143549997_1_1" hidden="1">#REF!</definedName>
    <definedName name="BLPR8720040303143549997" hidden="1">#REF!</definedName>
    <definedName name="BLPR8720040303143549997_1_1" hidden="1">#REF!</definedName>
    <definedName name="BLPR8820040303143549997" hidden="1">#REF!</definedName>
    <definedName name="BLPR8820040303143549997_1_1" hidden="1">#REF!</definedName>
    <definedName name="BLPR8920040303143549997" hidden="1">#REF!</definedName>
    <definedName name="BLPR8920040303143549997_1_1" hidden="1">#REF!</definedName>
    <definedName name="BLPR9020040303143549997" hidden="1">#REF!</definedName>
    <definedName name="BLPR9020040303143549997_1_1" hidden="1">#REF!</definedName>
    <definedName name="BLPR9120040303143549997" hidden="1">#REF!</definedName>
    <definedName name="BLPR9120040303143549997_1_1" hidden="1">#REF!</definedName>
    <definedName name="BLPR920040303143540803" hidden="1">#REF!</definedName>
    <definedName name="BLPR920040303143540803_1_3" hidden="1">#REF!</definedName>
    <definedName name="BLPR920040303143540803_2_3" hidden="1">#REF!</definedName>
    <definedName name="BLPR920040303143540803_3_3" hidden="1">#REF!</definedName>
    <definedName name="BLPR9220040303143550007" hidden="1">#REF!</definedName>
    <definedName name="BLPR9220040303143550007_1_1" hidden="1">#REF!</definedName>
    <definedName name="BLPR9320040303143550007" hidden="1">#REF!</definedName>
    <definedName name="BLPR9320040303143550007_1_1" hidden="1">#REF!</definedName>
    <definedName name="BLPR9420040303143550007" hidden="1">#REF!</definedName>
    <definedName name="BLPR9420040303143550007_1_1" hidden="1">#REF!</definedName>
    <definedName name="BLPR9520040303143550007" hidden="1">#REF!</definedName>
    <definedName name="BLPR9520040303143550007_1_1" hidden="1">#REF!</definedName>
    <definedName name="BLPR9620040303143550007" hidden="1">#REF!</definedName>
    <definedName name="BLPR9620040303143550007_1_1" hidden="1">#REF!</definedName>
    <definedName name="BLPR9720040303143550007" hidden="1">#REF!</definedName>
    <definedName name="BLPR9720040303143550007_1_1" hidden="1">#REF!</definedName>
    <definedName name="BLPR9820040303143550017" hidden="1">#REF!</definedName>
    <definedName name="BLPR9820040303143550017_1_1" hidden="1">#REF!</definedName>
    <definedName name="BLPR9920040303143550017" hidden="1">#REF!</definedName>
    <definedName name="BLPR9920040303143550017_1_1" hidden="1">#REF!</definedName>
    <definedName name="blproqonaid" hidden="1">#REF!</definedName>
    <definedName name="blz" localSheetId="1">{#N/A,#N/A,FALSE,"1321";#N/A,#N/A,FALSE,"1324";#N/A,#N/A,FALSE,"1333";#N/A,#N/A,FALSE,"1371"}</definedName>
    <definedName name="blz" hidden="1">{#N/A,#N/A,FALSE,"1321";#N/A,#N/A,FALSE,"1324";#N/A,#N/A,FALSE,"1333";#N/A,#N/A,FALSE,"1371"}</definedName>
    <definedName name="bn" localSheetId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DES">#REF!</definedName>
    <definedName name="BNDESLP">#REF!</definedName>
    <definedName name="BNE_MESSAGES_HIDDEN" hidden="1">#REF!</definedName>
    <definedName name="BNE_MESSAGES_HIDDEN1" hidden="1">#REF!</definedName>
    <definedName name="bnhg" localSheetId="1">{#N/A,#N/A,FALSE,"Aging Summary";#N/A,#N/A,FALSE,"Ratio Analysis";#N/A,#N/A,FALSE,"Test 120 Day Accts";#N/A,#N/A,FALSE,"Tickmarks"}</definedName>
    <definedName name="bnhg" hidden="1">{#N/A,#N/A,FALSE,"Aging Summary";#N/A,#N/A,FALSE,"Ratio Analysis";#N/A,#N/A,FALSE,"Test 120 Day Accts";#N/A,#N/A,FALSE,"Tickmarks"}</definedName>
    <definedName name="bnjl" localSheetId="1">{#N/A,#N/A,FALSE,"Aging Summary";#N/A,#N/A,FALSE,"Ratio Analysis";#N/A,#N/A,FALSE,"Test 120 Day Accts";#N/A,#N/A,FALSE,"Tickmarks"}</definedName>
    <definedName name="bnjl" hidden="1">{#N/A,#N/A,FALSE,"Aging Summary";#N/A,#N/A,FALSE,"Ratio Analysis";#N/A,#N/A,FALSE,"Test 120 Day Accts";#N/A,#N/A,FALSE,"Tickmarks"}</definedName>
    <definedName name="Bondi_Beach" localSheetId="1">#REF!</definedName>
    <definedName name="Bondi_Beach">#REF!</definedName>
    <definedName name="Bondi_Junction" localSheetId="1">#REF!</definedName>
    <definedName name="Bondi_Junction">#REF!</definedName>
    <definedName name="bonus" localSheetId="1">{"Form",#N/A,FALSE,"NB"}</definedName>
    <definedName name="bonus" hidden="1">{"Form",#N/A,FALSE,"NB"}</definedName>
    <definedName name="borra" localSheetId="1">{#N/A,#N/A,FALSE,"Aging Summary";#N/A,#N/A,FALSE,"Ratio Analysis";#N/A,#N/A,FALSE,"Test 120 Day Accts";#N/A,#N/A,FALSE,"Tickmarks"}</definedName>
    <definedName name="borra" hidden="1">{#N/A,#N/A,FALSE,"Aging Summary";#N/A,#N/A,FALSE,"Ratio Analysis";#N/A,#N/A,FALSE,"Test 120 Day Accts";#N/A,#N/A,FALSE,"Tickmarks"}</definedName>
    <definedName name="bosta" localSheetId="1">{#N/A,#N/A,FALSE,"Graficos    ( 9 )"}</definedName>
    <definedName name="bosta" hidden="1">{#N/A,#N/A,FALSE,"Graficos    ( 9 )"}</definedName>
    <definedName name="BR_D_PI">#REF!</definedName>
    <definedName name="BR_T_PI">#REF!</definedName>
    <definedName name="BRActualBelow" localSheetId="1">#REF!</definedName>
    <definedName name="BRActualBelow">#REF!</definedName>
    <definedName name="BRActualCOGS" localSheetId="1">#REF!</definedName>
    <definedName name="BRActualCOGS">#REF!</definedName>
    <definedName name="BRActualDept" localSheetId="1">#REF!</definedName>
    <definedName name="BRActualDept">#REF!</definedName>
    <definedName name="BRActualDIG" localSheetId="1">#REF!</definedName>
    <definedName name="BRActualDIG">#REF!</definedName>
    <definedName name="BRActualHO" localSheetId="1">#REF!</definedName>
    <definedName name="BRActualHO">#REF!</definedName>
    <definedName name="BRActualICC" localSheetId="1">#REF!</definedName>
    <definedName name="BRActualICC">#REF!</definedName>
    <definedName name="BRActualICS" localSheetId="1">#REF!</definedName>
    <definedName name="BRActualICS">#REF!</definedName>
    <definedName name="BRActualRetail" localSheetId="1">#REF!</definedName>
    <definedName name="BRActualRetail">#REF!</definedName>
    <definedName name="BRActualSales" localSheetId="1">#REF!</definedName>
    <definedName name="BRActualSales">#REF!</definedName>
    <definedName name="BREC" localSheetId="1">#REF!</definedName>
    <definedName name="BREC">#REF!</definedName>
    <definedName name="brian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1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sbane" localSheetId="1">#REF!</definedName>
    <definedName name="Brisbane">#REF!</definedName>
    <definedName name="brte" localSheetId="1">{"SCH15",#N/A,FALSE,"SCH15,16,85,86";"SCH16",#N/A,FALSE,"SCH15,16,85,86";"SCH85",#N/A,FALSE,"SCH15,16,85,86";"SCH86",#N/A,FALSE,"SCH15,16,85,86"}</definedName>
    <definedName name="brte" hidden="1">{"SCH15",#N/A,FALSE,"SCH15,16,85,86";"SCH16",#N/A,FALSE,"SCH15,16,85,86";"SCH85",#N/A,FALSE,"SCH15,16,85,86";"SCH86",#N/A,FALSE,"SCH15,16,85,86"}</definedName>
    <definedName name="bruno" localSheetId="1">{"SCH44",#N/A,FALSE,"5b5f";"SCH45",#N/A,FALSE,"5b5f"}</definedName>
    <definedName name="bruno" hidden="1">{"SCH44",#N/A,FALSE,"5b5f";"SCH45",#N/A,FALSE,"5b5f"}</definedName>
    <definedName name="BS" localSheetId="1">{#N/A,#N/A,FALSE,"balance";#N/A,#N/A,FALSE,"resultados";#N/A,#N/A,FALSE,"patrimonio";#N/A,#N/A,FALSE,"bienes uso";#N/A,#N/A,FALSE,"art.64"}</definedName>
    <definedName name="BS" hidden="1">{#N/A,#N/A,FALSE,"balance";#N/A,#N/A,FALSE,"resultados";#N/A,#N/A,FALSE,"patrimonio";#N/A,#N/A,FALSE,"bienes uso";#N/A,#N/A,FALSE,"art.64"}</definedName>
    <definedName name="BSUSO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SUS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T_D_PI">#REF!</definedName>
    <definedName name="BT_D_PP">#REF!</definedName>
    <definedName name="BT_T_PI">#REF!</definedName>
    <definedName name="BT_T_PP">#REF!</definedName>
    <definedName name="BudgetRevenueUSDQTD">6</definedName>
    <definedName name="BudgetRevenueUSDYTD">9</definedName>
    <definedName name="burra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v" localSheetId="1">{#N/A,#N/A,FALSE,"Aging Summary";#N/A,#N/A,FALSE,"Ratio Analysis";#N/A,#N/A,FALSE,"Test 120 Day Accts";#N/A,#N/A,FALSE,"Tickmarks"}</definedName>
    <definedName name="bv" hidden="1">{#N/A,#N/A,FALSE,"Aging Summary";#N/A,#N/A,FALSE,"Ratio Analysis";#N/A,#N/A,FALSE,"Test 120 Day Accts";#N/A,#N/A,FALSE,"Tickmarks"}</definedName>
    <definedName name="bvnhfsdkj" localSheetId="1">{#N/A,#N/A,FALSE,"Aging Summary";#N/A,#N/A,FALSE,"Ratio Analysis";#N/A,#N/A,FALSE,"Test 120 Day Accts";#N/A,#N/A,FALSE,"Tickmarks"}</definedName>
    <definedName name="bvnhfsdkj" hidden="1">{#N/A,#N/A,FALSE,"Aging Summary";#N/A,#N/A,FALSE,"Ratio Analysis";#N/A,#N/A,FALSE,"Test 120 Day Accts";#N/A,#N/A,FALSE,"Tickmarks"}</definedName>
    <definedName name="BVOI" localSheetId="1">{"'Resumo Formação'!$A$1:$N$34"}</definedName>
    <definedName name="BVOI" hidden="1">{"'Resumo Formação'!$A$1:$N$34"}</definedName>
    <definedName name="BVRJ" localSheetId="1">#REF!</definedName>
    <definedName name="BVRJ">#REF!</definedName>
    <definedName name="BX" localSheetId="1">{"ANAR",#N/A,FALSE,"Dist total";"MARGEN",#N/A,FALSE,"Dist total";"COMENTARIO",#N/A,FALSE,"Ficha CODICE";"CONSEJO",#N/A,FALSE,"Dist p0";"uno",#N/A,FALSE,"Dist total"}</definedName>
    <definedName name="BX" hidden="1">{"ANAR",#N/A,FALSE,"Dist total";"MARGEN",#N/A,FALSE,"Dist total";"COMENTARIO",#N/A,FALSE,"Ficha CODICE";"CONSEJO",#N/A,FALSE,"Dist p0";"uno",#N/A,FALSE,"Dist total"}</definedName>
    <definedName name="BX1_" localSheetId="1">#REF!</definedName>
    <definedName name="BX1_">#REF!</definedName>
    <definedName name="BX10_" localSheetId="1">#REF!</definedName>
    <definedName name="BX10_">#REF!</definedName>
    <definedName name="BX11_" localSheetId="1">#REF!</definedName>
    <definedName name="BX11_">#REF!</definedName>
    <definedName name="BX12_" localSheetId="1">#REF!</definedName>
    <definedName name="BX12_">#REF!</definedName>
    <definedName name="BX2_" localSheetId="1">#REF!</definedName>
    <definedName name="BX2_">#REF!</definedName>
    <definedName name="BX3_" localSheetId="1">#REF!</definedName>
    <definedName name="BX3_">#REF!</definedName>
    <definedName name="BX4_" localSheetId="1">#REF!</definedName>
    <definedName name="BX4_">#REF!</definedName>
    <definedName name="BX5_" localSheetId="1">#REF!</definedName>
    <definedName name="BX5_">#REF!</definedName>
    <definedName name="BX6_" localSheetId="1">#REF!</definedName>
    <definedName name="BX6_">#REF!</definedName>
    <definedName name="BX7_" localSheetId="1">#REF!</definedName>
    <definedName name="BX7_">#REF!</definedName>
    <definedName name="BX8_" localSheetId="1">#REF!</definedName>
    <definedName name="BX8_">#REF!</definedName>
    <definedName name="BX9_" localSheetId="1">#REF!</definedName>
    <definedName name="BX9_">#REF!</definedName>
    <definedName name="bxacusto">#REF!</definedName>
    <definedName name="Bxadpr">#REF!</definedName>
    <definedName name="bxngfnhgf">#REF!</definedName>
    <definedName name="bZSToggle">TRUE</definedName>
    <definedName name="bzxbzbxbxs" localSheetId="1">{#N/A,#N/A,FALSE,"Aging Summary";#N/A,#N/A,FALSE,"Ratio Analysis";#N/A,#N/A,FALSE,"Test 120 Day Accts";#N/A,#N/A,FALSE,"Tickmarks"}</definedName>
    <definedName name="bzxbzbxbxs" hidden="1">{#N/A,#N/A,FALSE,"Aging Summary";#N/A,#N/A,FALSE,"Ratio Analysis";#N/A,#N/A,FALSE,"Test 120 Day Accts";#N/A,#N/A,FALSE,"Tickmarks"}</definedName>
    <definedName name="ç">#REF!</definedName>
    <definedName name="C.">#REF!</definedName>
    <definedName name="CA">#REF!</definedName>
    <definedName name="CÂ">#REF!</definedName>
    <definedName name="CA_BU_Enabled" localSheetId="1">#REF!</definedName>
    <definedName name="CA_BU_Enabled">#REF!</definedName>
    <definedName name="CA_Business_Unit_Country" localSheetId="1">#REF!</definedName>
    <definedName name="CA_Business_Unit_Country">#REF!</definedName>
    <definedName name="CA_Business_Unit_Names" localSheetId="1">#REF!</definedName>
    <definedName name="CA_Business_Unit_Names">#REF!</definedName>
    <definedName name="CA_Err_Chks_Area_Names" localSheetId="1">#REF!</definedName>
    <definedName name="CA_Err_Chks_Area_Names">#REF!</definedName>
    <definedName name="CA_Err_Chks_Flags" localSheetId="1">#REF!</definedName>
    <definedName name="CA_Err_Chks_Flags">#REF!</definedName>
    <definedName name="CA_Err_Chks_Inc" localSheetId="1">#REF!</definedName>
    <definedName name="CA_Err_Chks_Inc">#REF!</definedName>
    <definedName name="CA_NPAT_To_CF_Live">#REF!</definedName>
    <definedName name="CAActualBelow" localSheetId="1">#REF!</definedName>
    <definedName name="CAActualBelow">#REF!</definedName>
    <definedName name="CAActualCOGS" localSheetId="1">#REF!</definedName>
    <definedName name="CAActualCOGS">#REF!</definedName>
    <definedName name="CAActualDept" localSheetId="1">#REF!</definedName>
    <definedName name="CAActualDept">#REF!</definedName>
    <definedName name="CAActualDIG" localSheetId="1">#REF!</definedName>
    <definedName name="CAActualDIG">#REF!</definedName>
    <definedName name="CAActualHO" localSheetId="1">#REF!</definedName>
    <definedName name="CAActualHO">#REF!</definedName>
    <definedName name="CAActualICC" localSheetId="1">#REF!</definedName>
    <definedName name="CAActualICC">#REF!</definedName>
    <definedName name="CAActualICS" localSheetId="1">#REF!</definedName>
    <definedName name="CAActualICS">#REF!</definedName>
    <definedName name="CAActualRetail" localSheetId="1">#REF!</definedName>
    <definedName name="CAActualRetail">#REF!</definedName>
    <definedName name="CAActualSales" localSheetId="1">#REF!</definedName>
    <definedName name="CAActualSales">#REF!</definedName>
    <definedName name="cabelosv2">#REF!</definedName>
    <definedName name="CAD">#REF!</definedName>
    <definedName name="CADA">#REF!</definedName>
    <definedName name="CADASTRO">OFFSET(#REF!,0,0,COUNTIF(#REF!,"&gt;0"),1)</definedName>
    <definedName name="CADASTRO2">OFFSET(#REF!,0,0,COUNTIF(#REF!,"&gt;0"),1)</definedName>
    <definedName name="CadastroInicioAno" localSheetId="1">#REF!</definedName>
    <definedName name="CadastroInicioAno">#REF!</definedName>
    <definedName name="cagla1293" localSheetId="1">{"MESROS",#N/A,FALSE,"ROS";"MESOFF",#N/A,FALSE,"OFF";"MESBEA",#N/A,FALSE,"BEA";"MESCOF",#N/A,FALSE,"COF";"MESTEL",#N/A,FALSE,"TEL";"MESCON",#N/A,FALSE,"CON";"MESINT",#N/A,FALSE,"INT"}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la" localSheetId="1">{#N/A,#N/A,FALSE,"Aging Summary";#N/A,#N/A,FALSE,"Ratio Analysis";#N/A,#N/A,FALSE,"Test 120 Day Accts";#N/A,#N/A,FALSE,"Tickmarks"}</definedName>
    <definedName name="cala" hidden="1">{#N/A,#N/A,FALSE,"Aging Summary";#N/A,#N/A,FALSE,"Ratio Analysis";#N/A,#N/A,FALSE,"Test 120 Day Accts";#N/A,#N/A,FALSE,"Tickmarks"}</definedName>
    <definedName name="calc">#REF!</definedName>
    <definedName name="calculations2" localSheetId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lculations2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mbiolibra">1.664</definedName>
    <definedName name="Canberra" localSheetId="1">#REF!</definedName>
    <definedName name="Canberra">#REF!</definedName>
    <definedName name="CANCEL" localSheetId="1">{#N/A,#N/A,FALSE,"Plan1";#N/A,#N/A,FALSE,"Plan2"}</definedName>
    <definedName name="CANCEL" hidden="1">{#N/A,#N/A,FALSE,"Plan1";#N/A,#N/A,FALSE,"Plan2"}</definedName>
    <definedName name="CAP">#REF!</definedName>
    <definedName name="CAPA">#REF!</definedName>
    <definedName name="CAPCOLIG">#REF!</definedName>
    <definedName name="CAPEX" localSheetId="1">{"COMPCFT",#N/A,FALSE,"CFT";"COMPAPP",#N/A,FALSE,"APP";"COMPJEW",#N/A,FALSE,"JEW";"COMPHOM",#N/A,FALSE,"HOM";"COMPCOL",#N/A,FALSE,"COL"}</definedName>
    <definedName name="CAPEX" hidden="1">{"COMPCFT",#N/A,FALSE,"CFT";"COMPAPP",#N/A,FALSE,"APP";"COMPJEW",#N/A,FALSE,"JEW";"COMPHOM",#N/A,FALSE,"HOM";"COMPCOL",#N/A,FALSE,"COL"}</definedName>
    <definedName name="CAPEX_ISP" localSheetId="1">#REF!</definedName>
    <definedName name="CAPEX_ISP">#REF!</definedName>
    <definedName name="Capex_Orc" localSheetId="1">#REF!</definedName>
    <definedName name="Capex_Orc">#REF!</definedName>
    <definedName name="Capex_Proj_Gfa" localSheetId="1">#REF!</definedName>
    <definedName name="Capex_Proj_Gfa">#REF!</definedName>
    <definedName name="Capex_Proj_Gfa_Go" localSheetId="1">#REF!</definedName>
    <definedName name="Capex_Proj_Gfa_Go">#REF!</definedName>
    <definedName name="Capex_Proj_Plj" localSheetId="1">#REF!</definedName>
    <definedName name="Capex_Proj_Plj">#REF!</definedName>
    <definedName name="Capex_Proj_Plj_Go" localSheetId="1">#REF!</definedName>
    <definedName name="Capex_Proj_Plj_Go">#REF!</definedName>
    <definedName name="Capex_Real" localSheetId="1">#REF!</definedName>
    <definedName name="Capex_Real">#REF!</definedName>
    <definedName name="CAPEX98" localSheetId="1">#REF!</definedName>
    <definedName name="CAPEX98" hidden="1">#REF!</definedName>
    <definedName name="CAPEXActualAndForecastAUD">OFFSET(#REF!,0,0,COUNTA(#REF!),COUNTA(#REF!))</definedName>
    <definedName name="CAPEXActualAndForecastLC">OFFSET(#REF!,0,0,COUNTA(#REF!),COUNTA(#REF!))</definedName>
    <definedName name="CAPITAL">#REF!</definedName>
    <definedName name="Caras">#REF!</definedName>
    <definedName name="carla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arl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arlita" localSheetId="1">{#N/A,#N/A,FALSE,"Aging Summary";#N/A,#N/A,FALSE,"Ratio Analysis";#N/A,#N/A,FALSE,"Test 120 Day Accts";#N/A,#N/A,FALSE,"Tickmarks"}</definedName>
    <definedName name="carlita" hidden="1">{#N/A,#N/A,FALSE,"Aging Summary";#N/A,#N/A,FALSE,"Ratio Analysis";#N/A,#N/A,FALSE,"Test 120 Day Accts";#N/A,#N/A,FALSE,"Tickmarks"}</definedName>
    <definedName name="Carteira">#REF!</definedName>
    <definedName name="cartera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cartera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Casa">#REF!</definedName>
    <definedName name="casdncisdcjnweiciejicjewijcwejcewjcj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casdncisdcjnweiciejicjewijcwejcewjcj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Cash" localSheetId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Cash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Cat">#REF!</definedName>
    <definedName name="CategEC" localSheetId="1">#REF!</definedName>
    <definedName name="CategEC">#REF!</definedName>
    <definedName name="CategMatch" localSheetId="1">#REF!</definedName>
    <definedName name="CategMatch">#REF!</definedName>
    <definedName name="cavinatto" hidden="1">14</definedName>
    <definedName name="cb" localSheetId="1">{#N/A,#N/A,FALSE,"SIM95"}</definedName>
    <definedName name="cb" hidden="1">{#N/A,#N/A,FALSE,"SIM95"}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eperate_Payment_Discount" localSheetId="1">#REF!</definedName>
    <definedName name="CB_Seperate_Payment_Discount">#REF!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.000.C.0.12.2001.00.01.22203010001">10709</definedName>
    <definedName name="cbiomoneda">1</definedName>
    <definedName name="CBPro_Orc" localSheetId="1">#REF!</definedName>
    <definedName name="CBPro_Orc">#REF!</definedName>
    <definedName name="CBPro_Proj_Gfa" localSheetId="1">#REF!</definedName>
    <definedName name="CBPro_Proj_Gfa">#REF!</definedName>
    <definedName name="CBPro_Proj_Gfa_Go" localSheetId="1">#REF!</definedName>
    <definedName name="CBPro_Proj_Gfa_Go">#REF!</definedName>
    <definedName name="CBPro_Proj_Plj" localSheetId="1">#REF!</definedName>
    <definedName name="CBPro_Proj_Plj">#REF!</definedName>
    <definedName name="CBPro_Proj_Plj_Go" localSheetId="1">#REF!</definedName>
    <definedName name="CBPro_Proj_Plj_Go">#REF!</definedName>
    <definedName name="CBPro_Real" localSheetId="1">#REF!</definedName>
    <definedName name="CBPro_Real">#REF!</definedName>
    <definedName name="cbs" localSheetId="1">{#N/A,#N/A,FALSE,"IRENDA"}</definedName>
    <definedName name="cbs" hidden="1">{#N/A,#N/A,FALSE,"IRENDA"}</definedName>
    <definedName name="CBWorkbookPriority" hidden="1">-1184384521</definedName>
    <definedName name="CBx_Sheet_Guid" hidden="1">"'bf5706e4b2224b42b4e5b30263a2f0fd"</definedName>
    <definedName name="cc" localSheetId="1">#REF!</definedName>
    <definedName name="cc" localSheetId="4">#REF!</definedName>
    <definedName name="cc" localSheetId="3">#REF!</definedName>
    <definedName name="cc">#REF!</definedName>
    <definedName name="cca">#REF!</definedName>
    <definedName name="CCanal_Orc" localSheetId="1">#REF!</definedName>
    <definedName name="CCanal_Orc">#REF!</definedName>
    <definedName name="CCanal_Proj_Gfa" localSheetId="1">#REF!</definedName>
    <definedName name="CCanal_Proj_Gfa">#REF!</definedName>
    <definedName name="CCanal_Proj_Gfa_Go" localSheetId="1">#REF!</definedName>
    <definedName name="CCanal_Proj_Gfa_Go">#REF!</definedName>
    <definedName name="CCanal_Proj_Plj" localSheetId="1">#REF!</definedName>
    <definedName name="CCanal_Proj_Plj">#REF!</definedName>
    <definedName name="CCanal_Proj_Plj_Go" localSheetId="1">#REF!</definedName>
    <definedName name="CCanal_Proj_Plj_Go">#REF!</definedName>
    <definedName name="CCanal_Real" localSheetId="1">#REF!</definedName>
    <definedName name="CCanal_Real">#REF!</definedName>
    <definedName name="ccc">#REF!</definedName>
    <definedName name="ççç" localSheetId="1">#REF!</definedName>
    <definedName name="ççç">#REF!</definedName>
    <definedName name="ccc_1_1">NA()</definedName>
    <definedName name="ccc_10">NA()</definedName>
    <definedName name="ccc_11">NA()</definedName>
    <definedName name="ccc_2">NA()</definedName>
    <definedName name="ccc_3">NA()</definedName>
    <definedName name="ccc_4">NA()</definedName>
    <definedName name="ccc_5">NA()</definedName>
    <definedName name="ccc_6">NA()</definedName>
    <definedName name="ccc_7">NA()</definedName>
    <definedName name="ccc_8">NA()</definedName>
    <definedName name="ccc_9">NA()</definedName>
    <definedName name="cccc">#REF!</definedName>
    <definedName name="ççççç" localSheetId="1">#REF!</definedName>
    <definedName name="ççççç">#REF!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p">#REF!</definedName>
    <definedName name="CCru_Orc" localSheetId="1">#REF!</definedName>
    <definedName name="CCru_Orc">#REF!</definedName>
    <definedName name="CCru_Proj_Gfa" localSheetId="1">#REF!</definedName>
    <definedName name="CCru_Proj_Gfa">#REF!</definedName>
    <definedName name="CCru_Proj_Gfa_Go" localSheetId="1">#REF!</definedName>
    <definedName name="CCru_Proj_Gfa_Go">#REF!</definedName>
    <definedName name="CCru_Proj_Plj" localSheetId="1">#REF!</definedName>
    <definedName name="CCru_Proj_Plj">#REF!</definedName>
    <definedName name="CCru_Proj_Plj_Go" localSheetId="1">#REF!</definedName>
    <definedName name="CCru_Proj_Plj_Go">#REF!</definedName>
    <definedName name="CCru_Real" localSheetId="1">#REF!</definedName>
    <definedName name="CCru_Real">#REF!</definedName>
    <definedName name="CD" localSheetId="1">{#N/A,#N/A,FALSE,"LLAVE";#N/A,#N/A,FALSE,"EERR";#N/A,#N/A,FALSE,"ESP";#N/A,#N/A,FALSE,"EOAF";#N/A,#N/A,FALSE,"CASH";#N/A,#N/A,FALSE,"FINANZAS";#N/A,#N/A,FALSE,"DEUDA";#N/A,#N/A,FALSE,"INVERSION";#N/A,#N/A,FALSE,"PERSONAL"}</definedName>
    <definedName name="CD" hidden="1">{#N/A,#N/A,FALSE,"LLAVE";#N/A,#N/A,FALSE,"EERR";#N/A,#N/A,FALSE,"ESP";#N/A,#N/A,FALSE,"EOAF";#N/A,#N/A,FALSE,"CASH";#N/A,#N/A,FALSE,"FINANZAS";#N/A,#N/A,FALSE,"DEUDA";#N/A,#N/A,FALSE,"INVERSION";#N/A,#N/A,FALSE,"PERSONAL"}</definedName>
    <definedName name="cde" localSheetId="1">{"'Resumo Formação'!$A$1:$N$34"}</definedName>
    <definedName name="cde" hidden="1">{"'Resumo Formação'!$A$1:$N$34"}</definedName>
    <definedName name="CDSA" localSheetId="1">{#N/A,#N/A,FALSE,"1321";#N/A,#N/A,FALSE,"1324";#N/A,#N/A,FALSE,"1333";#N/A,#N/A,FALSE,"1371"}</definedName>
    <definedName name="CDSA" hidden="1">{#N/A,#N/A,FALSE,"1321";#N/A,#N/A,FALSE,"1324";#N/A,#N/A,FALSE,"1333";#N/A,#N/A,FALSE,"1371"}</definedName>
    <definedName name="cdsc" localSheetId="1">{#N/A,#N/A,FALSE,"FFCXOUT3"}</definedName>
    <definedName name="cdsc" hidden="1">{#N/A,#N/A,FALSE,"FFCXOUT3"}</definedName>
    <definedName name="cdte" localSheetId="1">{#N/A,#N/A,FALSE,"FFCXOUT3"}</definedName>
    <definedName name="cdte" hidden="1">{#N/A,#N/A,FALSE,"FFCXOUT3"}</definedName>
    <definedName name="cdx" localSheetId="1">{#N/A,#N/A,FALSE,"LLAVE";#N/A,#N/A,FALSE,"EERR";#N/A,#N/A,FALSE,"ESP";#N/A,#N/A,FALSE,"EOAF";#N/A,#N/A,FALSE,"CASH";#N/A,#N/A,FALSE,"FINANZAS";#N/A,#N/A,FALSE,"DEUDA";#N/A,#N/A,FALSE,"INVERSION";#N/A,#N/A,FALSE,"PERSONAL"}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lula">#REF!</definedName>
    <definedName name="célula" localSheetId="1">#REF!</definedName>
    <definedName name="célula">#REF!</definedName>
    <definedName name="CENARIOS" localSheetId="1">#REF!</definedName>
    <definedName name="CENARIOS">#REF!</definedName>
    <definedName name="CF">#REF!</definedName>
    <definedName name="CF_H">#REF!</definedName>
    <definedName name="CF1_" localSheetId="1">#REF!</definedName>
    <definedName name="CF1_">#REF!</definedName>
    <definedName name="CF10_" localSheetId="1">#REF!</definedName>
    <definedName name="CF10_">#REF!</definedName>
    <definedName name="CF11_" localSheetId="1">#REF!</definedName>
    <definedName name="CF11_">#REF!</definedName>
    <definedName name="CF12_" localSheetId="1">#REF!</definedName>
    <definedName name="CF12_">#REF!</definedName>
    <definedName name="CF2_" localSheetId="1">#REF!</definedName>
    <definedName name="CF2_">#REF!</definedName>
    <definedName name="CF3_" localSheetId="1">#REF!</definedName>
    <definedName name="CF3_">#REF!</definedName>
    <definedName name="CF4_" localSheetId="1">#REF!</definedName>
    <definedName name="CF4_">#REF!</definedName>
    <definedName name="CF5_" localSheetId="1">#REF!</definedName>
    <definedName name="CF5_">#REF!</definedName>
    <definedName name="CF6_" localSheetId="1">#REF!</definedName>
    <definedName name="CF6_">#REF!</definedName>
    <definedName name="CF7_" localSheetId="1">#REF!</definedName>
    <definedName name="CF7_">#REF!</definedName>
    <definedName name="CF8_" localSheetId="1">#REF!</definedName>
    <definedName name="CF8_">#REF!</definedName>
    <definedName name="CF9_" localSheetId="1">#REF!</definedName>
    <definedName name="CF9_">#REF!</definedName>
    <definedName name="CFIVA105">#REF!</definedName>
    <definedName name="CFIVA21">#REF!</definedName>
    <definedName name="CFIVA27">#REF!</definedName>
    <definedName name="CFIVA3">#REF!</definedName>
    <definedName name="CFIVANC">#REF!</definedName>
    <definedName name="cft" localSheetId="1">{"'Resumo Formação'!$A$1:$N$34"}</definedName>
    <definedName name="cft" hidden="1">{"'Resumo Formação'!$A$1:$N$34"}</definedName>
    <definedName name="CHActualBelow" localSheetId="1">#REF!</definedName>
    <definedName name="CHActualBelow">#REF!</definedName>
    <definedName name="CHActualCOGS" localSheetId="1">#REF!</definedName>
    <definedName name="CHActualCOGS">#REF!</definedName>
    <definedName name="CHActualDept" localSheetId="1">#REF!</definedName>
    <definedName name="CHActualDept">#REF!</definedName>
    <definedName name="CHActualDIG" localSheetId="1">#REF!</definedName>
    <definedName name="CHActualDIG">#REF!</definedName>
    <definedName name="CHActualHO" localSheetId="1">#REF!</definedName>
    <definedName name="CHActualHO">#REF!</definedName>
    <definedName name="CHActualICC" localSheetId="1">#REF!</definedName>
    <definedName name="CHActualICC">#REF!</definedName>
    <definedName name="CHActualICS" localSheetId="1">#REF!</definedName>
    <definedName name="CHActualICS">#REF!</definedName>
    <definedName name="CHActualRetail" localSheetId="1">#REF!</definedName>
    <definedName name="CHActualRetail">#REF!</definedName>
    <definedName name="CHActualSales" localSheetId="1">#REF!</definedName>
    <definedName name="CHActualSales">#REF!</definedName>
    <definedName name="change" localSheetId="1">{"summary1",#N/A,TRUE,"Comps";"summary2",#N/A,TRUE,"Comps";"summary3",#N/A,TRUE,"Comps"}</definedName>
    <definedName name="change" hidden="1">{"summary1",#N/A,TRUE,"Comps";"summary2",#N/A,TRUE,"Comps";"summary3",#N/A,TRUE,"Comps"}</definedName>
    <definedName name="Chatswood" localSheetId="1">#REF!</definedName>
    <definedName name="Chatswood">#REF!</definedName>
    <definedName name="Chave" localSheetId="1">#REF!</definedName>
    <definedName name="Chave">#REF!</definedName>
    <definedName name="Chave2003">#REF!</definedName>
    <definedName name="Chave2004">#REF!</definedName>
    <definedName name="cheque">#REF!</definedName>
    <definedName name="cheques" localSheetId="1">#REF!</definedName>
    <definedName name="cheques">#REF!</definedName>
    <definedName name="CiaParanaense" localSheetId="1">{#N/A,#N/A,FALSE,"1321";#N/A,#N/A,FALSE,"1324";#N/A,#N/A,FALSE,"1333";#N/A,#N/A,FALSE,"1371"}</definedName>
    <definedName name="CiaParanaense" hidden="1">{#N/A,#N/A,FALSE,"1321";#N/A,#N/A,FALSE,"1324";#N/A,#N/A,FALSE,"1333";#N/A,#N/A,FALSE,"1371"}</definedName>
    <definedName name="CICLO" localSheetId="1">#REF!</definedName>
    <definedName name="CICLO">#REF!</definedName>
    <definedName name="Ciclo_Atual" localSheetId="1">#REF!</definedName>
    <definedName name="Ciclo_Atual">#REF!</definedName>
    <definedName name="CICLO_SELECIONADO" localSheetId="1">#REF!</definedName>
    <definedName name="CICLO_SELECIONADO">#REF!</definedName>
    <definedName name="CICLO2">OFFSET(#REF!,0,0,COUNTA(#REF!),COUNTA(#REF!))</definedName>
    <definedName name="CicloAtual" localSheetId="1">#REF!</definedName>
    <definedName name="CicloAtual">#REF!</definedName>
    <definedName name="Ciclos" localSheetId="1">#REF!</definedName>
    <definedName name="Ciclos">#REF!</definedName>
    <definedName name="cimento" localSheetId="1">{#N/A,#N/A,FALSE,"Sudeste";#N/A,#N/A,FALSE,"Sul";#N/A,#N/A,FALSE,"CCRG"}</definedName>
    <definedName name="cimento" hidden="1">{#N/A,#N/A,FALSE,"Sudeste";#N/A,#N/A,FALSE,"Sul";#N/A,#N/A,FALSE,"CCRG"}</definedName>
    <definedName name="cimento_1" localSheetId="1">{#N/A,#N/A,FALSE,"Sudeste";#N/A,#N/A,FALSE,"Sul";#N/A,#N/A,FALSE,"CCRG"}</definedName>
    <definedName name="cimento_1" hidden="1">{#N/A,#N/A,FALSE,"Sudeste";#N/A,#N/A,FALSE,"Sul";#N/A,#N/A,FALSE,"CCRG"}</definedName>
    <definedName name="CIMESA" localSheetId="1">{"Econ Consolidado",#N/A,FALSE,"Econ Consol";"Fluxo de Caixa",#N/A,FALSE,"Fluxo Caixa";"Investimentos",#N/A,FALSE,"Investimentos"}</definedName>
    <definedName name="CIMESA" hidden="1">{"Econ Consolidado",#N/A,FALSE,"Econ Consol";"Fluxo de Caixa",#N/A,FALSE,"Fluxo Caixa";"Investimentos",#N/A,FALSE,"Investimentos"}</definedName>
    <definedName name="CIMESA_1" localSheetId="1">{"Econ Consolidado",#N/A,FALSE,"Econ Consol";"Fluxo de Caixa",#N/A,FALSE,"Fluxo Caixa";"Investimentos",#N/A,FALSE,"Investimentos"}</definedName>
    <definedName name="CIMESA_1" hidden="1">{"Econ Consolidado",#N/A,FALSE,"Econ Consol";"Fluxo de Caixa",#N/A,FALSE,"Fluxo Caixa";"Investimentos",#N/A,FALSE,"Investimentos"}</definedName>
    <definedName name="CIQWBGuid" hidden="1">"d935da4c-c3a2-4e53-9794-5cf02cf21684"</definedName>
    <definedName name="CIRNE" localSheetId="1">{#N/A,#N/A,FALSE,"FATURARRCABO97 Qtd.";#N/A,#N/A,FALSE,"FATURAMACAU97 Qtd.";#N/A,#N/A,FALSE,"FATURAMOSSORO97 Qtd.";#N/A,#N/A,FALSE,"CONSOLIDADO97 Qtd.";#N/A,#N/A,FALSE,"CONSOLIDADO97 Qtd. NORDESTE"}</definedName>
    <definedName name="CIRNE" hidden="1">{#N/A,#N/A,FALSE,"FATURARRCABO97 Qtd.";#N/A,#N/A,FALSE,"FATURAMACAU97 Qtd.";#N/A,#N/A,FALSE,"FATURAMOSSORO97 Qtd.";#N/A,#N/A,FALSE,"CONSOLIDADO97 Qtd.";#N/A,#N/A,FALSE,"CONSOLIDADO97 Qtd. NORDESTE"}</definedName>
    <definedName name="Claremont" localSheetId="1">#REF!</definedName>
    <definedName name="Claremont">#REF!</definedName>
    <definedName name="clas">#REF!</definedName>
    <definedName name="class" localSheetId="1">#REF!</definedName>
    <definedName name="class">#REF!</definedName>
    <definedName name="classif" localSheetId="1">#REF!</definedName>
    <definedName name="classif">#REF!</definedName>
    <definedName name="CLI00">#REF!</definedName>
    <definedName name="CLIENTES">#REF!</definedName>
    <definedName name="CM1_" localSheetId="1">#REF!</definedName>
    <definedName name="CM1_">#REF!</definedName>
    <definedName name="CM10_" localSheetId="1">#REF!</definedName>
    <definedName name="CM10_">#REF!</definedName>
    <definedName name="CM11_" localSheetId="1">#REF!</definedName>
    <definedName name="CM11_">#REF!</definedName>
    <definedName name="CM12_" localSheetId="1">#REF!</definedName>
    <definedName name="CM12_">#REF!</definedName>
    <definedName name="CM2_" localSheetId="1">#REF!</definedName>
    <definedName name="CM2_">#REF!</definedName>
    <definedName name="CM3_" localSheetId="1">#REF!</definedName>
    <definedName name="CM3_">#REF!</definedName>
    <definedName name="CM4_" localSheetId="1">#REF!</definedName>
    <definedName name="CM4_">#REF!</definedName>
    <definedName name="CM5_" localSheetId="1">#REF!</definedName>
    <definedName name="CM5_">#REF!</definedName>
    <definedName name="CM6_" localSheetId="1">#REF!</definedName>
    <definedName name="CM6_">#REF!</definedName>
    <definedName name="CM7_" localSheetId="1">#REF!</definedName>
    <definedName name="CM7_">#REF!</definedName>
    <definedName name="CM8_" localSheetId="1">#REF!</definedName>
    <definedName name="CM8_">#REF!</definedName>
    <definedName name="CM9_" localSheetId="1">#REF!</definedName>
    <definedName name="CM9_">#REF!</definedName>
    <definedName name="CMAG" localSheetId="1">{"Econ Consolidado",#N/A,FALSE,"Econ Consol";"Fluxo de Caixa",#N/A,FALSE,"Fluxo Caixa";"Investimentos",#N/A,FALSE,"Investimentos"}</definedName>
    <definedName name="CMAG" hidden="1">{"Econ Consolidado",#N/A,FALSE,"Econ Consol";"Fluxo de Caixa",#N/A,FALSE,"Fluxo Caixa";"Investimentos",#N/A,FALSE,"Investimentos"}</definedName>
    <definedName name="CMAG_1" localSheetId="1">{"Econ Consolidado",#N/A,FALSE,"Econ Consol";"Fluxo de Caixa",#N/A,FALSE,"Fluxo Caixa";"Investimentos",#N/A,FALSE,"Investimentos"}</definedName>
    <definedName name="CMAG_1" hidden="1">{"Econ Consolidado",#N/A,FALSE,"Econ Consol";"Fluxo de Caixa",#N/A,FALSE,"Fluxo Caixa";"Investimentos",#N/A,FALSE,"Investimentos"}</definedName>
    <definedName name="cmewpm">#REF!</definedName>
    <definedName name="CMGR" localSheetId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CMGR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CMR" localSheetId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CMR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cmv" localSheetId="1">{"'RELATÓRIO'!$A$1:$E$20","'RELATÓRIO'!$A$22:$D$34","'INTERNET'!$A$31:$G$58","'INTERNET'!$A$1:$G$28","'SÉRIE HISTÓRICA'!$A$167:$H$212","'SÉRIE HISTÓRICA'!$A$56:$H$101"}</definedName>
    <definedName name="cmv" hidden="1">{"'RELATÓRIO'!$A$1:$E$20","'RELATÓRIO'!$A$22:$D$34","'INTERNET'!$A$31:$G$58","'INTERNET'!$A$1:$G$28","'SÉRIE HISTÓRICA'!$A$167:$H$212","'SÉRIE HISTÓRICA'!$A$56:$H$101"}</definedName>
    <definedName name="cmv_1" localSheetId="1">{"'RELATÓRIO'!$A$1:$E$20","'RELATÓRIO'!$A$22:$D$34","'INTERNET'!$A$31:$G$58","'INTERNET'!$A$1:$G$28","'SÉRIE HISTÓRICA'!$A$167:$H$212","'SÉRIE HISTÓRICA'!$A$56:$H$101"}</definedName>
    <definedName name="cmv_1" hidden="1">{"'RELATÓRIO'!$A$1:$E$20","'RELATÓRIO'!$A$22:$D$34","'INTERNET'!$A$31:$G$58","'INTERNET'!$A$1:$G$28","'SÉRIE HISTÓRICA'!$A$167:$H$212","'SÉRIE HISTÓRICA'!$A$56:$H$101"}</definedName>
    <definedName name="cmv_2" localSheetId="1">{"'RELATÓRIO'!$A$1:$E$20","'RELATÓRIO'!$A$22:$D$34","'INTERNET'!$A$31:$G$58","'INTERNET'!$A$1:$G$28","'SÉRIE HISTÓRICA'!$A$167:$H$212","'SÉRIE HISTÓRICA'!$A$56:$H$101"}</definedName>
    <definedName name="cmv_2" hidden="1">{"'RELATÓRIO'!$A$1:$E$20","'RELATÓRIO'!$A$22:$D$34","'INTERNET'!$A$31:$G$58","'INTERNET'!$A$1:$G$28","'SÉRIE HISTÓRICA'!$A$167:$H$212","'SÉRIE HISTÓRICA'!$A$56:$H$101"}</definedName>
    <definedName name="cmv_3" localSheetId="1">{"'RELATÓRIO'!$A$1:$E$20","'RELATÓRIO'!$A$22:$D$34","'INTERNET'!$A$31:$G$58","'INTERNET'!$A$1:$G$28","'SÉRIE HISTÓRICA'!$A$167:$H$212","'SÉRIE HISTÓRICA'!$A$56:$H$101"}</definedName>
    <definedName name="cmv_3" hidden="1">{"'RELATÓRIO'!$A$1:$E$20","'RELATÓRIO'!$A$22:$D$34","'INTERNET'!$A$31:$G$58","'INTERNET'!$A$1:$G$28","'SÉRIE HISTÓRICA'!$A$167:$H$212","'SÉRIE HISTÓRICA'!$A$56:$H$101"}</definedName>
    <definedName name="cmv_4" localSheetId="1">{"'RELATÓRIO'!$A$1:$E$20","'RELATÓRIO'!$A$22:$D$34","'INTERNET'!$A$31:$G$58","'INTERNET'!$A$1:$G$28","'SÉRIE HISTÓRICA'!$A$167:$H$212","'SÉRIE HISTÓRICA'!$A$56:$H$101"}</definedName>
    <definedName name="cmv_4" hidden="1">{"'RELATÓRIO'!$A$1:$E$20","'RELATÓRIO'!$A$22:$D$34","'INTERNET'!$A$31:$G$58","'INTERNET'!$A$1:$G$28","'SÉRIE HISTÓRICA'!$A$167:$H$212","'SÉRIE HISTÓRICA'!$A$56:$H$101"}</definedName>
    <definedName name="cmv_5" localSheetId="1">{"'RELATÓRIO'!$A$1:$E$20","'RELATÓRIO'!$A$22:$D$34","'INTERNET'!$A$31:$G$58","'INTERNET'!$A$1:$G$28","'SÉRIE HISTÓRICA'!$A$167:$H$212","'SÉRIE HISTÓRICA'!$A$56:$H$101"}</definedName>
    <definedName name="cmv_5" hidden="1">{"'RELATÓRIO'!$A$1:$E$20","'RELATÓRIO'!$A$22:$D$34","'INTERNET'!$A$31:$G$58","'INTERNET'!$A$1:$G$28","'SÉRIE HISTÓRICA'!$A$167:$H$212","'SÉRIE HISTÓRICA'!$A$56:$H$101"}</definedName>
    <definedName name="CMV_Orc" localSheetId="1">#REF!</definedName>
    <definedName name="CMV_Orc">#REF!</definedName>
    <definedName name="CMV_Proj_Gfa" localSheetId="1">#REF!</definedName>
    <definedName name="CMV_Proj_Gfa">#REF!</definedName>
    <definedName name="CMV_Proj_Gfa_Go" localSheetId="1">#REF!</definedName>
    <definedName name="CMV_Proj_Gfa_Go">#REF!</definedName>
    <definedName name="CMV_Proj_Plj" localSheetId="1">#REF!</definedName>
    <definedName name="CMV_Proj_Plj">#REF!</definedName>
    <definedName name="CMV_Proj_Plj_Go" localSheetId="1">#REF!</definedName>
    <definedName name="CMV_Proj_Plj_Go">#REF!</definedName>
    <definedName name="CMV_Real" localSheetId="1">#REF!</definedName>
    <definedName name="CMV_Real">#REF!</definedName>
    <definedName name="cncc">#REF!</definedName>
    <definedName name="cnsdebut">61</definedName>
    <definedName name="CO_MG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bradora">#REF!</definedName>
    <definedName name="Cobrança_Outubro">#REF!</definedName>
    <definedName name="Code" hidden="1">#REF!</definedName>
    <definedName name="coef">1</definedName>
    <definedName name="coef88">884.234100466</definedName>
    <definedName name="coef89">10.6881917136</definedName>
    <definedName name="coef90">1.79031686995</definedName>
    <definedName name="coef91">1.1476390192</definedName>
    <definedName name="coef92">1.11421264</definedName>
    <definedName name="coef93">1.11088</definedName>
    <definedName name="coef94">1.048</definedName>
    <definedName name="coef95">1</definedName>
    <definedName name="coef96">1</definedName>
    <definedName name="COGSBUDGETRATE" localSheetId="1">#REF!</definedName>
    <definedName name="COGSBUDGETRATE">#REF!</definedName>
    <definedName name="col" localSheetId="1">{#N/A,#N/A,FALSE,"DMC schedule";#N/A,#N/A,FALSE,"DMC_THC Revenue";#N/A,#N/A,FALSE,"Personnel plan";#N/A,#N/A,FALSE,"Capex HW+SW";#N/A,#N/A,FALSE,"P&amp;L"}</definedName>
    <definedName name="col" hidden="1">{#N/A,#N/A,FALSE,"DMC schedule";#N/A,#N/A,FALSE,"DMC_THC Revenue";#N/A,#N/A,FALSE,"Personnel plan";#N/A,#N/A,FALSE,"Capex HW+SW";#N/A,#N/A,FALSE,"P&amp;L"}</definedName>
    <definedName name="Colcontingfcts" localSheetId="1">{#N/A,#N/A,FALSE,"Aging Summary";#N/A,#N/A,FALSE,"Ratio Analysis";#N/A,#N/A,FALSE,"Test 120 Day Accts";#N/A,#N/A,FALSE,"Tickmarks"}</definedName>
    <definedName name="Colcontingfcts" hidden="1">{#N/A,#N/A,FALSE,"Aging Summary";#N/A,#N/A,FALSE,"Ratio Analysis";#N/A,#N/A,FALSE,"Test 120 Day Accts";#N/A,#N/A,FALSE,"Tickmarks"}</definedName>
    <definedName name="COLIGATIVO">#REF!</definedName>
    <definedName name="COLIGPASSIVO">#REF!</definedName>
    <definedName name="collected" localSheetId="1">{#N/A,#N/A,FALSE,"SIM95"}</definedName>
    <definedName name="collected" hidden="1">{#N/A,#N/A,FALSE,"SIM95"}</definedName>
    <definedName name="Collins_Pl" localSheetId="1">#REF!</definedName>
    <definedName name="Collins_Pl">#REF!</definedName>
    <definedName name="Collins_St" localSheetId="1">#REF!</definedName>
    <definedName name="Collins_St">#REF!</definedName>
    <definedName name="COMERCIAL_AGAR_CROSS_S.A.">"LIQUIDACION"</definedName>
    <definedName name="comisión">1.15</definedName>
    <definedName name="CompanyID" localSheetId="1">#REF!</definedName>
    <definedName name="CompanyID" hidden="1">#REF!</definedName>
    <definedName name="CompanyName">#REF!</definedName>
    <definedName name="Compras_SP">#REF!</definedName>
    <definedName name="comps" localSheetId="1">#REF!</definedName>
    <definedName name="comps">#REF!</definedName>
    <definedName name="COMPULSORIO">#REF!</definedName>
    <definedName name="Computacion">25%</definedName>
    <definedName name="COMTECO2" localSheetId="1">Wahr</definedName>
    <definedName name="COMTECO2" localSheetId="4">Wahr</definedName>
    <definedName name="COMTECO2" localSheetId="3">Wahr</definedName>
    <definedName name="COMTECO2">Wahr</definedName>
    <definedName name="CONCIC" localSheetId="1">{#N/A,#N/A,FALSE,"DMC schedule";#N/A,#N/A,FALSE,"DMC_THC Revenue";#N/A,#N/A,FALSE,"Personnel plan";#N/A,#N/A,FALSE,"Capex HW+SW";#N/A,#N/A,FALSE,"P&amp;L"}</definedName>
    <definedName name="CONCIC" hidden="1">{#N/A,#N/A,FALSE,"DMC schedule";#N/A,#N/A,FALSE,"DMC_THC Revenue";#N/A,#N/A,FALSE,"Personnel plan";#N/A,#N/A,FALSE,"Capex HW+SW";#N/A,#N/A,FALSE,"P&amp;L"}</definedName>
    <definedName name="CONCROSE.xls" localSheetId="1">#REF!</definedName>
    <definedName name="CONCROSE.xls" localSheetId="4">#REF!</definedName>
    <definedName name="CONCROSE.xls" localSheetId="3">#REF!</definedName>
    <definedName name="CONCROSE.xls">#REF!</definedName>
    <definedName name="CONCSOC0198" localSheetId="1">Pasta6.xls</definedName>
    <definedName name="CONCSOC0198" localSheetId="4">Pasta6.xls</definedName>
    <definedName name="CONCSOC0198" localSheetId="3">Pasta6.xls</definedName>
    <definedName name="CONCSOC0198">Pasta6.xls</definedName>
    <definedName name="CONCSOC11.xls" localSheetId="1">Pasta6.xls</definedName>
    <definedName name="CONCSOC11.xls" localSheetId="4">Pasta6.xls</definedName>
    <definedName name="CONCSOC11.xls" localSheetId="3">Pasta6.xls</definedName>
    <definedName name="CONCSOC11.xls">Pasta6.xls</definedName>
    <definedName name="cons">#REF!</definedName>
    <definedName name="CONSOL">#REF!</definedName>
    <definedName name="Consolidado_Contábil" localSheetId="1">{#N/A,#N/A,FALSE,"SIM95"}</definedName>
    <definedName name="Consolidado_Contábil" hidden="1">{#N/A,#N/A,FALSE,"SIM95"}</definedName>
    <definedName name="consuelo" localSheetId="1">{#N/A,#N/A,FALSE,"Aging Summary";#N/A,#N/A,FALSE,"Ratio Analysis";#N/A,#N/A,FALSE,"Test 120 Day Accts";#N/A,#N/A,FALSE,"Tickmarks"}</definedName>
    <definedName name="consuelo" hidden="1">{#N/A,#N/A,FALSE,"Aging Summary";#N/A,#N/A,FALSE,"Ratio Analysis";#N/A,#N/A,FALSE,"Test 120 Day Accts";#N/A,#N/A,FALSE,"Tickmarks"}</definedName>
    <definedName name="cont">#REF!</definedName>
    <definedName name="CONT02092000.4" localSheetId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abil_10_2004">#REF!</definedName>
    <definedName name="conti">#REF!</definedName>
    <definedName name="CONTINUA" localSheetId="1">#REF!</definedName>
    <definedName name="CONTINUA">#REF!</definedName>
    <definedName name="CONTINUA1" localSheetId="1">#REF!</definedName>
    <definedName name="CONTINUA1">#REF!</definedName>
    <definedName name="CONTINUA10" localSheetId="1">#REF!</definedName>
    <definedName name="CONTINUA10">#REF!</definedName>
    <definedName name="CONTINUA11" localSheetId="1">#REF!</definedName>
    <definedName name="CONTINUA11">#REF!</definedName>
    <definedName name="CONTINUA12" localSheetId="1">#REF!</definedName>
    <definedName name="CONTINUA12">#REF!</definedName>
    <definedName name="CONTINUA13" localSheetId="1">#REF!</definedName>
    <definedName name="CONTINUA13">#REF!</definedName>
    <definedName name="CONTINUA14" localSheetId="1">#REF!</definedName>
    <definedName name="CONTINUA14">#REF!</definedName>
    <definedName name="CONTINUA15" localSheetId="1">#REF!</definedName>
    <definedName name="CONTINUA15">#REF!</definedName>
    <definedName name="CONTINUA17" localSheetId="1">#REF!</definedName>
    <definedName name="CONTINUA17">#REF!</definedName>
    <definedName name="CONTINUA2" localSheetId="1">#REF!</definedName>
    <definedName name="CONTINUA2">#REF!</definedName>
    <definedName name="CONTINUA3" localSheetId="1">#REF!</definedName>
    <definedName name="CONTINUA3">#REF!</definedName>
    <definedName name="CONTINUA8" localSheetId="1">#REF!</definedName>
    <definedName name="CONTINUA8">#REF!</definedName>
    <definedName name="CONTINUA9" localSheetId="1">#REF!</definedName>
    <definedName name="CONTINUA9">#REF!</definedName>
    <definedName name="contrato">#REF!</definedName>
    <definedName name="CONTRATOMUTUO">#REF!</definedName>
    <definedName name="cooperativa" localSheetId="1">{#N/A,#N/A,FALSE,"Aging Summary";#N/A,#N/A,FALSE,"Ratio Analysis";#N/A,#N/A,FALSE,"Test 120 Day Accts";#N/A,#N/A,FALSE,"Tickmarks"}</definedName>
    <definedName name="cooperativa" hidden="1">{#N/A,#N/A,FALSE,"Aging Summary";#N/A,#N/A,FALSE,"Ratio Analysis";#N/A,#N/A,FALSE,"Test 120 Day Accts";#N/A,#N/A,FALSE,"Tickmarks"}</definedName>
    <definedName name="Cooperativas" localSheetId="1">{#N/A,#N/A,FALSE,"Aging Summary";#N/A,#N/A,FALSE,"Ratio Analysis";#N/A,#N/A,FALSE,"Test 120 Day Accts";#N/A,#N/A,FALSE,"Tickmarks"}</definedName>
    <definedName name="Cooperativas" hidden="1">{#N/A,#N/A,FALSE,"Aging Summary";#N/A,#N/A,FALSE,"Ratio Analysis";#N/A,#N/A,FALSE,"Test 120 Day Accts";#N/A,#N/A,FALSE,"Tickmarks"}</definedName>
    <definedName name="cornejo" localSheetId="1">{#N/A,#N/A,FALSE,"Aging Summary";#N/A,#N/A,FALSE,"Ratio Analysis";#N/A,#N/A,FALSE,"Test 120 Day Accts";#N/A,#N/A,FALSE,"Tickmarks"}</definedName>
    <definedName name="cornejo" hidden="1">{#N/A,#N/A,FALSE,"Aging Summary";#N/A,#N/A,FALSE,"Ratio Analysis";#N/A,#N/A,FALSE,"Test 120 Day Accts";#N/A,#N/A,FALSE,"Tickmarks"}</definedName>
    <definedName name="corpov2">#REF!</definedName>
    <definedName name="corr1" localSheetId="1">#REF!</definedName>
    <definedName name="corr1">#REF!</definedName>
    <definedName name="Correios" localSheetId="1">#REF!</definedName>
    <definedName name="Correios">#REF!</definedName>
    <definedName name="CounterCurr" localSheetId="1">#REF!</definedName>
    <definedName name="CounterCurr">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ountry_TABLE">#REF!</definedName>
    <definedName name="CountryofResidence" localSheetId="1">#REF!</definedName>
    <definedName name="CountryofResidence">#REF!</definedName>
    <definedName name="çp" localSheetId="1">#REF!</definedName>
    <definedName name="çp" hidden="1">#REF!</definedName>
    <definedName name="cpe">#REF!</definedName>
    <definedName name="cpf">#REF!</definedName>
    <definedName name="CPMF1">#REF!</definedName>
    <definedName name="CPNMB">"1"</definedName>
    <definedName name="CPPro_Orc" localSheetId="1">#REF!</definedName>
    <definedName name="CPPro_Orc">#REF!</definedName>
    <definedName name="CPPro_Proj_Gfa" localSheetId="1">#REF!</definedName>
    <definedName name="CPPro_Proj_Gfa">#REF!</definedName>
    <definedName name="CPPro_Proj_Gfa_Go" localSheetId="1">#REF!</definedName>
    <definedName name="CPPro_Proj_Gfa_Go">#REF!</definedName>
    <definedName name="CPPro_Proj_Plj" localSheetId="1">#REF!</definedName>
    <definedName name="CPPro_Proj_Plj">#REF!</definedName>
    <definedName name="CPPro_Proj_Plj_Go" localSheetId="1">#REF!</definedName>
    <definedName name="CPPro_Proj_Plj_Go">#REF!</definedName>
    <definedName name="CPPro_Real" localSheetId="1">#REF!</definedName>
    <definedName name="CPPro_Real">#REF!</definedName>
    <definedName name="CR" localSheetId="1">{#N/A,#N/A,FALSE,"Aging Summary";#N/A,#N/A,FALSE,"Ratio Analysis";#N/A,#N/A,FALSE,"Test 120 Day Accts";#N/A,#N/A,FALSE,"Tickmarks"}</definedName>
    <definedName name="CR" hidden="1">{#N/A,#N/A,FALSE,"Aging Summary";#N/A,#N/A,FALSE,"Ratio Analysis";#N/A,#N/A,FALSE,"Test 120 Day Accts";#N/A,#N/A,FALSE,"Tickmarks"}</definedName>
    <definedName name="CREDITODIVERSOS">#REF!</definedName>
    <definedName name="CREDITOEMPRESA">#REF!</definedName>
    <definedName name="CREDITOFUNCIONARIO">#REF!</definedName>
    <definedName name="crema" hidden="1">#REF!</definedName>
    <definedName name="CREMA_1" localSheetId="1">#REF!</definedName>
    <definedName name="CREMA_1" hidden="1">#REF!</definedName>
    <definedName name="CREMA_2" hidden="1">#REF!</definedName>
    <definedName name="CREXPORT">#REF!</definedName>
    <definedName name="CREXPORT01">#REF!</definedName>
    <definedName name="CREXPORT1">#REF!</definedName>
    <definedName name="CREXPORT2">#REF!</definedName>
    <definedName name="CREXPORT4">#REF!</definedName>
    <definedName name="CREXPORT5">#REF!</definedName>
    <definedName name="Criteria_MI">#REF!</definedName>
    <definedName name="_xlnm.Criteria">#REF!</definedName>
    <definedName name="cruz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ruz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ruze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ruz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S">#REF!</definedName>
    <definedName name="CSHQ197B_CSHQ196B_List">#REF!</definedName>
    <definedName name="CT_PG_1201">#REF!</definedName>
    <definedName name="CT1_" localSheetId="1">#REF!</definedName>
    <definedName name="CT1_">#REF!</definedName>
    <definedName name="CT10_" localSheetId="1">#REF!</definedName>
    <definedName name="CT10_">#REF!</definedName>
    <definedName name="CT11_" localSheetId="1">#REF!</definedName>
    <definedName name="CT11_">#REF!</definedName>
    <definedName name="CT12_" localSheetId="1">#REF!</definedName>
    <definedName name="CT12_">#REF!</definedName>
    <definedName name="CT2_" localSheetId="1">#REF!</definedName>
    <definedName name="CT2_">#REF!</definedName>
    <definedName name="CT3_" localSheetId="1">#REF!</definedName>
    <definedName name="CT3_">#REF!</definedName>
    <definedName name="CT4_" localSheetId="1">#REF!</definedName>
    <definedName name="CT4_">#REF!</definedName>
    <definedName name="CT5_" localSheetId="1">#REF!</definedName>
    <definedName name="CT5_">#REF!</definedName>
    <definedName name="CT6_" localSheetId="1">#REF!</definedName>
    <definedName name="CT6_">#REF!</definedName>
    <definedName name="CT7_" localSheetId="1">#REF!</definedName>
    <definedName name="CT7_">#REF!</definedName>
    <definedName name="CT8_" localSheetId="1">#REF!</definedName>
    <definedName name="CT8_">#REF!</definedName>
    <definedName name="CT9_" localSheetId="1">#REF!</definedName>
    <definedName name="CT9_">#REF!</definedName>
    <definedName name="CTAS.RECEBER">#REF!</definedName>
    <definedName name="CTASCOBRANÇA">#REF!</definedName>
    <definedName name="ctg" localSheetId="1">{#N/A,#N/A,FALSE,"Aging Summary";#N/A,#N/A,FALSE,"Ratio Analysis";#N/A,#N/A,FALSE,"Test 120 Day Accts";#N/A,#N/A,FALSE,"Tickmarks"}</definedName>
    <definedName name="ctg" hidden="1">{#N/A,#N/A,FALSE,"Aging Summary";#N/A,#N/A,FALSE,"Ratio Analysis";#N/A,#N/A,FALSE,"Test 120 Day Accts";#N/A,#N/A,FALSE,"Tickmarks"}</definedName>
    <definedName name="CU05r" localSheetId="1">{#N/A,#N/A,FALSE,"Aging Summary";#N/A,#N/A,FALSE,"Ratio Analysis";#N/A,#N/A,FALSE,"Test 120 Day Accts";#N/A,#N/A,FALSE,"Tickmarks"}</definedName>
    <definedName name="CU05r" hidden="1">{#N/A,#N/A,FALSE,"Aging Summary";#N/A,#N/A,FALSE,"Ratio Analysis";#N/A,#N/A,FALSE,"Test 120 Day Accts";#N/A,#N/A,FALSE,"Tickmarks"}</definedName>
    <definedName name="CurrencyID" localSheetId="1">#REF!</definedName>
    <definedName name="CurrencyID" hidden="1">#REF!</definedName>
    <definedName name="CurrencyUnits" localSheetId="1">#REF!</definedName>
    <definedName name="CurrencyUnits" hidden="1">#REF!</definedName>
    <definedName name="CurrentBusDate">#REF!</definedName>
    <definedName name="CurrentMonth" localSheetId="1">#REF!</definedName>
    <definedName name="CurrentMonth">#REF!</definedName>
    <definedName name="cursource" localSheetId="1">#REF!</definedName>
    <definedName name="cursource" hidden="1">#N/A</definedName>
    <definedName name="custcharge" localSheetId="1">{"bs",#N/A,FALSE,"SCF"}</definedName>
    <definedName name="custcharge" hidden="1">{"bs",#N/A,FALSE,"SCF"}</definedName>
    <definedName name="CutClay">30</definedName>
    <definedName name="CutPor">15</definedName>
    <definedName name="CutSw">70</definedName>
    <definedName name="cv" localSheetId="1">#REF!</definedName>
    <definedName name="cv">#REF!</definedName>
    <definedName name="cvbbb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cvbbb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cvbbbb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cvbbbb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CVCVC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CVCVC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cvgh" localSheetId="1">{#N/A,#N/A,FALSE,"Aging Summary";#N/A,#N/A,FALSE,"Ratio Analysis";#N/A,#N/A,FALSE,"Test 120 Day Accts";#N/A,#N/A,FALSE,"Tickmarks"}</definedName>
    <definedName name="cvgh" hidden="1">{#N/A,#N/A,FALSE,"Aging Summary";#N/A,#N/A,FALSE,"Ratio Analysis";#N/A,#N/A,FALSE,"Test 120 Day Accts";#N/A,#N/A,FALSE,"Tickmarks"}</definedName>
    <definedName name="Cwvu.DOLARES." localSheetId="1">#REF!,#REF!,#REF!,#REF!,#REF!,#REF!,#REF!,#REF!,#REF!,#REF!,#REF!,#REF!</definedName>
    <definedName name="Cwvu.DOLARES." hidden="1">#REF!,#REF!,#REF!,#REF!,#REF!,#REF!,#REF!,#REF!,#REF!,#REF!,#REF!,#REF!</definedName>
    <definedName name="Cwvu.SUCRES." localSheetId="1">#REF!,#REF!,#REF!,#REF!,#REF!,#REF!,#REF!,#REF!,#REF!,#REF!,#REF!,#REF!,#REF!,#REF!,#REF!,#REF!,#REF!,#REF!,#REF!,#REF!,#REF!,#REF!</definedName>
    <definedName name="Cwvu.SUCRES." hidden="1">#REF!,#REF!,#REF!,#REF!,#REF!,#REF!,#REF!,#REF!,#REF!,#REF!,#REF!,#REF!,#REF!,#REF!,#REF!,#REF!,#REF!,#REF!,#REF!,#REF!,#REF!,#REF!</definedName>
    <definedName name="Cwvu.TO_PRINT." localSheetId="1">#REF!,#REF!,#REF!,#REF!</definedName>
    <definedName name="Cwvu.TO_PRINT." hidden="1">#REF!,#REF!,#REF!,#REF!</definedName>
    <definedName name="cwwqq" localSheetId="1">{"SCH47",#N/A,FALSE,"value";"sch48",#N/A,FALSE,"value"}</definedName>
    <definedName name="cwwqq" hidden="1">{"SCH47",#N/A,FALSE,"value";"sch48",#N/A,FALSE,"value"}</definedName>
    <definedName name="CX">#REF!</definedName>
    <definedName name="cxd" localSheetId="1">#REF!</definedName>
    <definedName name="cxd">#REF!</definedName>
    <definedName name="cxv" localSheetId="1">{"MESROS",#N/A,FALSE,"ROS";"MESOFF",#N/A,FALSE,"OFF";"MESBEA",#N/A,FALSE,"BEA";"MESCOF",#N/A,FALSE,"COF";"MESTEL",#N/A,FALSE,"TEL";"MESCON",#N/A,FALSE,"CON";"MESINT",#N/A,FALSE,"INT"}</definedName>
    <definedName name="cxv" hidden="1">{"MESROS",#N/A,FALSE,"ROS";"MESOFF",#N/A,FALSE,"OFF";"MESBEA",#N/A,FALSE,"BEA";"MESCOF",#N/A,FALSE,"COF";"MESTEL",#N/A,FALSE,"TEL";"MESCON",#N/A,FALSE,"CON";"MESINT",#N/A,FALSE,"INT"}</definedName>
    <definedName name="czxdfsa" localSheetId="1">{"'Resumo Formação'!$A$1:$N$34"}</definedName>
    <definedName name="czxdfsa" hidden="1">{"'Resumo Formação'!$A$1:$N$34"}</definedName>
    <definedName name="czxSDaw" localSheetId="1">{"'Resumo Formação'!$A$1:$N$34"}</definedName>
    <definedName name="czxSDaw" hidden="1">{"'Resumo Formação'!$A$1:$N$34"}</definedName>
    <definedName name="czZDFS" localSheetId="1">{"'Resumo Formação'!$A$1:$N$34"}</definedName>
    <definedName name="czZDFS" hidden="1">{"'Resumo Formação'!$A$1:$N$34"}</definedName>
    <definedName name="D">#REF!</definedName>
    <definedName name="D.R.E.">#REF!</definedName>
    <definedName name="DA">#REF!</definedName>
    <definedName name="DA_Orc" localSheetId="1">#REF!</definedName>
    <definedName name="DA_Orc">#REF!</definedName>
    <definedName name="DA_Proj_Gfa" localSheetId="1">#REF!</definedName>
    <definedName name="DA_Proj_Gfa">#REF!</definedName>
    <definedName name="DA_Proj_Gfa_Go" localSheetId="1">#REF!</definedName>
    <definedName name="DA_Proj_Gfa_Go">#REF!</definedName>
    <definedName name="DA_Proj_Plj" localSheetId="1">#REF!</definedName>
    <definedName name="DA_Proj_Plj">#REF!</definedName>
    <definedName name="DA_Proj_Plj_Go" localSheetId="1">#REF!</definedName>
    <definedName name="DA_Proj_Plj_Go">#REF!</definedName>
    <definedName name="DA_Real" localSheetId="1">#REF!</definedName>
    <definedName name="DA_Real">#REF!</definedName>
    <definedName name="DA1_" localSheetId="1">#REF!</definedName>
    <definedName name="DA1_">#REF!</definedName>
    <definedName name="DA10_" localSheetId="1">#REF!</definedName>
    <definedName name="DA10_">#REF!</definedName>
    <definedName name="DA11_" localSheetId="1">#REF!</definedName>
    <definedName name="DA11_">#REF!</definedName>
    <definedName name="DA12_" localSheetId="1">#REF!</definedName>
    <definedName name="DA12_">#REF!</definedName>
    <definedName name="DA2_" localSheetId="1">#REF!</definedName>
    <definedName name="DA2_">#REF!</definedName>
    <definedName name="DA3_" localSheetId="1">#REF!</definedName>
    <definedName name="DA3_">#REF!</definedName>
    <definedName name="DA4_" localSheetId="1">#REF!</definedName>
    <definedName name="DA4_">#REF!</definedName>
    <definedName name="DA5_" localSheetId="1">#REF!</definedName>
    <definedName name="DA5_">#REF!</definedName>
    <definedName name="DA6_" localSheetId="1">#REF!</definedName>
    <definedName name="DA6_">#REF!</definedName>
    <definedName name="DA7_" localSheetId="1">#REF!</definedName>
    <definedName name="DA7_">#REF!</definedName>
    <definedName name="DA8_" localSheetId="1">#REF!</definedName>
    <definedName name="DA8_">#REF!</definedName>
    <definedName name="DA9_" localSheetId="1">#REF!</definedName>
    <definedName name="DA9_">#REF!</definedName>
    <definedName name="dado">#REF!</definedName>
    <definedName name="DADOS">#REF!</definedName>
    <definedName name="dados_ok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_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2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31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dosok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dafd" localSheetId="1">{"bs",#N/A,FALSE,"SCF"}</definedName>
    <definedName name="dafd" hidden="1">{"bs",#N/A,FALSE,"SCF"}</definedName>
    <definedName name="dafgg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dafgg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dafjnvqernviqrejviojqervojrvjrjv" localSheetId="1">{"SCH15",#N/A,FALSE,"SCH15,16,85,86";"SCH16",#N/A,FALSE,"SCH15,16,85,86";"SCH85",#N/A,FALSE,"SCH15,16,85,86";"SCH86",#N/A,FALSE,"SCH15,16,85,86"}</definedName>
    <definedName name="dafjnvqernviqrejviojqervojrvjrjv" hidden="1">{"SCH15",#N/A,FALSE,"SCH15,16,85,86";"SCH16",#N/A,FALSE,"SCH15,16,85,86";"SCH85",#N/A,FALSE,"SCH15,16,85,86";"SCH86",#N/A,FALSE,"SCH15,16,85,86"}</definedName>
    <definedName name="DAGIO">#REF!</definedName>
    <definedName name="DARf" localSheetId="1">{#N/A,#N/A,FALSE,"Aging Summary";#N/A,#N/A,FALSE,"Ratio Analysis";#N/A,#N/A,FALSE,"Test 120 Day Accts";#N/A,#N/A,FALSE,"Tickmarks"}</definedName>
    <definedName name="DARf" hidden="1">{#N/A,#N/A,FALSE,"Aging Summary";#N/A,#N/A,FALSE,"Ratio Analysis";#N/A,#N/A,FALSE,"Test 120 Day Accts";#N/A,#N/A,FALSE,"Tickmarks"}</definedName>
    <definedName name="daSfda" localSheetId="1">{#N/A,#N/A,FALSE,"SIM95"}</definedName>
    <definedName name="daSfda" hidden="1">{#N/A,#N/A,FALSE,"SIM95"}</definedName>
    <definedName name="DATA" localSheetId="1">#REF!</definedName>
    <definedName name="DATA">#REF!</definedName>
    <definedName name="Data_BalanceSheet" hidden="1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_MI">#REF!</definedName>
    <definedName name="DataForLFL" localSheetId="1">OFFSET(#REF!,0,0,COUNTA(#REF!),COUNTA(#REF!))</definedName>
    <definedName name="DataForLFL">OFFSET(#REF!,0,0,COUNTA(#REF!),COUNTA(#REF!))</definedName>
    <definedName name="datapagto">#REF!</definedName>
    <definedName name="datas" localSheetId="1">#REF!</definedName>
    <definedName name="datas">#REF!</definedName>
    <definedName name="Date_Cert" localSheetId="1">#REF!</definedName>
    <definedName name="Date_Cert">#REF!</definedName>
    <definedName name="Date_Certified_Reviewer" localSheetId="1">#REF!</definedName>
    <definedName name="Date_Certified_Reviewer">#REF!</definedName>
    <definedName name="days_1_1">NA()</definedName>
    <definedName name="days_1_2">NA()</definedName>
    <definedName name="days_10">NA()</definedName>
    <definedName name="days_11">NA()</definedName>
    <definedName name="days_2_1">NA()</definedName>
    <definedName name="days_2_2">NA()</definedName>
    <definedName name="days_3_1">NA()</definedName>
    <definedName name="days_4_1">NA()</definedName>
    <definedName name="days_5_1">NA()</definedName>
    <definedName name="days_6">NA()</definedName>
    <definedName name="days_7">NA()</definedName>
    <definedName name="days_8">NA()</definedName>
    <definedName name="days_9">NA()</definedName>
    <definedName name="DB">"WIRENYPROD"</definedName>
    <definedName name="dcd">#REF!</definedName>
    <definedName name="DCJKNWQD" localSheetId="1">{#N/A,#N/A,FALSE,"Aging Summary";#N/A,#N/A,FALSE,"Ratio Analysis";#N/A,#N/A,FALSE,"Test 120 Day Accts";#N/A,#N/A,FALSE,"Tickmarks"}</definedName>
    <definedName name="DCJKNWQD" hidden="1">{#N/A,#N/A,FALSE,"Aging Summary";#N/A,#N/A,FALSE,"Ratio Analysis";#N/A,#N/A,FALSE,"Test 120 Day Accts";#N/A,#N/A,FALSE,"Tickmarks"}</definedName>
    <definedName name="ÐCompanyName" localSheetId="1">#REF!</definedName>
    <definedName name="ÐCompanyName" hidden="1">#REF!</definedName>
    <definedName name="DCS">#REF!</definedName>
    <definedName name="DD">#REF!</definedName>
    <definedName name="dd_1_1">NA()</definedName>
    <definedName name="dd_1_2">NA()</definedName>
    <definedName name="dd_10">NA()</definedName>
    <definedName name="dd_11">NA()</definedName>
    <definedName name="dd_2_1">NA()</definedName>
    <definedName name="dd_2_2">NA()</definedName>
    <definedName name="dd_3_1">NA()</definedName>
    <definedName name="dd_4_1">NA()</definedName>
    <definedName name="dd_5_1">NA()</definedName>
    <definedName name="dd_6">NA()</definedName>
    <definedName name="dd_7">NA()</definedName>
    <definedName name="dd_8">NA()</definedName>
    <definedName name="dd_9">NA()</definedName>
    <definedName name="DD_Fin_YE_Mth" localSheetId="1">#REF!</definedName>
    <definedName name="DD_Fin_YE_Mth">#REF!</definedName>
    <definedName name="DD_Fin_YE_Mth_2" localSheetId="1">#REF!</definedName>
    <definedName name="DD_Fin_YE_Mth_2">#REF!</definedName>
    <definedName name="DD_Model_Per_Type" localSheetId="1">#REF!</definedName>
    <definedName name="DD_Model_Per_Type">#REF!</definedName>
    <definedName name="DD_Model_Per_Type_2" localSheetId="1">#REF!</definedName>
    <definedName name="DD_Model_Per_Type_2">#REF!</definedName>
    <definedName name="ddd">#REF!</definedName>
    <definedName name="ddd_1_1">NA()</definedName>
    <definedName name="ddd_1_2">NA()</definedName>
    <definedName name="ddd_3_1">NA()</definedName>
    <definedName name="ddd_4_1">NA()</definedName>
    <definedName name="dddd">#REF!</definedName>
    <definedName name="ddddd" localSheetId="1">{"bs",#N/A,FALSE,"SCF"}</definedName>
    <definedName name="ddddd" hidden="1">{"bs",#N/A,FALSE,"SCF"}</definedName>
    <definedName name="dddddd" localSheetId="1">{"'Resumo Formação'!$A$1:$N$34"}</definedName>
    <definedName name="dddddd" hidden="1">{"'Resumo Formação'!$A$1:$N$34"}</definedName>
    <definedName name="ddddddddd" localSheetId="1">{"'Resumo Formação'!$A$1:$N$34"}</definedName>
    <definedName name="ddddddddd" hidden="1">{"'Resumo Formação'!$A$1:$N$34"}</definedName>
    <definedName name="dddddddddd" localSheetId="1">{"'Resumo Formação'!$A$1:$N$34"}</definedName>
    <definedName name="dddddddddd" hidden="1">{"'Resumo Formação'!$A$1:$N$34"}</definedName>
    <definedName name="ddddddddddd" localSheetId="1">{"'Resumo Formação'!$A$1:$N$34"}</definedName>
    <definedName name="ddddddddddd" hidden="1">{"'Resumo Formação'!$A$1:$N$34"}</definedName>
    <definedName name="ddddddddddddddddddd" localSheetId="1">{"'Resumo Formação'!$A$1:$N$34"}</definedName>
    <definedName name="ddddddddddddddddddd" hidden="1">{"'Resumo Formação'!$A$1:$N$34"}</definedName>
    <definedName name="dddddddddddddddddddddd" localSheetId="1">{"'Resumo Formação'!$A$1:$N$34"}</definedName>
    <definedName name="dddddddddddddddddddddd" hidden="1">{"'Resumo Formação'!$A$1:$N$34"}</definedName>
    <definedName name="dddddddddddddddddddddddd" localSheetId="1">{"'Resumo Formação'!$A$1:$N$34"}</definedName>
    <definedName name="dddddddddddddddddddddddd" hidden="1">{"'Resumo Formação'!$A$1:$N$34"}</definedName>
    <definedName name="ddddddddddddddddddddddddddd" localSheetId="1">{"'Resumo Formação'!$A$1:$N$34"}</definedName>
    <definedName name="ddddddddddddddddddddddddddd" hidden="1">{"'Resumo Formação'!$A$1:$N$34"}</definedName>
    <definedName name="dddddddddddddddddddddddddddddd" localSheetId="1">{"'Resumo Formação'!$A$1:$N$34"}</definedName>
    <definedName name="dddddddddddddddddddddddddddddd" hidden="1">{"'Resumo Formação'!$A$1:$N$34"}</definedName>
    <definedName name="dddddddddddddddddddddddddddddddd" localSheetId="1">{"'Resumo Formação'!$A$1:$N$34"}</definedName>
    <definedName name="dddddddddddddddddddddddddddddddd" hidden="1">{"'Resumo Formação'!$A$1:$N$34"}</definedName>
    <definedName name="ddddddddddddddddddddddddddddddddd" localSheetId="1">{"'Resumo Formação'!$A$1:$N$34"}</definedName>
    <definedName name="ddddddddddddddddddddddddddddddddd" hidden="1">{"'Resumo Formação'!$A$1:$N$34"}</definedName>
    <definedName name="ddddddddddddddddddddddddddddddddddd" localSheetId="1">{"'Resumo Formação'!$A$1:$N$34"}</definedName>
    <definedName name="ddddddddddddddddddddddddddddddddddd" hidden="1">{"'Resumo Formação'!$A$1:$N$34"}</definedName>
    <definedName name="dddddddddddddddddddddddddddddddddddddd" localSheetId="1">{"'Resumo Formação'!$A$1:$N$34"}</definedName>
    <definedName name="dddddddddddddddddddddddddddddddddddddd" hidden="1">{"'Resumo Formação'!$A$1:$N$34"}</definedName>
    <definedName name="ddddddddddddddddddddddddddddddddddddddd" localSheetId="1">{"'Resumo Formação'!$A$1:$N$34"}</definedName>
    <definedName name="ddddddddddddddddddddddddddddddddddddddd" hidden="1">{"'Resumo Formação'!$A$1:$N$34"}</definedName>
    <definedName name="dddddvcvovv" localSheetId="1">{"'Resumo Formação'!$A$1:$N$34"}</definedName>
    <definedName name="dddddvcvovv" hidden="1">{"'Resumo Formação'!$A$1:$N$34"}</definedName>
    <definedName name="ddeqwe" localSheetId="1">{#N/A,#N/A,FALSE,"SIM95"}</definedName>
    <definedName name="ddeqwe" hidden="1">{#N/A,#N/A,FALSE,"SIM95"}</definedName>
    <definedName name="ddeqwee" localSheetId="1">{#N/A,#N/A,FALSE,"SIM95"}</definedName>
    <definedName name="ddeqwee" hidden="1">{#N/A,#N/A,FALSE,"SIM95"}</definedName>
    <definedName name="ddf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sa" localSheetId="1">{#N/A,#N/A,FALSE,"SIM95"}</definedName>
    <definedName name="ddssa" hidden="1">{#N/A,#N/A,FALSE,"SIM95"}</definedName>
    <definedName name="ddszxc" localSheetId="1">{"'Resumo Formação'!$A$1:$N$34"}</definedName>
    <definedName name="ddszxc" hidden="1">{"'Resumo Formação'!$A$1:$N$34"}</definedName>
    <definedName name="de" localSheetId="1">#REF!</definedName>
    <definedName name="de">#REF!</definedName>
    <definedName name="DEBENLP">#REF!</definedName>
    <definedName name="DEBENTURES">#REF!</definedName>
    <definedName name="DEBT" localSheetId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1" localSheetId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C_PMT_TNX_DATA">#REF!</definedName>
    <definedName name="DEC_REC_TNX_DATA">#REF!</definedName>
    <definedName name="Dec_Tnx_DATA">#REF!</definedName>
    <definedName name="dedeç" localSheetId="1">{"MESROS",#N/A,FALSE,"ROS";"MESOFF",#N/A,FALSE,"OFF";"MESBEA",#N/A,FALSE,"BEA";"MESCOF",#N/A,FALSE,"COF";"MESTEL",#N/A,FALSE,"TEL";"MESCON",#N/A,FALSE,"CON";"MESINT",#N/A,FALSE,"INT"}</definedName>
    <definedName name="dedeç" hidden="1">{"MESROS",#N/A,FALSE,"ROS";"MESOFF",#N/A,FALSE,"OFF";"MESBEA",#N/A,FALSE,"BEA";"MESCOF",#N/A,FALSE,"COF";"MESTEL",#N/A,FALSE,"TEL";"MESCON",#N/A,FALSE,"CON";"MESINT",#N/A,FALSE,"INT"}</definedName>
    <definedName name="def" hidden="1">8</definedName>
    <definedName name="deise">#REF!</definedName>
    <definedName name="DEL.000.0000.1210102">"                         TITULOS PUBLICOS"</definedName>
    <definedName name="DEL.000.0000.21102020015">"                              ALCATEL/CEGELEC LIB 01/07"</definedName>
    <definedName name="DEL.000.0000.21102020016">"                              ALCATEL/CEGELEC LIB 08/11"</definedName>
    <definedName name="DEL.000.0000.21102020017">"                              CS ROUTE LIB 01/02"</definedName>
    <definedName name="DEL.000.0000.22102020014">"                              ALCATEL/CEGELEC LIB 01/07"</definedName>
    <definedName name="DEL.000.0000.22102020015">"                              ALCATEL/CEGELEC LIB 08/11"</definedName>
    <definedName name="DEL.000.0000.22102020016">"                              CS ROUTE LIB 01/02"</definedName>
    <definedName name="DEL.000.0000.44101010019">"                              JUROS S/ EMPRESTIMO LONGO PRAZ"</definedName>
    <definedName name="DEL.000.0000.44101020005">"                              VARIACAO CAMBIAL S/FINANCIAMEN"</definedName>
    <definedName name="DEL.000.0000.44101020008">"                              VARIACAO CAMBIAL S/FINANCIAMEN"</definedName>
    <definedName name="DEL.XLS" localSheetId="1">{#N/A,#N/A,FALSE,"EE_FF";#N/A,#N/A,FALSE,"Var_trim_EE_FF";#N/A,#N/A,FALSE,"Var porc. EE_FF"}</definedName>
    <definedName name="DEL.XLS" hidden="1">{#N/A,#N/A,FALSE,"EE_FF";#N/A,#N/A,FALSE,"Var_trim_EE_FF";#N/A,#N/A,FALSE,"Var porc. EE_FF"}</definedName>
    <definedName name="delete1" localSheetId="1">{"bs",#N/A,FALSE,"SCF"}</definedName>
    <definedName name="delete1" hidden="1">{"bs",#N/A,FALSE,"SCF"}</definedName>
    <definedName name="deleteMe" localSheetId="1">{#N/A,#N/A,FALSE,"106";#N/A,#N/A,FALSE,"103D";#N/A,#N/A,FALSE,"107A"}</definedName>
    <definedName name="deleteMe" hidden="1">{#N/A,#N/A,FALSE,"106";#N/A,#N/A,FALSE,"103D";#N/A,#N/A,FALSE,"107A"}</definedName>
    <definedName name="Dem_Ac_Custodpr">#REF!</definedName>
    <definedName name="dep">#REF!</definedName>
    <definedName name="DEPDIREITOUSO">#REF!</definedName>
    <definedName name="DEPINCENTIVOS">#REF!</definedName>
    <definedName name="DEPJUDICIAL">#REF!</definedName>
    <definedName name="depositos" localSheetId="1">#REF!</definedName>
    <definedName name="depositos">#REF!</definedName>
    <definedName name="Depr_Amort_Mensal">#REF!</definedName>
    <definedName name="DEPRECACUMULADA">#REF!</definedName>
    <definedName name="DEPRECIAÇAO">#REF!</definedName>
    <definedName name="DEPRECIAÇÃO" localSheetId="1">{"SCH51",#N/A,FALSE,"monthly"}</definedName>
    <definedName name="DEPRECIAÇÃO" hidden="1">{"SCH51",#N/A,FALSE,"monthly"}</definedName>
    <definedName name="DEPRECIACION" localSheetId="1">{#N/A,#N/A,FALSE,"Aging Summary";#N/A,#N/A,FALSE,"Ratio Analysis";#N/A,#N/A,FALSE,"Test 120 Day Accts";#N/A,#N/A,FALSE,"Tickmarks"}</definedName>
    <definedName name="DEPRECIACION" hidden="1">{#N/A,#N/A,FALSE,"Aging Summary";#N/A,#N/A,FALSE,"Ratio Analysis";#N/A,#N/A,FALSE,"Test 120 Day Accts";#N/A,#N/A,FALSE,"Tickmarks"}</definedName>
    <definedName name="Dept" localSheetId="1">#REF!</definedName>
    <definedName name="Dept">#REF!</definedName>
    <definedName name="DER" localSheetId="1">{"'RELATÓRIO'!$A$1:$E$20","'RELATÓRIO'!$A$22:$D$34","'INTERNET'!$A$31:$G$58","'INTERNET'!$A$1:$G$28","'SÉRIE HISTÓRICA'!$A$167:$H$212","'SÉRIE HISTÓRICA'!$A$56:$H$101"}</definedName>
    <definedName name="DER" hidden="1">{"'RELATÓRIO'!$A$1:$E$20","'RELATÓRIO'!$A$22:$D$34","'INTERNET'!$A$31:$G$58","'INTERNET'!$A$1:$G$28","'SÉRIE HISTÓRICA'!$A$167:$H$212","'SÉRIE HISTÓRICA'!$A$56:$H$101"}</definedName>
    <definedName name="dervi" localSheetId="1">{#N/A,#N/A,FALSE,"Aging Summary";#N/A,#N/A,FALSE,"Ratio Analysis";#N/A,#N/A,FALSE,"Test 120 Day Accts";#N/A,#N/A,FALSE,"Tickmarks"}</definedName>
    <definedName name="dervi" hidden="1">{#N/A,#N/A,FALSE,"Aging Summary";#N/A,#N/A,FALSE,"Ratio Analysis";#N/A,#N/A,FALSE,"Test 120 Day Accts";#N/A,#N/A,FALSE,"Tickmarks"}</definedName>
    <definedName name="DescCN_Orc" localSheetId="1">#REF!</definedName>
    <definedName name="DescCN_Orc">#REF!</definedName>
    <definedName name="DescCN_Proj_Gfa" localSheetId="1">#REF!</definedName>
    <definedName name="DescCN_Proj_Gfa">#REF!</definedName>
    <definedName name="DescCN_Proj_Gfa_Go" localSheetId="1">#REF!</definedName>
    <definedName name="DescCN_Proj_Gfa_Go">#REF!</definedName>
    <definedName name="DescCN_Proj_Plj" localSheetId="1">#REF!</definedName>
    <definedName name="DescCN_Proj_Plj">#REF!</definedName>
    <definedName name="DescCN_Proj_Plj_Go" localSheetId="1">#REF!</definedName>
    <definedName name="DescCN_Proj_Plj_Go">#REF!</definedName>
    <definedName name="DescCN_Real" localSheetId="1">#REF!</definedName>
    <definedName name="DescCN_Real">#REF!</definedName>
    <definedName name="DescLin_Orc" localSheetId="1">#REF!</definedName>
    <definedName name="DescLin_Orc">#REF!</definedName>
    <definedName name="DescLin_Proj_Gfa" localSheetId="1">#REF!</definedName>
    <definedName name="DescLin_Proj_Gfa">#REF!</definedName>
    <definedName name="DescLin_Proj_Gfa_Go" localSheetId="1">#REF!</definedName>
    <definedName name="DescLin_Proj_Gfa_Go">#REF!</definedName>
    <definedName name="DescLin_Proj_Plj" localSheetId="1">#REF!</definedName>
    <definedName name="DescLin_Proj_Plj">#REF!</definedName>
    <definedName name="DescLin_Proj_Plj_Go" localSheetId="1">#REF!</definedName>
    <definedName name="DescLin_Proj_Plj_Go">#REF!</definedName>
    <definedName name="DescLin_Real" localSheetId="1">#REF!</definedName>
    <definedName name="DescLin_Real">#REF!</definedName>
    <definedName name="DESCONTOCONCEDIDO">#REF!+#REF!</definedName>
    <definedName name="DescP_Orc" localSheetId="1">#REF!</definedName>
    <definedName name="DescP_Orc">#REF!</definedName>
    <definedName name="DescP_Proj_Gfa" localSheetId="1">#REF!</definedName>
    <definedName name="DescP_Proj_Gfa">#REF!</definedName>
    <definedName name="DescP_Proj_Gfa_Go" localSheetId="1">#REF!</definedName>
    <definedName name="DescP_Proj_Gfa_Go">#REF!</definedName>
    <definedName name="DescP_Proj_Plj" localSheetId="1">#REF!</definedName>
    <definedName name="DescP_Proj_Plj">#REF!</definedName>
    <definedName name="DescP_Proj_Plj_Go" localSheetId="1">#REF!</definedName>
    <definedName name="DescP_Proj_Plj_Go">#REF!</definedName>
    <definedName name="DescP_Real" localSheetId="1">#REF!</definedName>
    <definedName name="DescP_Real">#REF!</definedName>
    <definedName name="desodorantev2">#REF!</definedName>
    <definedName name="desp2" localSheetId="1">{"'RELATÓRIO'!$A$1:$E$20","'RELATÓRIO'!$A$22:$D$34","'INTERNET'!$A$31:$G$58","'INTERNET'!$A$1:$G$28","'SÉRIE HISTÓRICA'!$A$167:$H$212","'SÉRIE HISTÓRICA'!$A$56:$H$101"}</definedName>
    <definedName name="desp2" hidden="1">{"'RELATÓRIO'!$A$1:$E$20","'RELATÓRIO'!$A$22:$D$34","'INTERNET'!$A$31:$G$58","'INTERNET'!$A$1:$G$28","'SÉRIE HISTÓRICA'!$A$167:$H$212","'SÉRIE HISTÓRICA'!$A$56:$H$101"}</definedName>
    <definedName name="DESPANTECIPADA">#REF!</definedName>
    <definedName name="DESPDEBENTURES">#REF!</definedName>
    <definedName name="DESPESASGERAIS">#REF!+#REF!+#REF!+#REF!+#REF!+#REF!+#REF!+#REF!+#REF!+#REF!</definedName>
    <definedName name="DESPIRENDACS">#REF!</definedName>
    <definedName name="DESPPATRIMONIAIS">#REF!</definedName>
    <definedName name="DESPSALARIOS">#REF!+#REF!</definedName>
    <definedName name="deta.xls" localSheetId="1">{#N/A,#N/A,FALSE,"EE_FF";#N/A,#N/A,FALSE,"Var_trim_EE_FF";#N/A,#N/A,FALSE,"Var porc. EE_FF"}</definedName>
    <definedName name="deta.xls" hidden="1">{#N/A,#N/A,FALSE,"EE_FF";#N/A,#N/A,FALSE,"Var_trim_EE_FF";#N/A,#N/A,FALSE,"Var porc. EE_FF"}</definedName>
    <definedName name="detae.xls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detae.xls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detal.xls" localSheetId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detal.xls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detalle.xls" localSheetId="1">{#N/A,#N/A,FALSE,"EE_FF";#N/A,#N/A,FALSE,"Var_trim_EE_FF";#N/A,#N/A,FALSE,"Var porc. EE_FF"}</definedName>
    <definedName name="detalle.xls" hidden="1">{#N/A,#N/A,FALSE,"EE_FF";#N/A,#N/A,FALSE,"Var_trim_EE_FF";#N/A,#N/A,FALSE,"Var porc. EE_FF"}</definedName>
    <definedName name="detalle2.xls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detalle2.xls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detalles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detalles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dev_tech" localSheetId="1">#REF!</definedName>
    <definedName name="dev_tech" hidden="1">#REF!</definedName>
    <definedName name="DEVOLUÇÕES">#REF!</definedName>
    <definedName name="dew" localSheetId="1">{#N/A,#N/A,FALSE,"PACCIL";#N/A,#N/A,FALSE,"PAITACAN";#N/A,#N/A,FALSE,"PARECO";#N/A,#N/A,FALSE,"PA62";#N/A,#N/A,FALSE,"PAFINAL";#N/A,#N/A,FALSE,"PARECONF";#N/A,#N/A,FALSE,"PARECOND"}</definedName>
    <definedName name="dew" hidden="1">{#N/A,#N/A,FALSE,"PACCIL";#N/A,#N/A,FALSE,"PAITACAN";#N/A,#N/A,FALSE,"PARECO";#N/A,#N/A,FALSE,"PA62";#N/A,#N/A,FALSE,"PAFINAL";#N/A,#N/A,FALSE,"PARECONF";#N/A,#N/A,FALSE,"PARECOND"}</definedName>
    <definedName name="DF">#REF!</definedName>
    <definedName name="DF_GRID_1" localSheetId="1">BEX BoH -#REF!</definedName>
    <definedName name="DF_GRID_1" localSheetId="4">BEX BoH -'[9]18BUD'!$G$15:$AU$409</definedName>
    <definedName name="DF_GRID_1" localSheetId="3">BEX BoH -'[9]18BUD'!$G$15:$AU$409</definedName>
    <definedName name="DF_GRID_1">BEX BoH -#REF!</definedName>
    <definedName name="DF_NAVPANEL_13">#REF!</definedName>
    <definedName name="DF_NAVPANEL_18">#REF!</definedName>
    <definedName name="dfaa" hidden="1">#REF!</definedName>
    <definedName name="dfad" localSheetId="1">#REF!</definedName>
    <definedName name="dfad" hidden="1">#REF!</definedName>
    <definedName name="DFD" hidden="1">#REF!</definedName>
    <definedName name="dfdf" hidden="1">#REF!</definedName>
    <definedName name="dfdfdf" hidden="1">#REF!</definedName>
    <definedName name="dfe3wds" localSheetId="1">{#N/A,#N/A,FALSE,"PACCIL";#N/A,#N/A,FALSE,"PAITACAN";#N/A,#N/A,FALSE,"PARECO";#N/A,#N/A,FALSE,"PA62";#N/A,#N/A,FALSE,"PAFINAL";#N/A,#N/A,FALSE,"PARECONF";#N/A,#N/A,FALSE,"PARECOND"}</definedName>
    <definedName name="dfe3wds" hidden="1">{#N/A,#N/A,FALSE,"PACCIL";#N/A,#N/A,FALSE,"PAITACAN";#N/A,#N/A,FALSE,"PARECO";#N/A,#N/A,FALSE,"PA62";#N/A,#N/A,FALSE,"PAFINAL";#N/A,#N/A,FALSE,"PARECONF";#N/A,#N/A,FALSE,"PARECOND"}</definedName>
    <definedName name="dfff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dfff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dffvwesgfevdwsedgvfegv" localSheetId="1">{"sch56",#N/A,FALSE,"savings";"sch64",#N/A,FALSE,"savings"}</definedName>
    <definedName name="dffvwesgfevdwsedgvfegv" hidden="1">{"sch56",#N/A,FALSE,"savings";"sch64",#N/A,FALSE,"savings"}</definedName>
    <definedName name="DF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F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fgg" localSheetId="1">{#N/A,#N/A,FALSE,"SIM95"}</definedName>
    <definedName name="dfgg" hidden="1">{#N/A,#N/A,FALSE,"SIM95"}</definedName>
    <definedName name="DFGGFD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FGGFD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fggg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dfgg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dfgggg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dfgggg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DFGH" localSheetId="1">{"'Resumo Formação'!$A$1:$N$34"}</definedName>
    <definedName name="DFGH" hidden="1">{"'Resumo Formação'!$A$1:$N$34"}</definedName>
    <definedName name="dfgre" localSheetId="1">{"SCH15",#N/A,FALSE,"SCH15,16,85,86";"SCH16",#N/A,FALSE,"SCH15,16,85,86";"SCH85",#N/A,FALSE,"SCH15,16,85,86";"SCH86",#N/A,FALSE,"SCH15,16,85,86"}</definedName>
    <definedName name="dfgre" hidden="1">{"SCH15",#N/A,FALSE,"SCH15,16,85,86";"SCH16",#N/A,FALSE,"SCH15,16,85,86";"SCH85",#N/A,FALSE,"SCH15,16,85,86";"SCH86",#N/A,FALSE,"SCH15,16,85,86"}</definedName>
    <definedName name="dfgvs" localSheetId="1">{"SCH49",#N/A,FALSE,"eva"}</definedName>
    <definedName name="dfgvs" hidden="1">{"SCH49",#N/A,FALSE,"eva"}</definedName>
    <definedName name="dfh" localSheetId="1">#REF!</definedName>
    <definedName name="dfh" hidden="1">#REF!</definedName>
    <definedName name="dfhhhfghhh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dfhhhfghhh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dfr" localSheetId="1">{#N/A,#N/A,FALSE,"Aging Summary";#N/A,#N/A,FALSE,"Ratio Analysis";#N/A,#N/A,FALSE,"Test 120 Day Accts";#N/A,#N/A,FALSE,"Tickmarks"}</definedName>
    <definedName name="dfr" hidden="1">{#N/A,#N/A,FALSE,"Aging Summary";#N/A,#N/A,FALSE,"Ratio Analysis";#N/A,#N/A,FALSE,"Test 120 Day Accts";#N/A,#N/A,FALSE,"Tickmarks"}</definedName>
    <definedName name="dfre3wsdwq" localSheetId="1">{#N/A,#N/A,FALSE,"PACCIL";#N/A,#N/A,FALSE,"PAITACAN";#N/A,#N/A,FALSE,"PARECO";#N/A,#N/A,FALSE,"PA62";#N/A,#N/A,FALSE,"PAFINAL";#N/A,#N/A,FALSE,"PARECONF";#N/A,#N/A,FALSE,"PARECOND"}</definedName>
    <definedName name="dfre3wsdwq" hidden="1">{#N/A,#N/A,FALSE,"PACCIL";#N/A,#N/A,FALSE,"PAITACAN";#N/A,#N/A,FALSE,"PARECO";#N/A,#N/A,FALSE,"PA62";#N/A,#N/A,FALSE,"PAFINAL";#N/A,#N/A,FALSE,"PARECONF";#N/A,#N/A,FALSE,"PARECOND"}</definedName>
    <definedName name="dfrhy" localSheetId="1">{"SCH47",#N/A,FALSE,"value";"sch48",#N/A,FALSE,"value"}</definedName>
    <definedName name="dfrhy" hidden="1">{"SCH47",#N/A,FALSE,"value";"sch48",#N/A,FALSE,"value"}</definedName>
    <definedName name="DFSADF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DFSAD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dftry" localSheetId="1">{#N/A,#N/A,FALSE,"Plan1";#N/A,#N/A,FALSE,"Plan2"}</definedName>
    <definedName name="dftry" hidden="1">{#N/A,#N/A,FALSE,"Plan1";#N/A,#N/A,FALSE,"Plan2"}</definedName>
    <definedName name="dfweq" localSheetId="1">{#N/A,#N/A,FALSE,"PACCIL";#N/A,#N/A,FALSE,"PAITACAN";#N/A,#N/A,FALSE,"PARECO";#N/A,#N/A,FALSE,"PA62";#N/A,#N/A,FALSE,"PAFINAL";#N/A,#N/A,FALSE,"PARECONF";#N/A,#N/A,FALSE,"PARECOND"}</definedName>
    <definedName name="dfweq" hidden="1">{#N/A,#N/A,FALSE,"PACCIL";#N/A,#N/A,FALSE,"PAITACAN";#N/A,#N/A,FALSE,"PARECO";#N/A,#N/A,FALSE,"PA62";#N/A,#N/A,FALSE,"PAFINAL";#N/A,#N/A,FALSE,"PARECONF";#N/A,#N/A,FALSE,"PARECOND"}</definedName>
    <definedName name="DG" localSheetId="1">#REF!</definedName>
    <definedName name="DG" hidden="1">#REF!</definedName>
    <definedName name="DGF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F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gfdg" localSheetId="1">{#N/A,#N/A,FALSE,"Plan1";#N/A,#N/A,FALSE,"Plan2"}</definedName>
    <definedName name="dggfdg" hidden="1">{#N/A,#N/A,FALSE,"Plan1";#N/A,#N/A,FALSE,"Plan2"}</definedName>
    <definedName name="DGGFDGGER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GFDGGER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gg" localSheetId="1">{#N/A,#N/A,FALSE,"Aging Summary";#N/A,#N/A,FALSE,"Ratio Analysis";#N/A,#N/A,FALSE,"Test 120 Day Accts";#N/A,#N/A,FALSE,"Tickmarks"}</definedName>
    <definedName name="dggg" hidden="1">{#N/A,#N/A,FALSE,"Aging Summary";#N/A,#N/A,FALSE,"Ratio Analysis";#N/A,#N/A,FALSE,"Test 120 Day Accts";#N/A,#N/A,FALSE,"Tickmarks"}</definedName>
    <definedName name="dgjyj" localSheetId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dgjyj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dgn" localSheetId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dgn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DGTFHYJUUYJ" localSheetId="1">{#N/A,#N/A,FALSE,"Plan1";#N/A,#N/A,FALSE,"Plan2"}</definedName>
    <definedName name="DGTFHYJUUYJ" hidden="1">{#N/A,#N/A,FALSE,"Plan1";#N/A,#N/A,FALSE,"Plan2"}</definedName>
    <definedName name="DGV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V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h" hidden="1">#REF!</definedName>
    <definedName name="dhdhd" localSheetId="1">{"'Resumo Formação'!$A$1:$N$34"}</definedName>
    <definedName name="dhdhd" hidden="1">{"'Resumo Formação'!$A$1:$N$34"}</definedName>
    <definedName name="DHEWHF" localSheetId="1">{#N/A,#N/A,FALSE,"Aging Summary";#N/A,#N/A,FALSE,"Ratio Analysis";#N/A,#N/A,FALSE,"Test 120 Day Accts";#N/A,#N/A,FALSE,"Tickmarks"}</definedName>
    <definedName name="DHEWHF" hidden="1">{#N/A,#N/A,FALSE,"Aging Summary";#N/A,#N/A,FALSE,"Ratio Analysis";#N/A,#N/A,FALSE,"Test 120 Day Accts";#N/A,#N/A,FALSE,"Tickmarks"}</definedName>
    <definedName name="DIAS" localSheetId="1">#REF!</definedName>
    <definedName name="DIAS">#REF!</definedName>
    <definedName name="dias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BD1" localSheetId="1">#REF!</definedName>
    <definedName name="DIAS_BD1">#REF!</definedName>
    <definedName name="DIASEXISTE" localSheetId="1">#REF!</definedName>
    <definedName name="DIASEXISTE">#REF!</definedName>
    <definedName name="diciembre" localSheetId="1">{#N/A,#N/A,FALSE,"CAPEX";#N/A,#N/A,FALSE,"PLAN";#N/A,#N/A,FALSE,"REV";#N/A,#N/A,FALSE,"CALOP";#N/A,#N/A,FALSE,"RESOP";#N/A,#N/A,FALSE,"PRES"}</definedName>
    <definedName name="diciembre" hidden="1">{#N/A,#N/A,FALSE,"CAPEX";#N/A,#N/A,FALSE,"PLAN";#N/A,#N/A,FALSE,"REV";#N/A,#N/A,FALSE,"CALOP";#N/A,#N/A,FALSE,"RESOP";#N/A,#N/A,FALSE,"PRES"}</definedName>
    <definedName name="DIE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I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IFERIDO">#REF!</definedName>
    <definedName name="Diferido2">#REF!</definedName>
    <definedName name="Difference">#REF!</definedName>
    <definedName name="DINAM" localSheetId="1">#REF!</definedName>
    <definedName name="DINAM">#REF!</definedName>
    <definedName name="Dinamica" localSheetId="1">OFFSET(#REF!,0,0,COUNTA(#REF!),COUNTA(#REF!))</definedName>
    <definedName name="Dinamica">OFFSET(#REF!,0,0,COUNTA(#REF!),COUNTA(#REF!))</definedName>
    <definedName name="Dinap" localSheetId="1">{#N/A,#N/A,FALSE,"Aging Summary";#N/A,#N/A,FALSE,"Ratio Analysis";#N/A,#N/A,FALSE,"Test 120 Day Accts";#N/A,#N/A,FALSE,"Tickmarks"}</definedName>
    <definedName name="Dinap" hidden="1">{#N/A,#N/A,FALSE,"Aging Summary";#N/A,#N/A,FALSE,"Ratio Analysis";#N/A,#N/A,FALSE,"Test 120 Day Accts";#N/A,#N/A,FALSE,"Tickmarks"}</definedName>
    <definedName name="Dip" hidden="1">#REF!</definedName>
    <definedName name="Disaggregations">#REF!</definedName>
    <definedName name="Discount" hidden="1">#REF!</definedName>
    <definedName name="DISK" localSheetId="1">#REF!</definedName>
    <definedName name="DISK">#REF!</definedName>
    <definedName name="display_area_2" hidden="1">#REF!</definedName>
    <definedName name="disponivel">#REF!</definedName>
    <definedName name="DistSep_Orc" localSheetId="1">#REF!</definedName>
    <definedName name="DistSep_Orc">#REF!</definedName>
    <definedName name="DistSep_Proj_Gfa" localSheetId="1">#REF!</definedName>
    <definedName name="DistSep_Proj_Gfa">#REF!</definedName>
    <definedName name="DistSep_Proj_Gfa_Go" localSheetId="1">#REF!</definedName>
    <definedName name="DistSep_Proj_Gfa_Go">#REF!</definedName>
    <definedName name="DistSep_Proj_Plj" localSheetId="1">#REF!</definedName>
    <definedName name="DistSep_Proj_Plj">#REF!</definedName>
    <definedName name="DistSep_Proj_Plj_Go" localSheetId="1">#REF!</definedName>
    <definedName name="DistSep_Proj_Plj_Go">#REF!</definedName>
    <definedName name="DistSep_Real" localSheetId="1">#REF!</definedName>
    <definedName name="DistSep_Real">#REF!</definedName>
    <definedName name="div">1000000</definedName>
    <definedName name="Diversos">#REF!</definedName>
    <definedName name="Diversos0">#REF!</definedName>
    <definedName name="Diversos15">#REF!</definedName>
    <definedName name="Diversos30">#REF!</definedName>
    <definedName name="Diversos45">#REF!</definedName>
    <definedName name="Diversos60">#REF!</definedName>
    <definedName name="Diversos75">#REF!</definedName>
    <definedName name="Diversos90">#REF!</definedName>
    <definedName name="Diversos90.">#REF!</definedName>
    <definedName name="DJ1_" localSheetId="1">#REF!</definedName>
    <definedName name="DJ1_">#REF!</definedName>
    <definedName name="DJ10_" localSheetId="1">#REF!</definedName>
    <definedName name="DJ10_">#REF!</definedName>
    <definedName name="DJ11_" localSheetId="1">#REF!</definedName>
    <definedName name="DJ11_">#REF!</definedName>
    <definedName name="DJ12_" localSheetId="1">#REF!</definedName>
    <definedName name="DJ12_">#REF!</definedName>
    <definedName name="DJ2_" localSheetId="1">#REF!</definedName>
    <definedName name="DJ2_">#REF!</definedName>
    <definedName name="DJ3_" localSheetId="1">#REF!</definedName>
    <definedName name="DJ3_">#REF!</definedName>
    <definedName name="DJ4_" localSheetId="1">#REF!</definedName>
    <definedName name="DJ4_">#REF!</definedName>
    <definedName name="DJ5_" localSheetId="1">#REF!</definedName>
    <definedName name="DJ5_">#REF!</definedName>
    <definedName name="DJ6_" localSheetId="1">#REF!</definedName>
    <definedName name="DJ6_">#REF!</definedName>
    <definedName name="DJ7_" localSheetId="1">#REF!</definedName>
    <definedName name="DJ7_">#REF!</definedName>
    <definedName name="DJ8_" localSheetId="1">#REF!</definedName>
    <definedName name="DJ8_">#REF!</definedName>
    <definedName name="DJ9_" localSheetId="1">#REF!</definedName>
    <definedName name="DJ9_">#REF!</definedName>
    <definedName name="djhdt" localSheetId="1">{#N/A,#N/A,FALSE,"1321";#N/A,#N/A,FALSE,"1324";#N/A,#N/A,FALSE,"1333";#N/A,#N/A,FALSE,"1371"}</definedName>
    <definedName name="djhdt" hidden="1">{#N/A,#N/A,FALSE,"1321";#N/A,#N/A,FALSE,"1324";#N/A,#N/A,FALSE,"1333";#N/A,#N/A,FALSE,"1371"}</definedName>
    <definedName name="DME_Dirty" hidden="1">"Falso"</definedName>
    <definedName name="DMNJKQW" localSheetId="1">{#N/A,#N/A,FALSE,"Aging Summary";#N/A,#N/A,FALSE,"Ratio Analysis";#N/A,#N/A,FALSE,"Test 120 Day Accts";#N/A,#N/A,FALSE,"Tickmarks"}</definedName>
    <definedName name="DMNJKQW" hidden="1">{#N/A,#N/A,FALSE,"Aging Summary";#N/A,#N/A,FALSE,"Ratio Analysis";#N/A,#N/A,FALSE,"Test 120 Day Accts";#N/A,#N/A,FALSE,"Tickmarks"}</definedName>
    <definedName name="dna">OFFSET(#REF!,0,0,COUNTIF(#REF!,"&gt;0"),1)</definedName>
    <definedName name="dni3eon">#REF!</definedName>
    <definedName name="DNO">#REF!</definedName>
    <definedName name="Doar" localSheetId="1">{#N/A,#N/A,FALSE,"Relatórios";"Vendas e Custos",#N/A,FALSE,"Vendas e Custos";"Premissas",#N/A,FALSE,"Premissas";"Projeções",#N/A,FALSE,"Projeções";"Dolar",#N/A,FALSE,"Dolar";"Original",#N/A,FALSE,"Original e UFIR"}</definedName>
    <definedName name="Doar" hidden="1">{#N/A,#N/A,FALSE,"Relatórios";"Vendas e Custos",#N/A,FALSE,"Vendas e Custos";"Premissas",#N/A,FALSE,"Premissas";"Projeções",#N/A,FALSE,"Projeções";"Dolar",#N/A,FALSE,"Dolar";"Original",#N/A,FALSE,"Original e UFIR"}</definedName>
    <definedName name="doar1" localSheetId="1">#REF!</definedName>
    <definedName name="doar1">#REF!</definedName>
    <definedName name="doc" localSheetId="1">#REF!</definedName>
    <definedName name="doc">#REF!</definedName>
    <definedName name="Dois">#REF!</definedName>
    <definedName name="Dol_Anal_PL" localSheetId="1">#REF!</definedName>
    <definedName name="Dol_Anal_PL">#REF!</definedName>
    <definedName name="Dol_Anal_plen" localSheetId="1">#REF!</definedName>
    <definedName name="Dol_Anal_plen">#REF!</definedName>
    <definedName name="Dólar_Médio">#REF!</definedName>
    <definedName name="Dólar_Médio1">#REF!</definedName>
    <definedName name="Dólar_Médio2">#REF!</definedName>
    <definedName name="Dólar_Médio3">#REF!</definedName>
    <definedName name="dolar96">#REF!</definedName>
    <definedName name="dolares" hidden="1">2</definedName>
    <definedName name="Dolars98">#REF!</definedName>
    <definedName name="Dolars99" localSheetId="1">#REF!</definedName>
    <definedName name="Dolars99">#REF!</definedName>
    <definedName name="Dollar_Threshold" localSheetId="1">#REF!</definedName>
    <definedName name="Dollar_Threshold">#REF!</definedName>
    <definedName name="dolly" hidden="1">#REF!</definedName>
    <definedName name="Doncaster" localSheetId="1">#REF!</definedName>
    <definedName name="Doncaster">#REF!</definedName>
    <definedName name="Dos_1">NA()</definedName>
    <definedName name="Dos_10">NA()</definedName>
    <definedName name="Dos_11">NA()</definedName>
    <definedName name="Dos_12">NA()</definedName>
    <definedName name="Dos_13">NA()</definedName>
    <definedName name="Dos_14">NA()</definedName>
    <definedName name="Dos_15">NA()</definedName>
    <definedName name="Dos_16">NA()</definedName>
    <definedName name="Dos_17">NA()</definedName>
    <definedName name="Dos_18">NA()</definedName>
    <definedName name="Dos_19">NA()</definedName>
    <definedName name="Dos_2">NA()</definedName>
    <definedName name="Dos_20">NA()</definedName>
    <definedName name="Dos_3">NA()</definedName>
    <definedName name="Dos_4">NA()</definedName>
    <definedName name="Dos_5">NA()</definedName>
    <definedName name="Dos_6">NA()</definedName>
    <definedName name="Dos_7">NA()</definedName>
    <definedName name="Dos_8">NA()</definedName>
    <definedName name="Dos_9">NA()</definedName>
    <definedName name="DP1_" localSheetId="1">#REF!</definedName>
    <definedName name="DP1_">#REF!</definedName>
    <definedName name="DP10_" localSheetId="1">#REF!</definedName>
    <definedName name="DP10_">#REF!</definedName>
    <definedName name="DP11_" localSheetId="1">#REF!</definedName>
    <definedName name="DP11_">#REF!</definedName>
    <definedName name="DP12_" localSheetId="1">#REF!</definedName>
    <definedName name="DP12_">#REF!</definedName>
    <definedName name="DP2_" localSheetId="1">#REF!</definedName>
    <definedName name="DP2_">#REF!</definedName>
    <definedName name="DP3_" localSheetId="1">#REF!</definedName>
    <definedName name="DP3_">#REF!</definedName>
    <definedName name="DP4_" localSheetId="1">#REF!</definedName>
    <definedName name="DP4_">#REF!</definedName>
    <definedName name="DP5_" localSheetId="1">#REF!</definedName>
    <definedName name="DP5_">#REF!</definedName>
    <definedName name="DP6_" localSheetId="1">#REF!</definedName>
    <definedName name="DP6_">#REF!</definedName>
    <definedName name="DP7_" localSheetId="1">#REF!</definedName>
    <definedName name="DP7_">#REF!</definedName>
    <definedName name="DP8_" localSheetId="1">#REF!</definedName>
    <definedName name="DP8_">#REF!</definedName>
    <definedName name="DP9_" localSheetId="1">#REF!</definedName>
    <definedName name="DP9_">#REF!</definedName>
    <definedName name="DR" hidden="1">#REF!</definedName>
    <definedName name="DRE_bimestre" localSheetId="1">{"'RELATÓRIO'!$A$1:$E$20","'RELATÓRIO'!$A$22:$D$34","'INTERNET'!$A$31:$G$58","'INTERNET'!$A$1:$G$28","'SÉRIE HISTÓRICA'!$A$167:$H$212","'SÉRIE HISTÓRICA'!$A$56:$H$101"}</definedName>
    <definedName name="DRE_bimestre" hidden="1">{"'RELATÓRIO'!$A$1:$E$20","'RELATÓRIO'!$A$22:$D$34","'INTERNET'!$A$31:$G$58","'INTERNET'!$A$1:$G$28","'SÉRIE HISTÓRICA'!$A$167:$H$212","'SÉRIE HISTÓRICA'!$A$56:$H$101"}</definedName>
    <definedName name="DRE_CMV" localSheetId="1">#REF!</definedName>
    <definedName name="DRE_CMV">#REF!</definedName>
    <definedName name="DRE_Dist" localSheetId="1">#REF!</definedName>
    <definedName name="DRE_Dist">#REF!</definedName>
    <definedName name="DRE_Frete" localSheetId="1">#REF!</definedName>
    <definedName name="DRE_Frete">#REF!</definedName>
    <definedName name="DRE_Imp" localSheetId="1">#REF!</definedName>
    <definedName name="DRE_Imp">#REF!</definedName>
    <definedName name="DRE_MBI" localSheetId="1">#REF!</definedName>
    <definedName name="DRE_MBI">#REF!</definedName>
    <definedName name="DRE_Operações" localSheetId="1">#REF!</definedName>
    <definedName name="DRE_Operações">#REF!</definedName>
    <definedName name="DRE_RB" localSheetId="1">#REF!</definedName>
    <definedName name="DRE_RB">#REF!</definedName>
    <definedName name="DRE_RL" localSheetId="1">#REF!</definedName>
    <definedName name="DRE_RL">#REF!</definedName>
    <definedName name="DREGerBrasil" localSheetId="1">{"'RELATÓRIO'!$A$1:$E$20","'RELATÓRIO'!$A$22:$D$34","'INTERNET'!$A$31:$G$58","'INTERNET'!$A$1:$G$28","'SÉRIE HISTÓRICA'!$A$167:$H$212","'SÉRIE HISTÓRICA'!$A$56:$H$101"}</definedName>
    <definedName name="DREGerBrasil" hidden="1">{"'RELATÓRIO'!$A$1:$E$20","'RELATÓRIO'!$A$22:$D$34","'INTERNET'!$A$31:$G$58","'INTERNET'!$A$1:$G$28","'SÉRIE HISTÓRICA'!$A$167:$H$212","'SÉRIE HISTÓRICA'!$A$56:$H$101"}</definedName>
    <definedName name="DREvv" localSheetId="1">#REF!</definedName>
    <definedName name="DREvv">#REF!</definedName>
    <definedName name="Druckbereich_MI" localSheetId="1">#REF!</definedName>
    <definedName name="Druckbereich_MI">#REF!</definedName>
    <definedName name="ds">#REF!</definedName>
    <definedName name="dsa">OFFSET(#REF!,0,0,COUNTIF(#REF!,"&gt;0"),1)</definedName>
    <definedName name="dsad" localSheetId="1">#REF!</definedName>
    <definedName name="dsad" hidden="1">#REF!</definedName>
    <definedName name="dsdsds" localSheetId="1">{"'Resumo Formação'!$A$1:$N$34"}</definedName>
    <definedName name="dsdsds" hidden="1">{"'Resumo Formação'!$A$1:$N$34"}</definedName>
    <definedName name="dsdsdsds" localSheetId="1">{"'Resumo Formação'!$A$1:$N$34"}</definedName>
    <definedName name="dsdsdsds" hidden="1">{"'Resumo Formação'!$A$1:$N$34"}</definedName>
    <definedName name="dsdsdsdsds" localSheetId="1">{"'Resumo Formação'!$A$1:$N$34"}</definedName>
    <definedName name="dsdsdsdsds" hidden="1">{"'Resumo Formação'!$A$1:$N$34"}</definedName>
    <definedName name="dsdsdsdsdsds" localSheetId="1">{"'Resumo Formação'!$A$1:$N$34"}</definedName>
    <definedName name="dsdsdsdsdsds" hidden="1">{"'Resumo Formação'!$A$1:$N$34"}</definedName>
    <definedName name="dsdsdsdsdsdsdsds" localSheetId="1">{"'Resumo Formação'!$A$1:$N$34"}</definedName>
    <definedName name="dsdsdsdsdsdsdsds" hidden="1">{"'Resumo Formação'!$A$1:$N$34"}</definedName>
    <definedName name="dsdsdsdsdsdsdsdsds" localSheetId="1">{"'Resumo Formação'!$A$1:$N$34"}</definedName>
    <definedName name="dsdsdsdsdsdsdsdsds" hidden="1">{"'Resumo Formação'!$A$1:$N$34"}</definedName>
    <definedName name="dsdsdsdsdsdsdsdsdsdsd" localSheetId="1">{"'Resumo Formação'!$A$1:$N$34"}</definedName>
    <definedName name="dsdsdsdsdsdsdsdsdsdsd" hidden="1">{"'Resumo Formação'!$A$1:$N$34"}</definedName>
    <definedName name="dsf" localSheetId="1">{"inputs raw data",#N/A,TRUE,"INPUT"}</definedName>
    <definedName name="dsf" hidden="1">{"inputs raw data",#N/A,TRUE,"INPUT"}</definedName>
    <definedName name="dsff" localSheetId="1">{#N/A,#N/A,FALSE,"PACCIL";#N/A,#N/A,FALSE,"PAITACAN";#N/A,#N/A,FALSE,"PARECO";#N/A,#N/A,FALSE,"PA62";#N/A,#N/A,FALSE,"PAFINAL";#N/A,#N/A,FALSE,"PARECONF";#N/A,#N/A,FALSE,"PARECOND"}</definedName>
    <definedName name="dsff" hidden="1">{#N/A,#N/A,FALSE,"PACCIL";#N/A,#N/A,FALSE,"PAITACAN";#N/A,#N/A,FALSE,"PARECO";#N/A,#N/A,FALSE,"PA62";#N/A,#N/A,FALSE,"PAFINAL";#N/A,#N/A,FALSE,"PARECONF";#N/A,#N/A,FALSE,"PARECOND"}</definedName>
    <definedName name="DSFGF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SFGF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SFKDSKH" localSheetId="1">{#N/A,#N/A,FALSE,"Plan1";#N/A,#N/A,FALSE,"Plan2"}</definedName>
    <definedName name="DSFKDSKH" hidden="1">{#N/A,#N/A,FALSE,"Plan1";#N/A,#N/A,FALSE,"Plan2"}</definedName>
    <definedName name="DSFRT" localSheetId="1">{#N/A,#N/A,FALSE,"Plan1";#N/A,#N/A,FALSE,"Plan2"}</definedName>
    <definedName name="DSFRT" hidden="1">{#N/A,#N/A,FALSE,"Plan1";#N/A,#N/A,FALSE,"Plan2"}</definedName>
    <definedName name="dsgfr" localSheetId="1">{#N/A,#N/A,FALSE,"Plan1";#N/A,#N/A,FALSE,"Plan2"}</definedName>
    <definedName name="dsgfr" hidden="1">{#N/A,#N/A,FALSE,"Plan1";#N/A,#N/A,FALSE,"Plan2"}</definedName>
    <definedName name="dskfdhksdfh" hidden="1">4</definedName>
    <definedName name="dslfkf" hidden="1">4</definedName>
    <definedName name="dslk" localSheetId="1">{"'Resumo Formação'!$A$1:$N$34"}</definedName>
    <definedName name="dslk" hidden="1">{"'Resumo Formação'!$A$1:$N$34"}</definedName>
    <definedName name="dso" localSheetId="1">{#N/A,#N/A,FALSE,"DMC schedule";#N/A,#N/A,FALSE,"DMC_THC Revenue";#N/A,#N/A,FALSE,"Personnel plan";#N/A,#N/A,FALSE,"Capex HW+SW";#N/A,#N/A,FALSE,"P&amp;L"}</definedName>
    <definedName name="dso" hidden="1">{#N/A,#N/A,FALSE,"DMC schedule";#N/A,#N/A,FALSE,"DMC_THC Revenue";#N/A,#N/A,FALSE,"Personnel plan";#N/A,#N/A,FALSE,"Capex HW+SW";#N/A,#N/A,FALSE,"P&amp;L"}</definedName>
    <definedName name="dssd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ssd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tfrh" localSheetId="1">{"SCH44",#N/A,FALSE,"5b5f";"SCH45",#N/A,FALSE,"5b5f"}</definedName>
    <definedName name="dtfrh" hidden="1">{"SCH44",#N/A,FALSE,"5b5f";"SCH45",#N/A,FALSE,"5b5f"}</definedName>
    <definedName name="duck" localSheetId="1">{"'Grill_Objective'!$A$1:$AF$101"}</definedName>
    <definedName name="duck" hidden="1">{"'Grill_Objective'!$A$1:$AF$101"}</definedName>
    <definedName name="DUPLS.ARECEBER">#REF!</definedName>
    <definedName name="DUVIDA">#REF!</definedName>
    <definedName name="DVNAM">"FINANZAS"</definedName>
    <definedName name="DVTYP">"PRINTER"</definedName>
    <definedName name="dxcfdxc" localSheetId="1">{#N/A,#N/A,FALSE,"SIM95"}</definedName>
    <definedName name="dxcfdxc" hidden="1">{#N/A,#N/A,FALSE,"SIM95"}</definedName>
    <definedName name="ÐYesNoDropdown" localSheetId="1">#REF!</definedName>
    <definedName name="ÐYesNoDropdown" hidden="1">#REF!</definedName>
    <definedName name="dzdfr" localSheetId="1">{#N/A,#N/A,FALSE,"Plan1";#N/A,#N/A,FALSE,"Plan2"}</definedName>
    <definedName name="dzdfr" hidden="1">{#N/A,#N/A,FALSE,"Plan1";#N/A,#N/A,FALSE,"Plan2"}</definedName>
    <definedName name="E">#REF!</definedName>
    <definedName name="E.5" localSheetId="1">{#N/A,#N/A,FALSE,"1321";#N/A,#N/A,FALSE,"1324";#N/A,#N/A,FALSE,"1333";#N/A,#N/A,FALSE,"1371"}</definedName>
    <definedName name="E.5" hidden="1">{#N/A,#N/A,FALSE,"1321";#N/A,#N/A,FALSE,"1324";#N/A,#N/A,FALSE,"1333";#N/A,#N/A,FALSE,"1371"}</definedName>
    <definedName name="E.PDD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E.PDD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E1.1" localSheetId="1">{#N/A,#N/A,FALSE,"Graficos    ( 9 )"}</definedName>
    <definedName name="E1.1" hidden="1">{#N/A,#N/A,FALSE,"Graficos    ( 9 )"}</definedName>
    <definedName name="E1.1.4" localSheetId="1">{"SCH73",#N/A,FALSE,"eva";"SCH74",#N/A,FALSE,"eva";"SCH75",#N/A,FALSE,"eva"}</definedName>
    <definedName name="E1.1.4" hidden="1">{"SCH73",#N/A,FALSE,"eva";"SCH74",#N/A,FALSE,"eva";"SCH75",#N/A,FALSE,"eva"}</definedName>
    <definedName name="E1.3" localSheetId="1">{#N/A,#N/A,FALSE,"1321";#N/A,#N/A,FALSE,"1324";#N/A,#N/A,FALSE,"1333";#N/A,#N/A,FALSE,"1371"}</definedName>
    <definedName name="E1.3" hidden="1">{#N/A,#N/A,FALSE,"1321";#N/A,#N/A,FALSE,"1324";#N/A,#N/A,FALSE,"1333";#N/A,#N/A,FALSE,"1371"}</definedName>
    <definedName name="E2.2" localSheetId="1">{#N/A,#N/A,FALSE,"1321";#N/A,#N/A,FALSE,"1324";#N/A,#N/A,FALSE,"1333";#N/A,#N/A,FALSE,"1371"}</definedName>
    <definedName name="E2.2" hidden="1">{#N/A,#N/A,FALSE,"1321";#N/A,#N/A,FALSE,"1324";#N/A,#N/A,FALSE,"1333";#N/A,#N/A,FALSE,"1371"}</definedName>
    <definedName name="ebitda">#REF!</definedName>
    <definedName name="EBITDA_Rec.Liquida_Graf" localSheetId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BITYTDBud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BITYTDBu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CLLCM">#REF!</definedName>
    <definedName name="ECNOFIBRAS" localSheetId="1">{"'PXR_6500'!$A$1:$I$124"}</definedName>
    <definedName name="ECNOFIBRAS" hidden="1">{"'PXR_6500'!$A$1:$I$124"}</definedName>
    <definedName name="ECNOFIBRAS2" localSheetId="1">{"'PXR_6500'!$A$1:$I$124"}</definedName>
    <definedName name="ECNOFIBRAS2" hidden="1">{"'PXR_6500'!$A$1:$I$124"}</definedName>
    <definedName name="ECU" localSheetId="1">{#N/A,#N/A,FALSE,"Aging Summary";#N/A,#N/A,FALSE,"Ratio Analysis";#N/A,#N/A,FALSE,"Test 120 Day Accts";#N/A,#N/A,FALSE,"Tickmarks"}</definedName>
    <definedName name="ECU" hidden="1">{#N/A,#N/A,FALSE,"Aging Summary";#N/A,#N/A,FALSE,"Ratio Analysis";#N/A,#N/A,FALSE,"Test 120 Day Accts";#N/A,#N/A,FALSE,"Tickmarks"}</definedName>
    <definedName name="ecuadro" localSheetId="1">{#N/A,#N/A,FALSE,"DMC schedule";#N/A,#N/A,FALSE,"DMC_THC Revenue";#N/A,#N/A,FALSE,"Personnel plan";#N/A,#N/A,FALSE,"Capex HW+SW";#N/A,#N/A,FALSE,"P&amp;L"}</definedName>
    <definedName name="ecuadro" hidden="1">{#N/A,#N/A,FALSE,"DMC schedule";#N/A,#N/A,FALSE,"DMC_THC Revenue";#N/A,#N/A,FALSE,"Personnel plan";#N/A,#N/A,FALSE,"Capex HW+SW";#N/A,#N/A,FALSE,"P&amp;L"}</definedName>
    <definedName name="ed" localSheetId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ed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ed_1_1">NA()</definedName>
    <definedName name="ed_1_2">NA()</definedName>
    <definedName name="ed_10">NA()</definedName>
    <definedName name="ed_11">NA()</definedName>
    <definedName name="ed_2_1">NA()</definedName>
    <definedName name="ed_2_2">NA()</definedName>
    <definedName name="ed_3_1">NA()</definedName>
    <definedName name="ed_4_1">NA()</definedName>
    <definedName name="ed_5_1">NA()</definedName>
    <definedName name="ed_6">NA()</definedName>
    <definedName name="ed_7">NA()</definedName>
    <definedName name="ed_8">NA()</definedName>
    <definedName name="ed_9">NA()</definedName>
    <definedName name="EDAS" localSheetId="1">{"'Resumo Formação'!$A$1:$N$34"}</definedName>
    <definedName name="EDAS" hidden="1">{"'Resumo Formação'!$A$1:$N$34"}</definedName>
    <definedName name="edcrfv" localSheetId="1">{"'Resumo Formação'!$A$1:$N$34"}</definedName>
    <definedName name="edcrfv" hidden="1">{"'Resumo Formação'!$A$1:$N$34"}</definedName>
    <definedName name="ede_1">NA()</definedName>
    <definedName name="ede_10">NA()</definedName>
    <definedName name="ede_11">NA()</definedName>
    <definedName name="ede_2">NA()</definedName>
    <definedName name="ede_3">NA()</definedName>
    <definedName name="ede_4">NA()</definedName>
    <definedName name="ede_5">NA()</definedName>
    <definedName name="ede_6">NA()</definedName>
    <definedName name="ede_7">NA()</definedName>
    <definedName name="ede_8">NA()</definedName>
    <definedName name="ede_9">NA()</definedName>
    <definedName name="edeee_1">NA()</definedName>
    <definedName name="edeee_2">NA()</definedName>
    <definedName name="edeee_3">NA()</definedName>
    <definedName name="edeee_4">NA()</definedName>
    <definedName name="EditableCellsTab1" localSheetId="1">#REF!,#REF!,#REF!,#REF!,#REF!,#REF!,#REF!,#REF!,#REF!,#REF!</definedName>
    <definedName name="EditableCellsTab1" comment="1. Certification cells that can be editted">#REF!,#REF!,#REF!,#REF!,#REF!,#REF!,#REF!,#REF!,#REF!,#REF!</definedName>
    <definedName name="EditableCellsTab3" localSheetId="1">#REF!,#REF!,#REF!,#REF!,#REF!,#REF!,#REF!,#REF!,#REF!,#REF!,#REF!,#REF!,#REF!,#REF!,#REF!,#REF!,#REF!,#REF!,#REF!,#REF!,#REF!,#REF!,#REF!</definedName>
    <definedName name="EditableCellsTab3" comment="Cells to be editted in Tab 3">#REF!,#REF!,#REF!,#REF!,#REF!,#REF!,#REF!,#REF!,#REF!,#REF!,#REF!,#REF!,#REF!,#REF!,#REF!,#REF!,#REF!,#REF!,#REF!,#REF!,#REF!,#REF!,#REF!</definedName>
    <definedName name="eduardo" localSheetId="1">{#N/A,#N/A,FALSE,"1321";#N/A,#N/A,FALSE,"1324";#N/A,#N/A,FALSE,"1333";#N/A,#N/A,FALSE,"1371"}</definedName>
    <definedName name="eduardo" hidden="1">{#N/A,#N/A,FALSE,"1321";#N/A,#N/A,FALSE,"1324";#N/A,#N/A,FALSE,"1333";#N/A,#N/A,FALSE,"1371"}</definedName>
    <definedName name="EDZX" localSheetId="1">{"'Resumo Formação'!$A$1:$N$34"}</definedName>
    <definedName name="EDZX" hidden="1">{"'Resumo Formação'!$A$1:$N$34"}</definedName>
    <definedName name="EE">#REF!</definedName>
    <definedName name="eee">#REF!</definedName>
    <definedName name="eeee" localSheetId="1">#REF!</definedName>
    <definedName name="eeee">#REF!</definedName>
    <definedName name="eeeee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eeeee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eeeeee">#REF!</definedName>
    <definedName name="eeeeeee" localSheetId="1">{"SCH51",#N/A,FALSE,"monthly"}</definedName>
    <definedName name="eeeeeee" hidden="1">{"SCH51",#N/A,FALSE,"monthly"}</definedName>
    <definedName name="eeeeeeee" localSheetId="1">{"SCH52",#N/A,FALSE,"sch52"}</definedName>
    <definedName name="eeeeeeee" hidden="1">{"SCH52",#N/A,FALSE,"sch52"}</definedName>
    <definedName name="eeeeeeeeeee" hidden="1">27</definedName>
    <definedName name="eeeeeeeeeeee" localSheetId="1">{#N/A,#N/A,FALSE,"Graficos    ( 9 )"}</definedName>
    <definedName name="eeeeeeeeeeee" hidden="1">{#N/A,#N/A,FALSE,"Graficos    ( 9 )"}</definedName>
    <definedName name="EEFDASX" localSheetId="1">{"'Resumo Formação'!$A$1:$N$34"}</definedName>
    <definedName name="EEFDASX" hidden="1">{"'Resumo Formação'!$A$1:$N$34"}</definedName>
    <definedName name="eerr" localSheetId="1">{"Alle Perioden",#N/A,FALSE,"Erf";"Alle Perioden",#N/A,FALSE,"Ang";"Alle Perioden",#N/A,FALSE,"BV";"Alle Perioden",#N/A,FALSE,"BE";"Alle Perioden",#N/A,FALSE,"Re";"Alle Perioden",#N/A,FALSE,"Vol"}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rr1" localSheetId="1">{"Alle Perioden",#N/A,FALSE,"Erf";"Alle Perioden",#N/A,FALSE,"Ang";"Alle Perioden",#N/A,FALSE,"BV";"Alle Perioden",#N/A,FALSE,"BE";"Alle Perioden",#N/A,FALSE,"Re";"Alle Perioden",#N/A,FALSE,"Vol"}</definedName>
    <definedName name="eerr1" hidden="1">{"Alle Perioden",#N/A,FALSE,"Erf";"Alle Perioden",#N/A,FALSE,"Ang";"Alle Perioden",#N/A,FALSE,"BV";"Alle Perioden",#N/A,FALSE,"BE";"Alle Perioden",#N/A,FALSE,"Re";"Alle Perioden",#N/A,FALSE,"Vol"}</definedName>
    <definedName name="EFASD" localSheetId="1">{"'Resumo Formação'!$A$1:$N$34"}</definedName>
    <definedName name="EFASD" hidden="1">{"'Resumo Formação'!$A$1:$N$34"}</definedName>
    <definedName name="efed" localSheetId="1">{"SCH46",#N/A,FALSE,"sch46"}</definedName>
    <definedName name="efed" hidden="1">{"SCH46",#N/A,FALSE,"sch46"}</definedName>
    <definedName name="efepjdklc" localSheetId="1">{"'Resumo Formação'!$A$1:$N$34"}</definedName>
    <definedName name="efepjdklc" hidden="1">{"'Resumo Formação'!$A$1:$N$34"}</definedName>
    <definedName name="effee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ffe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fg" localSheetId="1">{"'Resumo Formação'!$A$1:$N$34"}</definedName>
    <definedName name="efg" hidden="1">{"'Resumo Formação'!$A$1:$N$34"}</definedName>
    <definedName name="efqvjnerjvn31nikj43f" localSheetId="1">{#N/A,#N/A,FALSE,"Skjema 6.5"}</definedName>
    <definedName name="efqvjnerjvn31nikj43f" hidden="1">{#N/A,#N/A,FALSE,"Skjema 6.5"}</definedName>
    <definedName name="egdfgvf" localSheetId="1">{"'Resumo Formação'!$A$1:$N$34"}</definedName>
    <definedName name="egdfgvf" hidden="1">{"'Resumo Formação'!$A$1:$N$34"}</definedName>
    <definedName name="ejkfbjr3gnferig34iogjop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ejkfbjr3gnferig34iogjop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EJKHFE" localSheetId="1">{#N/A,#N/A,FALSE,"Aging Summary";#N/A,#N/A,FALSE,"Ratio Analysis";#N/A,#N/A,FALSE,"Test 120 Day Accts";#N/A,#N/A,FALSE,"Tickmarks"}</definedName>
    <definedName name="EJKHFE" hidden="1">{#N/A,#N/A,FALSE,"Aging Summary";#N/A,#N/A,FALSE,"Ratio Analysis";#N/A,#N/A,FALSE,"Test 120 Day Accts";#N/A,#N/A,FALSE,"Tickmarks"}</definedName>
    <definedName name="eli">#REF!</definedName>
    <definedName name="Elle">#REF!</definedName>
    <definedName name="emir" localSheetId="1">{#N/A,#N/A,FALSE,"Aging Summary";#N/A,#N/A,FALSE,"Ratio Analysis";#N/A,#N/A,FALSE,"Test 120 Day Accts";#N/A,#N/A,FALSE,"Tickmarks"}</definedName>
    <definedName name="emir" hidden="1">{#N/A,#N/A,FALSE,"Aging Summary";#N/A,#N/A,FALSE,"Ratio Analysis";#N/A,#N/A,FALSE,"Test 120 Day Accts";#N/A,#N/A,FALSE,"Tickmarks"}</definedName>
    <definedName name="emp">#REF!</definedName>
    <definedName name="Emp.Financ." localSheetId="1">#REF!:_L4800C5</definedName>
    <definedName name="Emp.Financ." localSheetId="4">#REF!:_L4800C5</definedName>
    <definedName name="Emp.Financ." localSheetId="3">#REF!:_L4800C5</definedName>
    <definedName name="Emp.Financ.">#REF!:_L4800C5</definedName>
    <definedName name="empresa">#REF!</definedName>
    <definedName name="EMPRESTIMOS">#REF!+#REF!</definedName>
    <definedName name="enc">#REF!</definedName>
    <definedName name="endereço">#REF!</definedName>
    <definedName name="ENDL06" localSheetId="1">#REF!</definedName>
    <definedName name="ENDL06">#REF!</definedName>
    <definedName name="enrique" localSheetId="1">{#N/A,#N/A,FALSE,"Aging Summary";#N/A,#N/A,FALSE,"Ratio Analysis";#N/A,#N/A,FALSE,"Test 120 Day Accts";#N/A,#N/A,FALSE,"Tickmarks"}</definedName>
    <definedName name="enrique" hidden="1">{#N/A,#N/A,FALSE,"Aging Summary";#N/A,#N/A,FALSE,"Ratio Analysis";#N/A,#N/A,FALSE,"Test 120 Day Accts";#N/A,#N/A,FALSE,"Tickmarks"}</definedName>
    <definedName name="Entretenimento">#REF!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quipos">12.5%</definedName>
    <definedName name="EQUITY">#REF!</definedName>
    <definedName name="EQUIVALENCIA">#REF!+#REF!</definedName>
    <definedName name="er">#REF!</definedName>
    <definedName name="erer_1">NA()</definedName>
    <definedName name="erer_10">NA()</definedName>
    <definedName name="erer_11">NA()</definedName>
    <definedName name="erer_2">NA()</definedName>
    <definedName name="erer_3">NA()</definedName>
    <definedName name="erer_4">NA()</definedName>
    <definedName name="erer_5">NA()</definedName>
    <definedName name="erer_6">NA()</definedName>
    <definedName name="erer_7">NA()</definedName>
    <definedName name="erer_8">NA()</definedName>
    <definedName name="erer_9">NA()</definedName>
    <definedName name="erffgeefgffgeqwrge" localSheetId="1">{"PARTE1",#N/A,FALSE,"Plan1"}</definedName>
    <definedName name="erffgeefgffgeqwrge" hidden="1">{"PARTE1",#N/A,FALSE,"Plan1"}</definedName>
    <definedName name="ERP" localSheetId="1">#REF!</definedName>
    <definedName name="ERP">#REF!</definedName>
    <definedName name="Err_Chks_Msg" localSheetId="1">#REF!</definedName>
    <definedName name="Err_Chks_Msg">#REF!</definedName>
    <definedName name="ert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rt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rtfg" localSheetId="1">{#N/A,#N/A,FALSE,"FFCXOUT3"}</definedName>
    <definedName name="ertfg" hidden="1">{#N/A,#N/A,FALSE,"FFCXOUT3"}</definedName>
    <definedName name="esfasgasg" localSheetId="1">{#N/A,#N/A,FALSE,"Aging Summary";#N/A,#N/A,FALSE,"Ratio Analysis";#N/A,#N/A,FALSE,"Test 120 Day Accts";#N/A,#N/A,FALSE,"Tickmarks"}</definedName>
    <definedName name="esfasgasg" hidden="1">{#N/A,#N/A,FALSE,"Aging Summary";#N/A,#N/A,FALSE,"Ratio Analysis";#N/A,#N/A,FALSE,"Test 120 Day Accts";#N/A,#N/A,FALSE,"Tickmarks"}</definedName>
    <definedName name="EsfMktVds_Orc" localSheetId="1">#REF!</definedName>
    <definedName name="EsfMktVds_Orc">#REF!</definedName>
    <definedName name="EsfMktVds_Proj_Gfa" localSheetId="1">#REF!</definedName>
    <definedName name="EsfMktVds_Proj_Gfa">#REF!</definedName>
    <definedName name="EsfMktVds_Proj_Gfa_Go" localSheetId="1">#REF!</definedName>
    <definedName name="EsfMktVds_Proj_Gfa_Go">#REF!</definedName>
    <definedName name="EsfMktVds_Proj_Plj" localSheetId="1">#REF!</definedName>
    <definedName name="EsfMktVds_Proj_Plj">#REF!</definedName>
    <definedName name="EsfMktVds_Proj_Plj_Go" localSheetId="1">#REF!</definedName>
    <definedName name="EsfMktVds_Proj_Plj_Go">#REF!</definedName>
    <definedName name="EsfMktVds_Real" localSheetId="1">#REF!</definedName>
    <definedName name="EsfMktVds_Real">#REF!</definedName>
    <definedName name="esnrc18c1" hidden="1">#REF!</definedName>
    <definedName name="esnrc20c1_values" localSheetId="1">{"FTSE22","COMPANIES",TRUE}</definedName>
    <definedName name="esnrc20c1_values" hidden="1">{"FTSE22","COMPANIES",TRUE}</definedName>
    <definedName name="esnrc24c1" hidden="1">#REF!</definedName>
    <definedName name="esnrc25c1_values" localSheetId="1">{"FTSE21","COMPANIES",TRUE}</definedName>
    <definedName name="esnrc25c1_values" hidden="1">{"FTSE21","COMPANIES",TRUE}</definedName>
    <definedName name="esnrc29c1" hidden="1">#REF!</definedName>
    <definedName name="esnrc37c1_values" localSheetId="1">{"FTSE21","COMPANIES",TRUE}</definedName>
    <definedName name="esnrc37c1_values" hidden="1">{"FTSE21","COMPANIES",TRUE}</definedName>
    <definedName name="esnrc3c1" localSheetId="1">#REF!</definedName>
    <definedName name="esnrc3c1" hidden="1">#REF!</definedName>
    <definedName name="esnrc41c1" hidden="1">#REF!</definedName>
    <definedName name="esnrc48c1" hidden="1">#REF!</definedName>
    <definedName name="esnrc48c2" hidden="1">#REF!</definedName>
    <definedName name="esnrc48c3" hidden="1">#REF!</definedName>
    <definedName name="esnrc48c4" hidden="1">#REF!</definedName>
    <definedName name="esnrc48c5" hidden="1">#REF!</definedName>
    <definedName name="esnrc5c1" hidden="1">#REF!</definedName>
    <definedName name="esnrc60c1" hidden="1">#REF!</definedName>
    <definedName name="esnrc7c1" hidden="1">#REF!</definedName>
    <definedName name="esnrc7c2" hidden="1">#REF!</definedName>
    <definedName name="essss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ssss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sssss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sssss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EST_GV">OFFSET(#REF!,0,0,COUNTA(#REF!),4)</definedName>
    <definedName name="estados" localSheetId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estados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Esteban" localSheetId="1">{#N/A,#N/A,FALSE,"Aging Summary";#N/A,#N/A,FALSE,"Ratio Analysis";#N/A,#N/A,FALSE,"Test 120 Day Accts";#N/A,#N/A,FALSE,"Tickmarks"}</definedName>
    <definedName name="Esteban" hidden="1">{#N/A,#N/A,FALSE,"Aging Summary";#N/A,#N/A,FALSE,"Ratio Analysis";#N/A,#N/A,FALSE,"Test 120 Day Accts";#N/A,#N/A,FALSE,"Tickmarks"}</definedName>
    <definedName name="Estimulo" localSheetId="1">{#N/A,#N/A,FALSE,"Aging Summary";#N/A,#N/A,FALSE,"Ratio Analysis";#N/A,#N/A,FALSE,"Test 120 Day Accts";#N/A,#N/A,FALSE,"Tickmarks"}</definedName>
    <definedName name="Estimulo" hidden="1">{#N/A,#N/A,FALSE,"Aging Summary";#N/A,#N/A,FALSE,"Ratio Analysis";#N/A,#N/A,FALSE,"Test 120 Day Accts";#N/A,#N/A,FALSE,"Tickmarks"}</definedName>
    <definedName name="ESTOQUES">#REF!</definedName>
    <definedName name="ESTRATEGIA" localSheetId="1">#REF!</definedName>
    <definedName name="ESTRATEGIA">#REF!</definedName>
    <definedName name="ETRE" localSheetId="1">{#N/A,#N/A,FALSE,"Aging Summary";#N/A,#N/A,FALSE,"Ratio Analysis";#N/A,#N/A,FALSE,"Test 120 Day Accts";#N/A,#N/A,FALSE,"Tickmarks"}</definedName>
    <definedName name="ETRE" hidden="1">{#N/A,#N/A,FALSE,"Aging Summary";#N/A,#N/A,FALSE,"Ratio Analysis";#N/A,#N/A,FALSE,"Test 120 Day Accts";#N/A,#N/A,FALSE,"Tickmarks"}</definedName>
    <definedName name="eTSA" localSheetId="1">{"'Generacion'!$A$2:$N$27"}</definedName>
    <definedName name="eTSA" hidden="1">{"'Generacion'!$A$2:$N$27"}</definedName>
    <definedName name="eutu" localSheetId="1">{"SCH35",#N/A,FALSE,"5X3";"SCH36",#N/A,FALSE,"5X3";"SCH37",#N/A,FALSE,"5X3";"SCH38",#N/A,FALSE,"5X3";"SCH39A",#N/A,FALSE,"5X3";"SCH39B",#N/A,FALSE,"5X3";"SCH40",#N/A,FALSE,"5X3"}</definedName>
    <definedName name="eutu" hidden="1">{"SCH35",#N/A,FALSE,"5X3";"SCH36",#N/A,FALSE,"5X3";"SCH37",#N/A,FALSE,"5X3";"SCH38",#N/A,FALSE,"5X3";"SCH39A",#N/A,FALSE,"5X3";"SCH39B",#N/A,FALSE,"5X3";"SCH40",#N/A,FALSE,"5X3"}</definedName>
    <definedName name="ev.Calculation" hidden="1">-4135</definedName>
    <definedName name="ev.Initialized" hidden="1">FALSE</definedName>
    <definedName name="EV__ALLOWSTOPEXPAND__" hidden="1">1</definedName>
    <definedName name="EV__EXPOPTIONS__" hidden="1">0</definedName>
    <definedName name="EV__LASTREFTIME__" hidden="1">41775.4575347222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a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v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vol." localSheetId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vol._1" localSheetId="1">{"Econ Consolidado",#N/A,FALSE,"Econ Consol";"Fluxo de Caixa",#N/A,FALSE,"Fluxo Caixa";"Investimentos",#N/A,FALSE,"Investimentos"}</definedName>
    <definedName name="Evol._1" hidden="1">{"Econ Consolidado",#N/A,FALSE,"Econ Consol";"Fluxo de Caixa",#N/A,FALSE,"Fluxo Caixa";"Investimentos",#N/A,FALSE,"Investimentos"}</definedName>
    <definedName name="evol1" localSheetId="1">{"Econ Consolidado",#N/A,FALSE,"Econ Consol";"Fluxo de Caixa",#N/A,FALSE,"Fluxo Caixa";"Investimentos",#N/A,FALSE,"Investimentos"}</definedName>
    <definedName name="evol1" hidden="1">{"Econ Consolidado",#N/A,FALSE,"Econ Consol";"Fluxo de Caixa",#N/A,FALSE,"Fluxo Caixa";"Investimentos",#N/A,FALSE,"Investimentos"}</definedName>
    <definedName name="evol1_1" localSheetId="1">{"Econ Consolidado",#N/A,FALSE,"Econ Consol";"Fluxo de Caixa",#N/A,FALSE,"Fluxo Caixa";"Investimentos",#N/A,FALSE,"Investimentos"}</definedName>
    <definedName name="evol1_1" hidden="1">{"Econ Consolidado",#N/A,FALSE,"Econ Consol";"Fluxo de Caixa",#N/A,FALSE,"Fluxo Caixa";"Investimentos",#N/A,FALSE,"Investimentos"}</definedName>
    <definedName name="evolucao" localSheetId="1">{#N/A,#N/A,FALSE,"GP";#N/A,#N/A,FALSE,"Assinantes";#N/A,#N/A,FALSE,"Rede";#N/A,#N/A,FALSE,"Evolução";#N/A,#N/A,FALSE,"Resultado"}</definedName>
    <definedName name="evolucao" hidden="1">{#N/A,#N/A,FALSE,"GP";#N/A,#N/A,FALSE,"Assinantes";#N/A,#N/A,FALSE,"Rede";#N/A,#N/A,FALSE,"Evolução";#N/A,#N/A,FALSE,"Resultado"}</definedName>
    <definedName name="Evolução" localSheetId="1">{#N/A,#N/A,FALSE,"GP";#N/A,#N/A,FALSE,"Assinantes";#N/A,#N/A,FALSE,"Rede";#N/A,#N/A,FALSE,"Evolução";#N/A,#N/A,FALSE,"Resultado"}</definedName>
    <definedName name="Evolução" hidden="1">{#N/A,#N/A,FALSE,"GP";#N/A,#N/A,FALSE,"Assinantes";#N/A,#N/A,FALSE,"Rede";#N/A,#N/A,FALSE,"Evolução";#N/A,#N/A,FALSE,"Resultado"}</definedName>
    <definedName name="EvProd_Orc" localSheetId="1">#REF!</definedName>
    <definedName name="EvProd_Orc">#REF!</definedName>
    <definedName name="EvProd_Proj_Gfa" localSheetId="1">#REF!</definedName>
    <definedName name="EvProd_Proj_Gfa">#REF!</definedName>
    <definedName name="EvProd_Proj_Gfa_Go" localSheetId="1">#REF!</definedName>
    <definedName name="EvProd_Proj_Gfa_Go">#REF!</definedName>
    <definedName name="EvProd_Proj_Plj" localSheetId="1">#REF!</definedName>
    <definedName name="EvProd_Proj_Plj">#REF!</definedName>
    <definedName name="EvProd_Proj_Plj_Go" localSheetId="1">#REF!</definedName>
    <definedName name="EvProd_Proj_Plj_Go">#REF!</definedName>
    <definedName name="EvProd_Real" localSheetId="1">#REF!</definedName>
    <definedName name="EvProd_Real">#REF!</definedName>
    <definedName name="ew" localSheetId="1">{"Capex by project",#N/A,FALSE,"Capex by Project"}</definedName>
    <definedName name="ew" hidden="1">{"Capex by project",#N/A,FALSE,"Capex by Project"}</definedName>
    <definedName name="ewe" hidden="1">2</definedName>
    <definedName name="EWER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EWER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ewew_1_1">NA()</definedName>
    <definedName name="ewew_10">NA()</definedName>
    <definedName name="ewew_11">NA()</definedName>
    <definedName name="ewew_2">NA()</definedName>
    <definedName name="ewew_3">NA()</definedName>
    <definedName name="ewew_4">NA()</definedName>
    <definedName name="ewew_5">NA()</definedName>
    <definedName name="ewew_6">NA()</definedName>
    <definedName name="ewew_7">NA()</definedName>
    <definedName name="ewew_8">NA()</definedName>
    <definedName name="ewew_9">NA()</definedName>
    <definedName name="ewewew_1_1">NA()</definedName>
    <definedName name="ewewew_10">NA()</definedName>
    <definedName name="ewewew_11">NA()</definedName>
    <definedName name="ewewew_2">NA()</definedName>
    <definedName name="ewewew_3">NA()</definedName>
    <definedName name="ewewew_4">NA()</definedName>
    <definedName name="ewewew_5">NA()</definedName>
    <definedName name="ewewew_6">NA()</definedName>
    <definedName name="ewewew_7">NA()</definedName>
    <definedName name="ewewew_8">NA()</definedName>
    <definedName name="ewewew_9">NA()</definedName>
    <definedName name="ewr" localSheetId="1">{#N/A,#N/A,FALSE,"1321";#N/A,#N/A,FALSE,"1324";#N/A,#N/A,FALSE,"1333";#N/A,#N/A,FALSE,"1371"}</definedName>
    <definedName name="ewr" hidden="1">{#N/A,#N/A,FALSE,"1321";#N/A,#N/A,FALSE,"1324";#N/A,#N/A,FALSE,"1333";#N/A,#N/A,FALSE,"1371"}</definedName>
    <definedName name="EWTRWSF" localSheetId="1">{#N/A,#N/A,FALSE,"Plan1";#N/A,#N/A,FALSE,"Plan2"}</definedName>
    <definedName name="EWTRWSF" hidden="1">{#N/A,#N/A,FALSE,"Plan1";#N/A,#N/A,FALSE,"Plan2"}</definedName>
    <definedName name="EX1_" localSheetId="1">#REF!</definedName>
    <definedName name="EX1_">#REF!</definedName>
    <definedName name="EX10_" localSheetId="1">#REF!</definedName>
    <definedName name="EX10_">#REF!</definedName>
    <definedName name="EX11_" localSheetId="1">#REF!</definedName>
    <definedName name="EX11_">#REF!</definedName>
    <definedName name="EX12_" localSheetId="1">#REF!</definedName>
    <definedName name="EX12_">#REF!</definedName>
    <definedName name="EX2_" localSheetId="1">#REF!</definedName>
    <definedName name="EX2_">#REF!</definedName>
    <definedName name="EX3_" localSheetId="1">#REF!</definedName>
    <definedName name="EX3_">#REF!</definedName>
    <definedName name="EX4_" localSheetId="1">#REF!</definedName>
    <definedName name="EX4_">#REF!</definedName>
    <definedName name="EX5_" localSheetId="1">#REF!</definedName>
    <definedName name="EX5_">#REF!</definedName>
    <definedName name="EX6_" localSheetId="1">#REF!</definedName>
    <definedName name="EX6_">#REF!</definedName>
    <definedName name="EX7_" localSheetId="1">#REF!</definedName>
    <definedName name="EX7_">#REF!</definedName>
    <definedName name="EX8_" localSheetId="1">#REF!</definedName>
    <definedName name="EX8_">#REF!</definedName>
    <definedName name="EX9_" localSheetId="1">#REF!</definedName>
    <definedName name="EX9_">#REF!</definedName>
    <definedName name="ExactAddinConnection" hidden="1">"110"</definedName>
    <definedName name="ExactAddinConnection.105" hidden="1">"dc4;105;kochm;0"</definedName>
    <definedName name="ExactAddinConnection.110" hidden="1">"dc4;110;kochm;0"</definedName>
    <definedName name="ExactAddinConnection.120" hidden="1">"dc4;120;kochm;0"</definedName>
    <definedName name="ExactAddinConnection.130" hidden="1">"dc4;130;kochm;0"</definedName>
    <definedName name="ExactAddinConnection.240" hidden="1">"dc4;240;kochm;0"</definedName>
    <definedName name="ExactAddinConnection.350" hidden="1">"dc4;350;kochm;0"</definedName>
    <definedName name="ExactAddinConnection.460" hidden="1">"dc4;460;kochm;0"</definedName>
    <definedName name="ExactAddinConnection.570" hidden="1">"dc4;570;kochm;0"</definedName>
    <definedName name="ExactAddinConnection.680" hidden="1">"dc4;680;kochm;0"</definedName>
    <definedName name="ExactAddinConnection.990" hidden="1">"dc4;990;kochm;0"</definedName>
    <definedName name="ExactAddinReports" hidden="1">1</definedName>
    <definedName name="Exame">#REF!</definedName>
    <definedName name="ExchangeRates" localSheetId="1">#REF!</definedName>
    <definedName name="ExchangeRates">#REF!</definedName>
    <definedName name="EXCL9401" localSheetId="1">#REF!</definedName>
    <definedName name="EXCL9401">#REF!</definedName>
    <definedName name="EXCL9402" localSheetId="1">#REF!</definedName>
    <definedName name="EXCL9402">#REF!</definedName>
    <definedName name="EXCL9403" localSheetId="1">#REF!</definedName>
    <definedName name="EXCL9403">#REF!</definedName>
    <definedName name="EXITO">#REF!</definedName>
    <definedName name="ExpAssum" localSheetId="1">#REF!</definedName>
    <definedName name="ExpAssum">#REF!</definedName>
    <definedName name="ExpCategory">OFFSET(#REF!,0,0,COUNTA(#REF!),COUNTA(#REF!))</definedName>
    <definedName name="ExpCd" localSheetId="1">#REF!</definedName>
    <definedName name="ExpCd">#REF!</definedName>
    <definedName name="Expected_balance">#REF!</definedName>
    <definedName name="ExpMatch" localSheetId="1">#REF!</definedName>
    <definedName name="ExpMatch">#REF!</definedName>
    <definedName name="EXRATE">#REF!</definedName>
    <definedName name="EXRATES" localSheetId="1">#REF!</definedName>
    <definedName name="EXRATES">#REF!</definedName>
    <definedName name="Extract_MI">#REF!</definedName>
    <definedName name="EY" localSheetId="1">{#N/A,#N/A,FALSE,"Plan1";#N/A,#N/A,FALSE,"Plan2"}</definedName>
    <definedName name="EY" hidden="1">{#N/A,#N/A,FALSE,"Plan1";#N/A,#N/A,FALSE,"Plan2"}</definedName>
    <definedName name="EYGFRHRFVB" localSheetId="1">{#N/A,#N/A,FALSE,"SIM95"}</definedName>
    <definedName name="EYGFRHRFVB" hidden="1">{#N/A,#N/A,FALSE,"SIM95"}</definedName>
    <definedName name="F" localSheetId="1">#REF!</definedName>
    <definedName name="F">#REF!</definedName>
    <definedName name="F_1">#REF!</definedName>
    <definedName name="F_2">#REF!</definedName>
    <definedName name="F_3">#REF!</definedName>
    <definedName name="F3.1" localSheetId="1">{"PLAN MED.PROVISORIA",#N/A,FALSE,"IRENDA"}</definedName>
    <definedName name="F3.1" hidden="1">{"PLAN MED.PROVISORIA",#N/A,FALSE,"IRENDA"}</definedName>
    <definedName name="fac" localSheetId="1">{#N/A,#N/A,FALSE,"invoice ucc";#N/A,#N/A,FALSE,"asiento"}</definedName>
    <definedName name="fac" hidden="1">{#N/A,#N/A,FALSE,"invoice ucc";#N/A,#N/A,FALSE,"asiento"}</definedName>
    <definedName name="factu_1">NA()</definedName>
    <definedName name="factu_10">NA()</definedName>
    <definedName name="factu_11">NA()</definedName>
    <definedName name="factu_12">NA()</definedName>
    <definedName name="factu_13">NA()</definedName>
    <definedName name="factu_14">NA()</definedName>
    <definedName name="factu_2">NA()</definedName>
    <definedName name="factu_3">NA()</definedName>
    <definedName name="factu_4">NA()</definedName>
    <definedName name="factu_5">NA()</definedName>
    <definedName name="factu_6">NA()</definedName>
    <definedName name="factu_7">NA()</definedName>
    <definedName name="factu_8">NA()</definedName>
    <definedName name="factu_9">NA()</definedName>
    <definedName name="facturas_1">NA()</definedName>
    <definedName name="facturas_10">NA()</definedName>
    <definedName name="facturas_11">NA()</definedName>
    <definedName name="facturas_12">NA()</definedName>
    <definedName name="facturas_13">NA()</definedName>
    <definedName name="facturas_14">NA()</definedName>
    <definedName name="facturas_2">NA()</definedName>
    <definedName name="facturas_3">NA()</definedName>
    <definedName name="facturas_4">NA()</definedName>
    <definedName name="facturas_5">NA()</definedName>
    <definedName name="facturas_6">NA()</definedName>
    <definedName name="facturas_7">NA()</definedName>
    <definedName name="facturas_8">NA()</definedName>
    <definedName name="facturas_9">NA()</definedName>
    <definedName name="fadin">#REF!</definedName>
    <definedName name="FAIXA_100" localSheetId="1">#REF!</definedName>
    <definedName name="FAIXA_100">#REF!</definedName>
    <definedName name="fapid">#REF!</definedName>
    <definedName name="faretwqe" localSheetId="1">{#N/A,#N/A,FALSE,"Aging Summary";#N/A,#N/A,FALSE,"Ratio Analysis";#N/A,#N/A,FALSE,"Test 120 Day Accts";#N/A,#N/A,FALSE,"Tickmarks"}</definedName>
    <definedName name="faretwqe" hidden="1">{#N/A,#N/A,FALSE,"Aging Summary";#N/A,#N/A,FALSE,"Ratio Analysis";#N/A,#N/A,FALSE,"Test 120 Day Accts";#N/A,#N/A,FALSE,"Tickmarks"}</definedName>
    <definedName name="fas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a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assets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asset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ati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ati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atima" localSheetId="1">{#N/A,#N/A,FALSE,"Aging Summary";#N/A,#N/A,FALSE,"Ratio Analysis";#N/A,#N/A,FALSE,"Test 120 Day Accts";#N/A,#N/A,FALSE,"Tickmarks"}</definedName>
    <definedName name="fatima" hidden="1">{#N/A,#N/A,FALSE,"Aging Summary";#N/A,#N/A,FALSE,"Ratio Analysis";#N/A,#N/A,FALSE,"Test 120 Day Accts";#N/A,#N/A,FALSE,"Tickmarks"}</definedName>
    <definedName name="fatos">#REF!</definedName>
    <definedName name="FATURAMENTO_ANUALIZADO_P_C.A_RECEBER" localSheetId="1">#REF!</definedName>
    <definedName name="FATURAMENTO_ANUALIZADO_P_C.A_RECEBER">#REF!</definedName>
    <definedName name="FB_D_PI">#REF!</definedName>
    <definedName name="FB_D_PP">#REF!</definedName>
    <definedName name="FB_T_PI">#REF!</definedName>
    <definedName name="FB_T_PP">#REF!</definedName>
    <definedName name="fcdgvfd" localSheetId="1">{"SCH54",#N/A,FALSE,"upside";"SCH55",#N/A,FALSE,"upside"}</definedName>
    <definedName name="fcdgvfd" hidden="1">{"SCH54",#N/A,FALSE,"upside";"SCH55",#N/A,FALSE,"upside"}</definedName>
    <definedName name="FCode" hidden="1">#REF!</definedName>
    <definedName name="fcr3we" localSheetId="1">{#N/A,#N/A,FALSE,"PACCIL";#N/A,#N/A,FALSE,"PAITACAN";#N/A,#N/A,FALSE,"PARECO";#N/A,#N/A,FALSE,"PA62";#N/A,#N/A,FALSE,"PAFINAL";#N/A,#N/A,FALSE,"PARECONF";#N/A,#N/A,FALSE,"PARECOND"}</definedName>
    <definedName name="fcr3we" hidden="1">{#N/A,#N/A,FALSE,"PACCIL";#N/A,#N/A,FALSE,"PAITACAN";#N/A,#N/A,FALSE,"PARECO";#N/A,#N/A,FALSE,"PA62";#N/A,#N/A,FALSE,"PAFINAL";#N/A,#N/A,FALSE,"PARECONF";#N/A,#N/A,FALSE,"PARECOND"}</definedName>
    <definedName name="fd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localSheetId="1">{"Financ.total",#N/A,FALSE,"BALJAN97"}</definedName>
    <definedName name="FDDD" hidden="1">{"Financ.total",#N/A,FALSE,"BALJAN97"}</definedName>
    <definedName name="fde" localSheetId="1">{#N/A,#N/A,FALSE,"PACCIL";#N/A,#N/A,FALSE,"PAITACAN";#N/A,#N/A,FALSE,"PARECO";#N/A,#N/A,FALSE,"PA62";#N/A,#N/A,FALSE,"PAFINAL";#N/A,#N/A,FALSE,"PARECONF";#N/A,#N/A,FALSE,"PARECOND"}</definedName>
    <definedName name="fde" hidden="1">{#N/A,#N/A,FALSE,"PACCIL";#N/A,#N/A,FALSE,"PAITACAN";#N/A,#N/A,FALSE,"PARECO";#N/A,#N/A,FALSE,"PA62";#N/A,#N/A,FALSE,"PAFINAL";#N/A,#N/A,FALSE,"PARECONF";#N/A,#N/A,FALSE,"PARECOND"}</definedName>
    <definedName name="fdf" localSheetId="1">#REF!</definedName>
    <definedName name="fdf">#REF!</definedName>
    <definedName name="fdfd" localSheetId="1">{#N/A,#N/A,FALSE,"PACCIL";#N/A,#N/A,FALSE,"PAITACAN";#N/A,#N/A,FALSE,"PARECO";#N/A,#N/A,FALSE,"PA62";#N/A,#N/A,FALSE,"PAFINAL";#N/A,#N/A,FALSE,"PARECONF";#N/A,#N/A,FALSE,"PARECOND"}</definedName>
    <definedName name="fdfd" hidden="1">{#N/A,#N/A,FALSE,"PACCIL";#N/A,#N/A,FALSE,"PAITACAN";#N/A,#N/A,FALSE,"PARECO";#N/A,#N/A,FALSE,"PA62";#N/A,#N/A,FALSE,"PAFINAL";#N/A,#N/A,FALSE,"PARECONF";#N/A,#N/A,FALSE,"PARECOND"}</definedName>
    <definedName name="fdgaf" localSheetId="1">{#N/A,#N/A,FALSE,"Plan1";#N/A,#N/A,FALSE,"Plan2"}</definedName>
    <definedName name="fdgaf" hidden="1">{#N/A,#N/A,FALSE,"Plan1";#N/A,#N/A,FALSE,"Plan2"}</definedName>
    <definedName name="fdhgbfvdb" localSheetId="1">{"SCH44",#N/A,FALSE,"5b5f";"SCH45",#N/A,FALSE,"5b5f"}</definedName>
    <definedName name="fdhgbfvdb" hidden="1">{"SCH44",#N/A,FALSE,"5b5f";"SCH45",#N/A,FALSE,"5b5f"}</definedName>
    <definedName name="fdhgfdf" localSheetId="1">{#N/A,#N/A,FALSE,"Plan1";#N/A,#N/A,FALSE,"Plan2"}</definedName>
    <definedName name="fdhgfdf" hidden="1">{#N/A,#N/A,FALSE,"Plan1";#N/A,#N/A,FALSE,"Plan2"}</definedName>
    <definedName name="FDSD" localSheetId="1">{#N/A,#N/A,FALSE,"Aging Summary";#N/A,#N/A,FALSE,"Ratio Analysis";#N/A,#N/A,FALSE,"Test 120 Day Accts";#N/A,#N/A,FALSE,"Tickmarks"}</definedName>
    <definedName name="FDSD" hidden="1">{#N/A,#N/A,FALSE,"Aging Summary";#N/A,#N/A,FALSE,"Ratio Analysis";#N/A,#N/A,FALSE,"Test 120 Day Accts";#N/A,#N/A,FALSE,"Tickmarks"}</definedName>
    <definedName name="fdsfs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dsfs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dxc" localSheetId="1">{"'Resumo Formação'!$A$1:$N$34"}</definedName>
    <definedName name="fdxc" hidden="1">{"'Resumo Formação'!$A$1:$N$34"}</definedName>
    <definedName name="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de" localSheetId="1">{#N/A,#N/A,FALSE,"Aging Summary";#N/A,#N/A,FALSE,"Ratio Analysis";#N/A,#N/A,FALSE,"Test 120 Day Accts";#N/A,#N/A,FALSE,"Tickmarks"}</definedName>
    <definedName name="fede" hidden="1">{#N/A,#N/A,FALSE,"Aging Summary";#N/A,#N/A,FALSE,"Ratio Analysis";#N/A,#N/A,FALSE,"Test 120 Day Accts";#N/A,#N/A,FALSE,"Tickmarks"}</definedName>
    <definedName name="FEE" localSheetId="1">{#N/A,#N/A,FALSE,"Aging Summary";#N/A,#N/A,FALSE,"Ratio Analysis";#N/A,#N/A,FALSE,"Test 120 Day Accts";#N/A,#N/A,FALSE,"Tickmarks"}</definedName>
    <definedName name="FEE" hidden="1">{#N/A,#N/A,FALSE,"Aging Summary";#N/A,#N/A,FALSE,"Ratio Analysis";#N/A,#N/A,FALSE,"Test 120 Day Accts";#N/A,#N/A,FALSE,"Tickmarks"}</definedName>
    <definedName name="fefe">#REF!</definedName>
    <definedName name="FEKOWP\">#REF!</definedName>
    <definedName name="Femininas">#REF!</definedName>
    <definedName name="feqwr" localSheetId="1">{#N/A,#N/A,FALSE,"PACCIL";#N/A,#N/A,FALSE,"PAITACAN";#N/A,#N/A,FALSE,"PARECO";#N/A,#N/A,FALSE,"PA62";#N/A,#N/A,FALSE,"PAFINAL";#N/A,#N/A,FALSE,"PARECONF";#N/A,#N/A,FALSE,"PARECOND"}</definedName>
    <definedName name="feqwr" hidden="1">{#N/A,#N/A,FALSE,"PACCIL";#N/A,#N/A,FALSE,"PAITACAN";#N/A,#N/A,FALSE,"PARECO";#N/A,#N/A,FALSE,"PA62";#N/A,#N/A,FALSE,"PAFINAL";#N/A,#N/A,FALSE,"PARECONF";#N/A,#N/A,FALSE,"PARECOND"}</definedName>
    <definedName name="fer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r32w" localSheetId="1">{#N/A,#N/A,FALSE,"PACCIL";#N/A,#N/A,FALSE,"PAITACAN";#N/A,#N/A,FALSE,"PARECO";#N/A,#N/A,FALSE,"PA62";#N/A,#N/A,FALSE,"PAFINAL";#N/A,#N/A,FALSE,"PARECONF";#N/A,#N/A,FALSE,"PARECOND"}</definedName>
    <definedName name="fer32w" hidden="1">{#N/A,#N/A,FALSE,"PACCIL";#N/A,#N/A,FALSE,"PAITACAN";#N/A,#N/A,FALSE,"PARECO";#N/A,#N/A,FALSE,"PA62";#N/A,#N/A,FALSE,"PAFINAL";#N/A,#N/A,FALSE,"PARECONF";#N/A,#N/A,FALSE,"PARECOND"}</definedName>
    <definedName name="ferfer" localSheetId="1">{#N/A,#N/A,FALSE,"Plan1";#N/A,#N/A,FALSE,"Plan2"}</definedName>
    <definedName name="ferfer" hidden="1">{#N/A,#N/A,FALSE,"Plan1";#N/A,#N/A,FALSE,"Plan2"}</definedName>
    <definedName name="Fernando" localSheetId="1">{#N/A,#N/A,FALSE,"PACCIL";#N/A,#N/A,FALSE,"PAITACAN";#N/A,#N/A,FALSE,"PARECO";#N/A,#N/A,FALSE,"PA62";#N/A,#N/A,FALSE,"PAFINAL";#N/A,#N/A,FALSE,"PARECONF";#N/A,#N/A,FALSE,"PARECOND"}</definedName>
    <definedName name="Fernando" hidden="1">{#N/A,#N/A,FALSE,"PACCIL";#N/A,#N/A,FALSE,"PAITACAN";#N/A,#N/A,FALSE,"PARECO";#N/A,#N/A,FALSE,"PA62";#N/A,#N/A,FALSE,"PAFINAL";#N/A,#N/A,FALSE,"PARECONF";#N/A,#N/A,FALSE,"PARECOND"}</definedName>
    <definedName name="ferwere" localSheetId="1">{#N/A,#N/A,FALSE,"1321";#N/A,#N/A,FALSE,"1324";#N/A,#N/A,FALSE,"1333";#N/A,#N/A,FALSE,"1371"}</definedName>
    <definedName name="ferwere" hidden="1">{#N/A,#N/A,FALSE,"1321";#N/A,#N/A,FALSE,"1324";#N/A,#N/A,FALSE,"1333";#N/A,#N/A,FALSE,"1371"}</definedName>
    <definedName name="Fev.2003Rel." localSheetId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Fev.2003Rel.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FEV98F1">#REF!</definedName>
    <definedName name="FEV98F2">#REF!</definedName>
    <definedName name="FevA" localSheetId="1">#REF!</definedName>
    <definedName name="FevA">#REF!</definedName>
    <definedName name="few" localSheetId="1">{#N/A,#N/A,FALSE,"PACCIL";#N/A,#N/A,FALSE,"PAITACAN";#N/A,#N/A,FALSE,"PARECO";#N/A,#N/A,FALSE,"PA62";#N/A,#N/A,FALSE,"PAFINAL";#N/A,#N/A,FALSE,"PARECONF";#N/A,#N/A,FALSE,"PARECOND"}</definedName>
    <definedName name="few" hidden="1">{#N/A,#N/A,FALSE,"PACCIL";#N/A,#N/A,FALSE,"PAITACAN";#N/A,#N/A,FALSE,"PARECO";#N/A,#N/A,FALSE,"PA62";#N/A,#N/A,FALSE,"PAFINAL";#N/A,#N/A,FALSE,"PARECONF";#N/A,#N/A,FALSE,"PARECOND"}</definedName>
    <definedName name="fewff" localSheetId="1">{#N/A,#N/A,FALSE,"SIM95"}</definedName>
    <definedName name="fewff" hidden="1">{#N/A,#N/A,FALSE,"SIM95"}</definedName>
    <definedName name="fewrqf" localSheetId="1">{#N/A,#N/A,FALSE,"PACCIL";#N/A,#N/A,FALSE,"PAITACAN";#N/A,#N/A,FALSE,"PARECO";#N/A,#N/A,FALSE,"PA62";#N/A,#N/A,FALSE,"PAFINAL";#N/A,#N/A,FALSE,"PARECONF";#N/A,#N/A,FALSE,"PARECOND"}</definedName>
    <definedName name="fewrqf" hidden="1">{#N/A,#N/A,FALSE,"PACCIL";#N/A,#N/A,FALSE,"PAITACAN";#N/A,#N/A,FALSE,"PARECO";#N/A,#N/A,FALSE,"PA62";#N/A,#N/A,FALSE,"PAFINAL";#N/A,#N/A,FALSE,"PARECONF";#N/A,#N/A,FALSE,"PARECOND"}</definedName>
    <definedName name="ff" localSheetId="1">#REF!</definedName>
    <definedName name="ff">#REF!</definedName>
    <definedName name="ffdf" localSheetId="1">#REF!</definedName>
    <definedName name="ffdf">#REF!</definedName>
    <definedName name="fff" localSheetId="1">{"'Supply Chain'!$B$1:$AB$13"}</definedName>
    <definedName name="fff" hidden="1">{"'Supply Chain'!$B$1:$AB$13"}</definedName>
    <definedName name="ffff" localSheetId="1">#REF!</definedName>
    <definedName name="ffff">#REF!</definedName>
    <definedName name="fffff" hidden="1">#REF!</definedName>
    <definedName name="fg">#REF!</definedName>
    <definedName name="fgbfdv" localSheetId="1">{"'RELATÓRIO'!$A$1:$E$20","'RELATÓRIO'!$A$22:$D$34","'INTERNET'!$A$31:$G$58","'INTERNET'!$A$1:$G$28","'SÉRIE HISTÓRICA'!$A$167:$H$212","'SÉRIE HISTÓRICA'!$A$56:$H$101"}</definedName>
    <definedName name="fgbfdv" hidden="1">{"'RELATÓRIO'!$A$1:$E$20","'RELATÓRIO'!$A$22:$D$34","'INTERNET'!$A$31:$G$58","'INTERNET'!$A$1:$G$28","'SÉRIE HISTÓRICA'!$A$167:$H$212","'SÉRIE HISTÓRICA'!$A$56:$H$101"}</definedName>
    <definedName name="fgbfdv_1" localSheetId="1">{"'RELATÓRIO'!$A$1:$E$20","'RELATÓRIO'!$A$22:$D$34","'INTERNET'!$A$31:$G$58","'INTERNET'!$A$1:$G$28","'SÉRIE HISTÓRICA'!$A$167:$H$212","'SÉRIE HISTÓRICA'!$A$56:$H$101"}</definedName>
    <definedName name="fgbfdv_1" hidden="1">{"'RELATÓRIO'!$A$1:$E$20","'RELATÓRIO'!$A$22:$D$34","'INTERNET'!$A$31:$G$58","'INTERNET'!$A$1:$G$28","'SÉRIE HISTÓRICA'!$A$167:$H$212","'SÉRIE HISTÓRICA'!$A$56:$H$101"}</definedName>
    <definedName name="fgbfdv_2" localSheetId="1">{"'RELATÓRIO'!$A$1:$E$20","'RELATÓRIO'!$A$22:$D$34","'INTERNET'!$A$31:$G$58","'INTERNET'!$A$1:$G$28","'SÉRIE HISTÓRICA'!$A$167:$H$212","'SÉRIE HISTÓRICA'!$A$56:$H$101"}</definedName>
    <definedName name="fgbfdv_2" hidden="1">{"'RELATÓRIO'!$A$1:$E$20","'RELATÓRIO'!$A$22:$D$34","'INTERNET'!$A$31:$G$58","'INTERNET'!$A$1:$G$28","'SÉRIE HISTÓRICA'!$A$167:$H$212","'SÉRIE HISTÓRICA'!$A$56:$H$101"}</definedName>
    <definedName name="fgbfdv_3" localSheetId="1">{"'RELATÓRIO'!$A$1:$E$20","'RELATÓRIO'!$A$22:$D$34","'INTERNET'!$A$31:$G$58","'INTERNET'!$A$1:$G$28","'SÉRIE HISTÓRICA'!$A$167:$H$212","'SÉRIE HISTÓRICA'!$A$56:$H$101"}</definedName>
    <definedName name="fgbfdv_3" hidden="1">{"'RELATÓRIO'!$A$1:$E$20","'RELATÓRIO'!$A$22:$D$34","'INTERNET'!$A$31:$G$58","'INTERNET'!$A$1:$G$28","'SÉRIE HISTÓRICA'!$A$167:$H$212","'SÉRIE HISTÓRICA'!$A$56:$H$101"}</definedName>
    <definedName name="fgbfdv_4" localSheetId="1">{"'RELATÓRIO'!$A$1:$E$20","'RELATÓRIO'!$A$22:$D$34","'INTERNET'!$A$31:$G$58","'INTERNET'!$A$1:$G$28","'SÉRIE HISTÓRICA'!$A$167:$H$212","'SÉRIE HISTÓRICA'!$A$56:$H$101"}</definedName>
    <definedName name="fgbfdv_4" hidden="1">{"'RELATÓRIO'!$A$1:$E$20","'RELATÓRIO'!$A$22:$D$34","'INTERNET'!$A$31:$G$58","'INTERNET'!$A$1:$G$28","'SÉRIE HISTÓRICA'!$A$167:$H$212","'SÉRIE HISTÓRICA'!$A$56:$H$101"}</definedName>
    <definedName name="fgbfdv_5" localSheetId="1">{"'RELATÓRIO'!$A$1:$E$20","'RELATÓRIO'!$A$22:$D$34","'INTERNET'!$A$31:$G$58","'INTERNET'!$A$1:$G$28","'SÉRIE HISTÓRICA'!$A$167:$H$212","'SÉRIE HISTÓRICA'!$A$56:$H$101"}</definedName>
    <definedName name="fgbfdv_5" hidden="1">{"'RELATÓRIO'!$A$1:$E$20","'RELATÓRIO'!$A$22:$D$34","'INTERNET'!$A$31:$G$58","'INTERNET'!$A$1:$G$28","'SÉRIE HISTÓRICA'!$A$167:$H$212","'SÉRIE HISTÓRICA'!$A$56:$H$101"}</definedName>
    <definedName name="fgbh" localSheetId="1">{"sch56",#N/A,FALSE,"savings";"sch64",#N/A,FALSE,"savings"}</definedName>
    <definedName name="fgbh" hidden="1">{"sch56",#N/A,FALSE,"savings";"sch64",#N/A,FALSE,"savings"}</definedName>
    <definedName name="FGDAG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FGDA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fgf" localSheetId="1">{#N/A,#N/A,FALSE,"Aging Summary";#N/A,#N/A,FALSE,"Ratio Analysis";#N/A,#N/A,FALSE,"Test 120 Day Accts";#N/A,#N/A,FALSE,"Tickmarks"}</definedName>
    <definedName name="fgf" hidden="1">{#N/A,#N/A,FALSE,"Aging Summary";#N/A,#N/A,FALSE,"Ratio Analysis";#N/A,#N/A,FALSE,"Test 120 Day Accts";#N/A,#N/A,FALSE,"Tickmarks"}</definedName>
    <definedName name="fgfg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fg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FGFGHYJ" localSheetId="1">{#N/A,#N/A,FALSE,"Plan1";#N/A,#N/A,FALSE,"Plan2"}</definedName>
    <definedName name="FGFGHYJ" hidden="1">{#N/A,#N/A,FALSE,"Plan1";#N/A,#N/A,FALSE,"Plan2"}</definedName>
    <definedName name="fgg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g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gh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fgh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fghgf" hidden="1">#REF!</definedName>
    <definedName name="fghhhhhhhhhh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ghhhhhhhhhh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ghhhhshfff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ghhhhshfff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ghhhsffghtrt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ghhhsffghtr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GHJ" hidden="1">#REF!</definedName>
    <definedName name="FGJHFGK" localSheetId="1">{#N/A,#N/A,FALSE,"Plan1";#N/A,#N/A,FALSE,"Plan2"}</definedName>
    <definedName name="FGJHFGK" hidden="1">{#N/A,#N/A,FALSE,"Plan1";#N/A,#N/A,FALSE,"Plan2"}</definedName>
    <definedName name="FGJNFY" localSheetId="1">{"'NOTES2'!$G$9:$J$27"}</definedName>
    <definedName name="FGJNFY" hidden="1">{"'NOTES2'!$G$9:$J$27"}</definedName>
    <definedName name="fgthyyu" localSheetId="1">{#N/A,#N/A,FALSE,"Plan1";#N/A,#N/A,FALSE,"Plan2"}</definedName>
    <definedName name="fgthyyu" hidden="1">{#N/A,#N/A,FALSE,"Plan1";#N/A,#N/A,FALSE,"Plan2"}</definedName>
    <definedName name="FGTS" localSheetId="1">{#N/A,#N/A,FALSE,"Aging Summary";#N/A,#N/A,FALSE,"Ratio Analysis";#N/A,#N/A,FALSE,"Test 120 Day Accts";#N/A,#N/A,FALSE,"Tickmarks"}</definedName>
    <definedName name="FGTS" hidden="1">{#N/A,#N/A,FALSE,"Aging Summary";#N/A,#N/A,FALSE,"Ratio Analysis";#N/A,#N/A,FALSE,"Test 120 Day Accts";#N/A,#N/A,FALSE,"Tickmarks"}</definedName>
    <definedName name="fh" localSheetId="1">{"Capex by project",#N/A,FALSE,"Capex by Project"}</definedName>
    <definedName name="fh" hidden="1">{"Capex by project",#N/A,FALSE,"Capex by Project"}</definedName>
    <definedName name="FIELD6" localSheetId="1">{"MESROS",#N/A,FALSE,"ROS";"MESOFF",#N/A,FALSE,"OFF";"MESBEA",#N/A,FALSE,"BEA";"MESCOF",#N/A,FALSE,"COF";"MESTEL",#N/A,FALSE,"TEL";"MESCON",#N/A,FALSE,"CON";"MESINT",#N/A,FALSE,"INT"}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localSheetId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F">#REF!</definedName>
    <definedName name="FINAME">#REF!</definedName>
    <definedName name="FINAMELP">#REF!</definedName>
    <definedName name="finance2" localSheetId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ance2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ancialYear" localSheetId="1">#REF!</definedName>
    <definedName name="FinancialYear">#REF!</definedName>
    <definedName name="FINANCLP">#REF!</definedName>
    <definedName name="FINANCP">#REF!</definedName>
    <definedName name="FINANLP">#REF!</definedName>
    <definedName name="finanzas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anza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d" localSheetId="1">{"'Grill_Objective'!$A$1:$AF$101"}</definedName>
    <definedName name="Find" hidden="1">{"'Grill_Objective'!$A$1:$AF$101"}</definedName>
    <definedName name="FIOEj">#REF!</definedName>
    <definedName name="Fitzroy" localSheetId="1">#REF!</definedName>
    <definedName name="Fitzroy">#REF!</definedName>
    <definedName name="fjdkcx" localSheetId="1">{"'Resumo Formação'!$A$1:$N$34"}</definedName>
    <definedName name="fjdkcx" hidden="1">{"'Resumo Formação'!$A$1:$N$34"}</definedName>
    <definedName name="fjf" localSheetId="1">{#N/A,#N/A,FALSE,"SIM95"}</definedName>
    <definedName name="fjf" hidden="1">{#N/A,#N/A,FALSE,"SIM95"}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HJHG" hidden="1">{#N/A,#N/A,FALSE,"Plan1";#N/A,#N/A,FALSE,"Plan2"}</definedName>
    <definedName name="fjhtd" localSheetId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fjhtd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fjjhjsf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jjhjsf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jujo" localSheetId="1">{#N/A,#N/A,FALSE,"BALAJUS";#N/A,#N/A,FALSE,"GYPAJAUS";#N/A,#N/A,FALSE,"PATRIAJUS";#N/A,#N/A,FALSE,"FLUJOAJUS";#N/A,#N/A,FALSE,"BALANC_hist";#N/A,#N/A,FALSE,"GYP_hist";#N/A,#N/A,FALSE,"PATRIM-hist";#N/A,#N/A,FALSE,"FLUJ-hist"}</definedName>
    <definedName name="fjujo" hidden="1">{#N/A,#N/A,FALSE,"BALAJUS";#N/A,#N/A,FALSE,"GYPAJAUS";#N/A,#N/A,FALSE,"PATRIAJUS";#N/A,#N/A,FALSE,"FLUJOAJUS";#N/A,#N/A,FALSE,"BALANC_hist";#N/A,#N/A,FALSE,"GYP_hist";#N/A,#N/A,FALSE,"PATRIM-hist";#N/A,#N/A,FALSE,"FLUJ-hist"}</definedName>
    <definedName name="fkfw" localSheetId="1">{#N/A,#N/A,FALSE,"Plan1";#N/A,#N/A,FALSE,"Plan2"}</definedName>
    <definedName name="fkfw" hidden="1">{#N/A,#N/A,FALSE,"Plan1";#N/A,#N/A,FALSE,"Plan2"}</definedName>
    <definedName name="Fla" hidden="1">1</definedName>
    <definedName name="FlDen">1</definedName>
    <definedName name="FlDt">190</definedName>
    <definedName name="Flinders_Ln" localSheetId="1">#REF!</definedName>
    <definedName name="Flinders_Ln">#REF!</definedName>
    <definedName name="flor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lo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lujo2" localSheetId="1">{"FLUJO DE CAJA",#N/A,FALSE,"Hoja1";"ANEXOS FLUJO",#N/A,FALSE,"Hoja1"}</definedName>
    <definedName name="flujo2" hidden="1">{"FLUJO DE CAJA",#N/A,FALSE,"Hoja1";"ANEXOS FLUJO",#N/A,FALSE,"Hoja1"}</definedName>
    <definedName name="FM1_" localSheetId="1">#REF!</definedName>
    <definedName name="FM1_">#REF!</definedName>
    <definedName name="FM10_" localSheetId="1">#REF!</definedName>
    <definedName name="FM10_">#REF!</definedName>
    <definedName name="FM11_" localSheetId="1">#REF!</definedName>
    <definedName name="FM11_">#REF!</definedName>
    <definedName name="FM12_" localSheetId="1">#REF!</definedName>
    <definedName name="FM12_">#REF!</definedName>
    <definedName name="FM2_" localSheetId="1">#REF!</definedName>
    <definedName name="FM2_">#REF!</definedName>
    <definedName name="FM3_" localSheetId="1">#REF!</definedName>
    <definedName name="FM3_">#REF!</definedName>
    <definedName name="FM4_" localSheetId="1">#REF!</definedName>
    <definedName name="FM4_">#REF!</definedName>
    <definedName name="FM5_" localSheetId="1">#REF!</definedName>
    <definedName name="FM5_">#REF!</definedName>
    <definedName name="FM6_" localSheetId="1">#REF!</definedName>
    <definedName name="FM6_">#REF!</definedName>
    <definedName name="FM7_" localSheetId="1">#REF!</definedName>
    <definedName name="FM7_">#REF!</definedName>
    <definedName name="FM8_" localSheetId="1">#REF!</definedName>
    <definedName name="FM8_">#REF!</definedName>
    <definedName name="FM9_" localSheetId="1">#REF!</definedName>
    <definedName name="FM9_">#REF!</definedName>
    <definedName name="FMTYP">"0001"</definedName>
    <definedName name="fn">#REF!</definedName>
    <definedName name="FN_D_PI">#REF!</definedName>
    <definedName name="FN_T_PI">#REF!</definedName>
    <definedName name="fnfnfnfnfnf" localSheetId="1">{"'Resumo Formação'!$A$1:$N$34"}</definedName>
    <definedName name="fnfnfnfnfnf" hidden="1">{"'Resumo Formação'!$A$1:$N$34"}</definedName>
    <definedName name="FNGRIQON">#REF!</definedName>
    <definedName name="fnr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nr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OLHA">#REF!</definedName>
    <definedName name="fontes" localSheetId="1">{#N/A,#N/A,FALSE,"Sudeste";#N/A,#N/A,FALSE,"Sul";#N/A,#N/A,FALSE,"CCRG"}</definedName>
    <definedName name="fontes" hidden="1">{#N/A,#N/A,FALSE,"Sudeste";#N/A,#N/A,FALSE,"Sul";#N/A,#N/A,FALSE,"CCRG"}</definedName>
    <definedName name="fontes_1" localSheetId="1">{#N/A,#N/A,FALSE,"Sudeste";#N/A,#N/A,FALSE,"Sul";#N/A,#N/A,FALSE,"CCRG"}</definedName>
    <definedName name="fontes_1" hidden="1">{#N/A,#N/A,FALSE,"Sudeste";#N/A,#N/A,FALSE,"Sul";#N/A,#N/A,FALSE,"CCRG"}</definedName>
    <definedName name="FOOD_GLB_COMPS">#REF!</definedName>
    <definedName name="FOOD_GLB_COMPS1">#REF!</definedName>
    <definedName name="form_1_1">NA()</definedName>
    <definedName name="form_1_2">NA()</definedName>
    <definedName name="form_2_1">NA()</definedName>
    <definedName name="form_2_2">NA()</definedName>
    <definedName name="FORN">#REF!</definedName>
    <definedName name="fornec">#REF!</definedName>
    <definedName name="FORNECNACIOCD">#REF!+#REF!</definedName>
    <definedName name="fr">#REF!</definedName>
    <definedName name="fr3ewds" localSheetId="1">{#N/A,#N/A,FALSE,"PACCIL";#N/A,#N/A,FALSE,"PAITACAN";#N/A,#N/A,FALSE,"PARECO";#N/A,#N/A,FALSE,"PA62";#N/A,#N/A,FALSE,"PAFINAL";#N/A,#N/A,FALSE,"PARECONF";#N/A,#N/A,FALSE,"PARECOND"}</definedName>
    <definedName name="fr3ewds" hidden="1">{#N/A,#N/A,FALSE,"PACCIL";#N/A,#N/A,FALSE,"PAITACAN";#N/A,#N/A,FALSE,"PARECO";#N/A,#N/A,FALSE,"PA62";#N/A,#N/A,FALSE,"PAFINAL";#N/A,#N/A,FALSE,"PARECONF";#N/A,#N/A,FALSE,"PARECOND"}</definedName>
    <definedName name="FRActualBelow" localSheetId="1">#REF!</definedName>
    <definedName name="FRActualBelow">#REF!</definedName>
    <definedName name="FRActualCOGS" localSheetId="1">#REF!</definedName>
    <definedName name="FRActualCOGS">#REF!</definedName>
    <definedName name="FRActualDept" localSheetId="1">#REF!</definedName>
    <definedName name="FRActualDept">#REF!</definedName>
    <definedName name="FRActualDIG" localSheetId="1">#REF!</definedName>
    <definedName name="FRActualDIG">#REF!</definedName>
    <definedName name="FRActualHO" localSheetId="1">#REF!</definedName>
    <definedName name="FRActualHO">#REF!</definedName>
    <definedName name="FRActualICC" localSheetId="1">#REF!</definedName>
    <definedName name="FRActualICC">#REF!</definedName>
    <definedName name="FRActualICS" localSheetId="1">#REF!</definedName>
    <definedName name="FRActualICS">#REF!</definedName>
    <definedName name="FRActualRetail" localSheetId="1">#REF!</definedName>
    <definedName name="FRActualRetail">#REF!</definedName>
    <definedName name="FRActualSales" localSheetId="1">#REF!</definedName>
    <definedName name="FRActualSales">#REF!</definedName>
    <definedName name="Francebudbelow" localSheetId="1">#REF!</definedName>
    <definedName name="Francebudbelow">#REF!</definedName>
    <definedName name="FRANCEBUDGETCOGS" localSheetId="1">#REF!</definedName>
    <definedName name="FRANCEBUDGETCOGS">#REF!</definedName>
    <definedName name="FRANCEBUDGETDSTORE" localSheetId="1">#REF!</definedName>
    <definedName name="FRANCEBUDGETDSTORE">#REF!</definedName>
    <definedName name="FRANCEBUDGETHO" localSheetId="1">#REF!</definedName>
    <definedName name="FRANCEBUDGETHO">#REF!</definedName>
    <definedName name="FRANCEBUDGETRETAIL" localSheetId="1">#REF!</definedName>
    <definedName name="FRANCEBUDGETRETAIL">#REF!</definedName>
    <definedName name="FRANCEBUDGETSALES" localSheetId="1">#REF!</definedName>
    <definedName name="FRANCEBUDGETSALES">#REF!</definedName>
    <definedName name="FranceCOGS" localSheetId="1">#REF!</definedName>
    <definedName name="FranceCOGS">#REF!</definedName>
    <definedName name="FranceDept" localSheetId="1">#REF!</definedName>
    <definedName name="FranceDept">#REF!</definedName>
    <definedName name="FRANCEHO" localSheetId="1">#REF!</definedName>
    <definedName name="FRANCEHO">#REF!</definedName>
    <definedName name="FRANCERETAIL" localSheetId="1">#REF!</definedName>
    <definedName name="FRANCERETAIL">#REF!</definedName>
    <definedName name="FRANCESALES" localSheetId="1">#REF!</definedName>
    <definedName name="FRANCESALES">#REF!</definedName>
    <definedName name="FRBudgetBelow" localSheetId="1">#REF!</definedName>
    <definedName name="FRBudgetBelow">#REF!</definedName>
    <definedName name="FRBudgetCOGS" localSheetId="1">#REF!</definedName>
    <definedName name="FRBudgetCOGS">#REF!</definedName>
    <definedName name="FRBudgetDept" localSheetId="1">#REF!</definedName>
    <definedName name="FRBudgetDept">#REF!</definedName>
    <definedName name="FRBudgetDIG" localSheetId="1">#REF!</definedName>
    <definedName name="FRBudgetDIG">#REF!</definedName>
    <definedName name="FRBudgetHO" localSheetId="1">#REF!</definedName>
    <definedName name="FRBudgetHO">#REF!</definedName>
    <definedName name="FRBudgetRetail" localSheetId="1">#REF!</definedName>
    <definedName name="FRBudgetRetail">#REF!</definedName>
    <definedName name="FRBudgetSales" localSheetId="1">#REF!</definedName>
    <definedName name="FRBudgetSales">#REF!</definedName>
    <definedName name="frdesw" localSheetId="1">{"'Resumo Formação'!$A$1:$N$34"}</definedName>
    <definedName name="frdesw" hidden="1">{"'Resumo Formação'!$A$1:$N$34"}</definedName>
    <definedName name="fre3wef" localSheetId="1">{#N/A,#N/A,FALSE,"PACCIL";#N/A,#N/A,FALSE,"PAITACAN";#N/A,#N/A,FALSE,"PARECO";#N/A,#N/A,FALSE,"PA62";#N/A,#N/A,FALSE,"PAFINAL";#N/A,#N/A,FALSE,"PARECONF";#N/A,#N/A,FALSE,"PARECOND"}</definedName>
    <definedName name="fre3wef" hidden="1">{#N/A,#N/A,FALSE,"PACCIL";#N/A,#N/A,FALSE,"PAITACAN";#N/A,#N/A,FALSE,"PARECO";#N/A,#N/A,FALSE,"PA62";#N/A,#N/A,FALSE,"PAFINAL";#N/A,#N/A,FALSE,"PARECONF";#N/A,#N/A,FALSE,"PARECOND"}</definedName>
    <definedName name="FREGRTG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FREGRTG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FREGT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REG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FRETE" localSheetId="1">#REF!</definedName>
    <definedName name="FRETE">#REF!</definedName>
    <definedName name="Frete_Orc" localSheetId="1">#REF!</definedName>
    <definedName name="Frete_Orc">#REF!</definedName>
    <definedName name="Frete_Proj_Gfa" localSheetId="1">#REF!</definedName>
    <definedName name="Frete_Proj_Gfa">#REF!</definedName>
    <definedName name="Frete_Proj_Gfa_Go" localSheetId="1">#REF!</definedName>
    <definedName name="Frete_Proj_Gfa_Go">#REF!</definedName>
    <definedName name="Frete_Proj_Plj" localSheetId="1">#REF!</definedName>
    <definedName name="Frete_Proj_Plj">#REF!</definedName>
    <definedName name="Frete_Proj_Plj_Go" localSheetId="1">#REF!</definedName>
    <definedName name="Frete_Proj_Plj_Go">#REF!</definedName>
    <definedName name="Frete_Real" localSheetId="1">#REF!</definedName>
    <definedName name="Frete_Real">#REF!</definedName>
    <definedName name="frf" localSheetId="1">#REF!</definedName>
    <definedName name="frf">#REF!</definedName>
    <definedName name="frfr_1">NA()</definedName>
    <definedName name="frfr_10">NA()</definedName>
    <definedName name="frfr_11">NA()</definedName>
    <definedName name="frfr_12">NA()</definedName>
    <definedName name="frfr_13">NA()</definedName>
    <definedName name="frfr_14">NA()</definedName>
    <definedName name="frfr_15">NA()</definedName>
    <definedName name="frfr_16">NA()</definedName>
    <definedName name="frfr_17">NA()</definedName>
    <definedName name="frfr_18">NA()</definedName>
    <definedName name="frfr_19">NA()</definedName>
    <definedName name="frfr_2">NA()</definedName>
    <definedName name="frfr_3">NA()</definedName>
    <definedName name="frfr_4">NA()</definedName>
    <definedName name="frfr_5">NA()</definedName>
    <definedName name="frfr_6">NA()</definedName>
    <definedName name="frfr_7">NA()</definedName>
    <definedName name="frfr_8">NA()</definedName>
    <definedName name="frfr_9">NA()</definedName>
    <definedName name="frfrg_1">NA()</definedName>
    <definedName name="frfrg_10">NA()</definedName>
    <definedName name="frfrg_11">NA()</definedName>
    <definedName name="frfrg_12">NA()</definedName>
    <definedName name="frfrg_13">NA()</definedName>
    <definedName name="frfrg_14">NA()</definedName>
    <definedName name="frfrg_15">NA()</definedName>
    <definedName name="frfrg_16">NA()</definedName>
    <definedName name="frfrg_17">NA()</definedName>
    <definedName name="frfrg_18">NA()</definedName>
    <definedName name="frfrg_19">NA()</definedName>
    <definedName name="frfrg_2">NA()</definedName>
    <definedName name="frfrg_3">NA()</definedName>
    <definedName name="frfrg_4">NA()</definedName>
    <definedName name="frfrg_5">NA()</definedName>
    <definedName name="frfrg_6">NA()</definedName>
    <definedName name="frfrg_7">NA()</definedName>
    <definedName name="frfrg_8">NA()</definedName>
    <definedName name="frfrg_9">NA()</definedName>
    <definedName name="fsafasdfafasdf" localSheetId="1">{#N/A,#N/A,FALSE,"EE_FF";#N/A,#N/A,FALSE,"Var_trim_EE_FF";#N/A,#N/A,FALSE,"Var porc. EE_FF"}</definedName>
    <definedName name="fsafasdfafasdf" hidden="1">{#N/A,#N/A,FALSE,"EE_FF";#N/A,#N/A,FALSE,"Var_trim_EE_FF";#N/A,#N/A,FALSE,"Var porc. EE_FF"}</definedName>
    <definedName name="FSAFD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FSAFD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fsdf" localSheetId="1">{#N/A,#N/A,FALSE,"Aging Summary";#N/A,#N/A,FALSE,"Ratio Analysis";#N/A,#N/A,FALSE,"Test 120 Day Accts";#N/A,#N/A,FALSE,"Tickmarks"}</definedName>
    <definedName name="fsdf" hidden="1">{#N/A,#N/A,FALSE,"Aging Summary";#N/A,#N/A,FALSE,"Ratio Analysis";#N/A,#N/A,FALSE,"Test 120 Day Accts";#N/A,#N/A,FALSE,"Tickmarks"}</definedName>
    <definedName name="fsdg" localSheetId="1">{"SCH44",#N/A,FALSE,"5b5f";"SCH45",#N/A,FALSE,"5b5f"}</definedName>
    <definedName name="fsdg" hidden="1">{"SCH44",#N/A,FALSE,"5b5f";"SCH45",#N/A,FALSE,"5b5f"}</definedName>
    <definedName name="fsfdgggggga" localSheetId="1">{"Alle Perioden",#N/A,FALSE,"Erf";"Alle Perioden",#N/A,FALSE,"Ang";"Alle Perioden",#N/A,FALSE,"BV";"Alle Perioden",#N/A,FALSE,"BE";"Alle Perioden",#N/A,FALSE,"Re";"Alle Perioden",#N/A,FALSE,"Vol"}</definedName>
    <definedName name="fsfdgggggga" hidden="1">{"Alle Perioden",#N/A,FALSE,"Erf";"Alle Perioden",#N/A,FALSE,"Ang";"Alle Perioden",#N/A,FALSE,"BV";"Alle Perioden",#N/A,FALSE,"BE";"Alle Perioden",#N/A,FALSE,"Re";"Alle Perioden",#N/A,FALSE,"Vol"}</definedName>
    <definedName name="fsfsgf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sfsgf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FSFTERRF" localSheetId="1">{#N/A,#N/A,FALSE,"Plan1";#N/A,#N/A,FALSE,"Plan2"}</definedName>
    <definedName name="FSFTERRF" hidden="1">{#N/A,#N/A,FALSE,"Plan1";#N/A,#N/A,FALSE,"Plan2"}</definedName>
    <definedName name="fsg" localSheetId="1">{"Alle Perioden",#N/A,FALSE,"Erf";"Alle Perioden",#N/A,FALSE,"Ang";"Alle Perioden",#N/A,FALSE,"BV";"Alle Perioden",#N/A,FALSE,"BE";"Alle Perioden",#N/A,FALSE,"Re";"Alle Perioden",#N/A,FALSE,"Vol"}</definedName>
    <definedName name="fsg" hidden="1">{"Alle Perioden",#N/A,FALSE,"Erf";"Alle Perioden",#N/A,FALSE,"Ang";"Alle Perioden",#N/A,FALSE,"BV";"Alle Perioden",#N/A,FALSE,"BE";"Alle Perioden",#N/A,FALSE,"Re";"Alle Perioden",#N/A,FALSE,"Vol"}</definedName>
    <definedName name="fshg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fshg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ftgyhuj" localSheetId="1">{"'Resumo Formação'!$A$1:$N$34"}</definedName>
    <definedName name="ftgyhuj" hidden="1">{"'Resumo Formação'!$A$1:$N$34"}</definedName>
    <definedName name="FU" localSheetId="1">#REF!</definedName>
    <definedName name="FU">#REF!</definedName>
    <definedName name="FUGASELIC" localSheetId="1">#REF!</definedName>
    <definedName name="FUGASELIC">#REF!</definedName>
    <definedName name="full_print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full_print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FUNRURAL" localSheetId="1">{#N/A,#N/A,FALSE,"Aging Summary";#N/A,#N/A,FALSE,"Ratio Analysis";#N/A,#N/A,FALSE,"Test 120 Day Accts";#N/A,#N/A,FALSE,"Tickmarks"}</definedName>
    <definedName name="FUNRURAL" hidden="1">{#N/A,#N/A,FALSE,"Aging Summary";#N/A,#N/A,FALSE,"Ratio Analysis";#N/A,#N/A,FALSE,"Test 120 Day Accts";#N/A,#N/A,FALSE,"Tickmarks"}</definedName>
    <definedName name="FURKA" localSheetId="1">#REF!</definedName>
    <definedName name="FURKA">#REF!</definedName>
    <definedName name="fvf" localSheetId="1">#REF!:_L4800C5</definedName>
    <definedName name="fvf" localSheetId="4">#REF!:_L4800C5</definedName>
    <definedName name="fvf" localSheetId="3">#REF!:_L4800C5</definedName>
    <definedName name="fvf">#REF!:_L4800C5</definedName>
    <definedName name="fvfffffffffffffffffffff" localSheetId="1">{"'Resumo Formação'!$A$1:$N$34"}</definedName>
    <definedName name="fvfffffffffffffffffffff" hidden="1">{"'Resumo Formação'!$A$1:$N$34"}</definedName>
    <definedName name="FVOp_Orc" localSheetId="1">#REF!</definedName>
    <definedName name="FVOp_Orc">#REF!</definedName>
    <definedName name="FVOp_Proj_Gfa" localSheetId="1">#REF!</definedName>
    <definedName name="FVOp_Proj_Gfa">#REF!</definedName>
    <definedName name="FVOp_Proj_Gfa_Go" localSheetId="1">#REF!</definedName>
    <definedName name="FVOp_Proj_Gfa_Go">#REF!</definedName>
    <definedName name="FVOp_Proj_Plj" localSheetId="1">#REF!</definedName>
    <definedName name="FVOp_Proj_Plj">#REF!</definedName>
    <definedName name="FVOp_Proj_Plj_Go" localSheetId="1">#REF!</definedName>
    <definedName name="FVOp_Proj_Plj_Go">#REF!</definedName>
    <definedName name="FVOp_Real" localSheetId="1">#REF!</definedName>
    <definedName name="FVOp_Real">#REF!</definedName>
    <definedName name="FVRecTr_Orc" localSheetId="1">#REF!</definedName>
    <definedName name="FVRecTr_Orc">#REF!</definedName>
    <definedName name="FVRecTr_Proj_Gfa" localSheetId="1">#REF!</definedName>
    <definedName name="FVRecTr_Proj_Gfa">#REF!</definedName>
    <definedName name="FVRecTr_Proj_Gfa_Go" localSheetId="1">#REF!</definedName>
    <definedName name="FVRecTr_Proj_Gfa_Go">#REF!</definedName>
    <definedName name="FVRecTr_Proj_Plj" localSheetId="1">#REF!</definedName>
    <definedName name="FVRecTr_Proj_Plj">#REF!</definedName>
    <definedName name="FVRecTr_Proj_Plj_Go" localSheetId="1">#REF!</definedName>
    <definedName name="FVRecTr_Proj_Plj_Go">#REF!</definedName>
    <definedName name="FVRecTr_Real" localSheetId="1">#REF!</definedName>
    <definedName name="FVRecTr_Real">#REF!</definedName>
    <definedName name="fx" localSheetId="1">{#N/A,#N/A,FALSE,"ENERGIA";#N/A,#N/A,FALSE,"PERDIDAS";#N/A,#N/A,FALSE,"CLIENTES";#N/A,#N/A,FALSE,"ESTADO";#N/A,#N/A,FALSE,"TECNICA"}</definedName>
    <definedName name="fx" hidden="1">{#N/A,#N/A,FALSE,"ENERGIA";#N/A,#N/A,FALSE,"PERDIDAS";#N/A,#N/A,FALSE,"CLIENTES";#N/A,#N/A,FALSE,"ESTADO";#N/A,#N/A,FALSE,"TECNICA"}</definedName>
    <definedName name="fxgn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XRCD">#REF!</definedName>
    <definedName name="FXRCR">#REF!</definedName>
    <definedName name="FXREUR">#REF!</definedName>
    <definedName name="FXRHKD">#REF!</definedName>
    <definedName name="FXRIR">#REF!</definedName>
    <definedName name="FXRIRE">#REF!</definedName>
    <definedName name="FXRJY">#REF!</definedName>
    <definedName name="FXRMR">#REF!</definedName>
    <definedName name="FXRNTD">#REF!</definedName>
    <definedName name="FXRNZD">#REF!</definedName>
    <definedName name="FXRPNGK">#REF!</definedName>
    <definedName name="FXRSARD">#REF!</definedName>
    <definedName name="FXRSARY">#REF!</definedName>
    <definedName name="FXRSD">#REF!</definedName>
    <definedName name="FXRSDR">#REF!</definedName>
    <definedName name="FXRSF">#REF!</definedName>
    <definedName name="FXRSK">#REF!</definedName>
    <definedName name="FXRSKW">#REF!</definedName>
    <definedName name="FXRTB">#REF!</definedName>
    <definedName name="FXRTWI">#REF!</definedName>
    <definedName name="FXRUAED">#REF!</definedName>
    <definedName name="FXRUKPS">#REF!</definedName>
    <definedName name="FXRUSD">#REF!</definedName>
    <definedName name="FXRVD">#REF!</definedName>
    <definedName name="FXVarianceQTD">7</definedName>
    <definedName name="FXVarianceYTD">10</definedName>
    <definedName name="FXVarQTD">10</definedName>
    <definedName name="FXVarYTD">18</definedName>
    <definedName name="g" localSheetId="1">#REF!</definedName>
    <definedName name="g">#REF!</definedName>
    <definedName name="ga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ga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gabry" localSheetId="1">{"Estado de Cobranzas pag 1",#N/A,FALSE,"RESUMEN";"Estado de Cobranzas pag 2",#N/A,FALSE,"RESUMEN";"Estado de Cobranzas pag 3",#N/A,FALSE,"RESUMEN"}</definedName>
    <definedName name="gabry" hidden="1">{"Estado de Cobranzas pag 1",#N/A,FALSE,"RESUMEN";"Estado de Cobranzas pag 2",#N/A,FALSE,"RESUMEN";"Estado de Cobranzas pag 3",#N/A,FALSE,"RESUMEN"}</definedName>
    <definedName name="gaby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aby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ADM" localSheetId="1">#REF!</definedName>
    <definedName name="GADM">#REF!</definedName>
    <definedName name="galo" localSheetId="1">{#N/A,#N/A,FALSE,"Aging Summary";#N/A,#N/A,FALSE,"Ratio Analysis";#N/A,#N/A,FALSE,"Test 120 Day Accts";#N/A,#N/A,FALSE,"Tickmarks"}</definedName>
    <definedName name="galo" hidden="1">{#N/A,#N/A,FALSE,"Aging Summary";#N/A,#N/A,FALSE,"Ratio Analysis";#N/A,#N/A,FALSE,"Test 120 Day Accts";#N/A,#N/A,FALSE,"Tickmarks"}</definedName>
    <definedName name="GAN" localSheetId="1">#REF!</definedName>
    <definedName name="GAN" hidden="1">#REF!</definedName>
    <definedName name="ganacias2" localSheetId="1">{"GAN.Y PERD.RESUMIDO",#N/A,FALSE,"Hoja1";"GAN.Y PERD.DETALLADO",#N/A,FALSE,"Hoja1"}</definedName>
    <definedName name="ganacias2" hidden="1">{"GAN.Y PERD.RESUMIDO",#N/A,FALSE,"Hoja1";"GAN.Y PERD.DETALLADO",#N/A,FALSE,"Hoja1"}</definedName>
    <definedName name="ganancia" localSheetId="1">{#N/A,#N/A,FALSE,"Aging Summary";#N/A,#N/A,FALSE,"Ratio Analysis";#N/A,#N/A,FALSE,"Test 120 Day Accts";#N/A,#N/A,FALSE,"Tickmarks"}</definedName>
    <definedName name="ganancia" hidden="1">{#N/A,#N/A,FALSE,"Aging Summary";#N/A,#N/A,FALSE,"Ratio Analysis";#N/A,#N/A,FALSE,"Test 120 Day Accts";#N/A,#N/A,FALSE,"Tickmarks"}</definedName>
    <definedName name="GANO" localSheetId="1">#REF!</definedName>
    <definedName name="GANO">#REF!</definedName>
    <definedName name="GANputa" localSheetId="1">#REF!</definedName>
    <definedName name="GANputa" hidden="1">#REF!</definedName>
    <definedName name="Gap_R_EstxO">#REF!</definedName>
    <definedName name="Gap_VNP_ExO">#REF!</definedName>
    <definedName name="gara">#REF!</definedName>
    <definedName name="gb" localSheetId="1">#REF!</definedName>
    <definedName name="gb">#REF!</definedName>
    <definedName name="GBOVESPA" localSheetId="1">#REF!</definedName>
    <definedName name="GBOVESPA">#REF!</definedName>
    <definedName name="GBRTG" localSheetId="1">{"Estado de Cobranzas pag 1",#N/A,FALSE,"RESUMEN";"Estado de Cobranzas pag 2",#N/A,FALSE,"RESUMEN";"Estado de Cobranzas pag 3",#N/A,FALSE,"RESUMEN"}</definedName>
    <definedName name="GBRTG" hidden="1">{"Estado de Cobranzas pag 1",#N/A,FALSE,"RESUMEN";"Estado de Cobranzas pag 2",#N/A,FALSE,"RESUMEN";"Estado de Cobranzas pag 3",#N/A,FALSE,"RESUMEN"}</definedName>
    <definedName name="GBTN" localSheetId="1">#REF!</definedName>
    <definedName name="GBTN">#REF!</definedName>
    <definedName name="GCDB" localSheetId="1">#REF!</definedName>
    <definedName name="GCDB">#REF!</definedName>
    <definedName name="GCDI" localSheetId="1">#REF!</definedName>
    <definedName name="GCDI">#REF!</definedName>
    <definedName name="GCIA" localSheetId="1">{#N/A,#N/A,FALSE,"Aging Summary";#N/A,#N/A,FALSE,"Ratio Analysis";#N/A,#N/A,FALSE,"Test 120 Day Accts";#N/A,#N/A,FALSE,"Tickmarks"}</definedName>
    <definedName name="GCIA" hidden="1">{#N/A,#N/A,FALSE,"Aging Summary";#N/A,#N/A,FALSE,"Ratio Analysis";#N/A,#N/A,FALSE,"Test 120 Day Accts";#N/A,#N/A,FALSE,"Tickmarks"}</definedName>
    <definedName name="GCOMERCIAL" localSheetId="1">#REF!</definedName>
    <definedName name="GCOMERCIAL">#REF!</definedName>
    <definedName name="GDES" localSheetId="1">#REF!</definedName>
    <definedName name="GDES">#REF!</definedName>
    <definedName name="GDESI" localSheetId="1">#REF!</definedName>
    <definedName name="GDESI">#REF!</definedName>
    <definedName name="GDESII" localSheetId="1">#REF!</definedName>
    <definedName name="GDESII">#REF!</definedName>
    <definedName name="gdfg" localSheetId="1">{#N/A,#N/A,FALSE,"SIM95"}</definedName>
    <definedName name="gdfg" hidden="1">{#N/A,#N/A,FALSE,"SIM95"}</definedName>
    <definedName name="GEE" hidden="1">#REF!</definedName>
    <definedName name="geen" hidden="1">"dc4;460;Kochm;1"</definedName>
    <definedName name="GEGE" hidden="1">#REF!</definedName>
    <definedName name="GEGEG" hidden="1">#REF!</definedName>
    <definedName name="ger" localSheetId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AL1" localSheetId="1">#REF!</definedName>
    <definedName name="GERAL1">#REF!</definedName>
    <definedName name="GERAL10" localSheetId="1">#REF!</definedName>
    <definedName name="GERAL10">#REF!</definedName>
    <definedName name="GERAL2" localSheetId="1">#REF!</definedName>
    <definedName name="GERAL2">#REF!</definedName>
    <definedName name="GERAL3" localSheetId="1">#REF!</definedName>
    <definedName name="GERAL3">#REF!</definedName>
    <definedName name="GERAL4" localSheetId="1">#REF!</definedName>
    <definedName name="GERAL4">#REF!</definedName>
    <definedName name="GERAL5" localSheetId="1">#REF!</definedName>
    <definedName name="GERAL5">#REF!</definedName>
    <definedName name="GERAL6" localSheetId="1">#REF!</definedName>
    <definedName name="GERAL6">#REF!</definedName>
    <definedName name="GERAL7" localSheetId="1">#REF!</definedName>
    <definedName name="GERAL7">#REF!</definedName>
    <definedName name="GERAL8" localSheetId="1">#REF!</definedName>
    <definedName name="GERAL8">#REF!</definedName>
    <definedName name="GERAL9" localSheetId="1">#REF!</definedName>
    <definedName name="GERAL9">#REF!</definedName>
    <definedName name="gere" localSheetId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e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STION_1_1">NA()</definedName>
    <definedName name="GESTION_2_1">NA()</definedName>
    <definedName name="GESTION_3">NA()</definedName>
    <definedName name="GEstratégicosMap" localSheetId="1">{"'RELATÓRIO'!$A$1:$E$20","'RELATÓRIO'!$A$22:$D$34","'INTERNET'!$A$31:$G$58","'INTERNET'!$A$1:$G$28","'SÉRIE HISTÓRICA'!$A$167:$H$212","'SÉRIE HISTÓRICA'!$A$56:$H$101"}</definedName>
    <definedName name="GEstratégicosMap" hidden="1">{"'RELATÓRIO'!$A$1:$E$20","'RELATÓRIO'!$A$22:$D$34","'INTERNET'!$A$31:$G$58","'INTERNET'!$A$1:$G$28","'SÉRIE HISTÓRICA'!$A$167:$H$212","'SÉRIE HISTÓRICA'!$A$56:$H$101"}</definedName>
    <definedName name="GEstratégicosMap_1" localSheetId="1">{"'RELATÓRIO'!$A$1:$E$20","'RELATÓRIO'!$A$22:$D$34","'INTERNET'!$A$31:$G$58","'INTERNET'!$A$1:$G$28","'SÉRIE HISTÓRICA'!$A$167:$H$212","'SÉRIE HISTÓRICA'!$A$56:$H$101"}</definedName>
    <definedName name="GEstratégicosMap_1" hidden="1">{"'RELATÓRIO'!$A$1:$E$20","'RELATÓRIO'!$A$22:$D$34","'INTERNET'!$A$31:$G$58","'INTERNET'!$A$1:$G$28","'SÉRIE HISTÓRICA'!$A$167:$H$212","'SÉRIE HISTÓRICA'!$A$56:$H$101"}</definedName>
    <definedName name="GEstratégicosMap_2" localSheetId="1">{"'RELATÓRIO'!$A$1:$E$20","'RELATÓRIO'!$A$22:$D$34","'INTERNET'!$A$31:$G$58","'INTERNET'!$A$1:$G$28","'SÉRIE HISTÓRICA'!$A$167:$H$212","'SÉRIE HISTÓRICA'!$A$56:$H$101"}</definedName>
    <definedName name="GEstratégicosMap_2" hidden="1">{"'RELATÓRIO'!$A$1:$E$20","'RELATÓRIO'!$A$22:$D$34","'INTERNET'!$A$31:$G$58","'INTERNET'!$A$1:$G$28","'SÉRIE HISTÓRICA'!$A$167:$H$212","'SÉRIE HISTÓRICA'!$A$56:$H$101"}</definedName>
    <definedName name="GEstratégicosMap_3" localSheetId="1">{"'RELATÓRIO'!$A$1:$E$20","'RELATÓRIO'!$A$22:$D$34","'INTERNET'!$A$31:$G$58","'INTERNET'!$A$1:$G$28","'SÉRIE HISTÓRICA'!$A$167:$H$212","'SÉRIE HISTÓRICA'!$A$56:$H$101"}</definedName>
    <definedName name="GEstratégicosMap_3" hidden="1">{"'RELATÓRIO'!$A$1:$E$20","'RELATÓRIO'!$A$22:$D$34","'INTERNET'!$A$31:$G$58","'INTERNET'!$A$1:$G$28","'SÉRIE HISTÓRICA'!$A$167:$H$212","'SÉRIE HISTÓRICA'!$A$56:$H$101"}</definedName>
    <definedName name="GEstratégicosMap_4" localSheetId="1">{"'RELATÓRIO'!$A$1:$E$20","'RELATÓRIO'!$A$22:$D$34","'INTERNET'!$A$31:$G$58","'INTERNET'!$A$1:$G$28","'SÉRIE HISTÓRICA'!$A$167:$H$212","'SÉRIE HISTÓRICA'!$A$56:$H$101"}</definedName>
    <definedName name="GEstratégicosMap_4" hidden="1">{"'RELATÓRIO'!$A$1:$E$20","'RELATÓRIO'!$A$22:$D$34","'INTERNET'!$A$31:$G$58","'INTERNET'!$A$1:$G$28","'SÉRIE HISTÓRICA'!$A$167:$H$212","'SÉRIE HISTÓRICA'!$A$56:$H$101"}</definedName>
    <definedName name="GEstratégicosMap_5" localSheetId="1">{"'RELATÓRIO'!$A$1:$E$20","'RELATÓRIO'!$A$22:$D$34","'INTERNET'!$A$31:$G$58","'INTERNET'!$A$1:$G$28","'SÉRIE HISTÓRICA'!$A$167:$H$212","'SÉRIE HISTÓRICA'!$A$56:$H$101"}</definedName>
    <definedName name="GEstratégicosMap_5" hidden="1">{"'RELATÓRIO'!$A$1:$E$20","'RELATÓRIO'!$A$22:$D$34","'INTERNET'!$A$31:$G$58","'INTERNET'!$A$1:$G$28","'SÉRIE HISTÓRICA'!$A$167:$H$212","'SÉRIE HISTÓRICA'!$A$56:$H$101"}</definedName>
    <definedName name="gfd">#REF!</definedName>
    <definedName name="gfdg" localSheetId="1">{"SCH47",#N/A,FALSE,"value";"sch48",#N/A,FALSE,"value"}</definedName>
    <definedName name="gfdg" hidden="1">{"SCH47",#N/A,FALSE,"value";"sch48",#N/A,FALSE,"value"}</definedName>
    <definedName name="gfgf" localSheetId="1">{"'Resumo Formação'!$A$1:$N$34"}</definedName>
    <definedName name="gfgf" hidden="1">{"'Resumo Formação'!$A$1:$N$34"}</definedName>
    <definedName name="gfghkjkgh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fghkjkgh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fhdgrhtr">#REF!</definedName>
    <definedName name="GFHHF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GFHH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gfhhhhhhhh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gfhhhhhhhh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gfs" localSheetId="1">{"SCH73",#N/A,FALSE,"eva";"SCH74",#N/A,FALSE,"eva";"SCH75",#N/A,FALSE,"eva"}</definedName>
    <definedName name="gfs" hidden="1">{"SCH73",#N/A,FALSE,"eva";"SCH74",#N/A,FALSE,"eva";"SCH75",#N/A,FALSE,"eva"}</definedName>
    <definedName name="GG" localSheetId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gg" localSheetId="1">{"'Supply Chain'!$B$1:$AB$13"}</definedName>
    <definedName name="ggg" hidden="1">{"'Supply Chain'!$B$1:$AB$13"}</definedName>
    <definedName name="gggb" localSheetId="1">{#N/A,#N/A,FALSE,"Aging Summary";#N/A,#N/A,FALSE,"Ratio Analysis";#N/A,#N/A,FALSE,"Test 120 Day Accts";#N/A,#N/A,FALSE,"Tickmarks"}</definedName>
    <definedName name="gggb" hidden="1">{#N/A,#N/A,FALSE,"Aging Summary";#N/A,#N/A,FALSE,"Ratio Analysis";#N/A,#N/A,FALSE,"Test 120 Day Accts";#N/A,#N/A,FALSE,"Tickmarks"}</definedName>
    <definedName name="gggdd" localSheetId="1">{#N/A,#N/A,FALSE,"Aging Summary";#N/A,#N/A,FALSE,"Ratio Analysis";#N/A,#N/A,FALSE,"Test 120 Day Accts";#N/A,#N/A,FALSE,"Tickmarks"}</definedName>
    <definedName name="gggdd" hidden="1">{#N/A,#N/A,FALSE,"Aging Summary";#N/A,#N/A,FALSE,"Ratio Analysis";#N/A,#N/A,FALSE,"Test 120 Day Accts";#N/A,#N/A,FALSE,"Tickmarks"}</definedName>
    <definedName name="gggggg" localSheetId="1">#REF!</definedName>
    <definedName name="gggggg">#REF!</definedName>
    <definedName name="GGGGGGGG" localSheetId="1">{"Estado de Cobranzas pag 1",#N/A,FALSE,"RESUMEN";"Estado de Cobranzas pag 2",#N/A,FALSE,"RESUMEN";"Estado de Cobranzas pag 3",#N/A,FALSE,"RESUMEN"}</definedName>
    <definedName name="GGGGGGGG" hidden="1">{"Estado de Cobranzas pag 1",#N/A,FALSE,"RESUMEN";"Estado de Cobranzas pag 2",#N/A,FALSE,"RESUMEN";"Estado de Cobranzas pag 3",#N/A,FALSE,"RESUMEN"}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hahjdaks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H" localSheetId="1">{#N/A,#N/A,FALSE,"Aging Summary";#N/A,#N/A,FALSE,"Ratio Analysis";#N/A,#N/A,FALSE,"Test 120 Day Accts";#N/A,#N/A,FALSE,"Tickmarks"}</definedName>
    <definedName name="GH" hidden="1">{#N/A,#N/A,FALSE,"Aging Summary";#N/A,#N/A,FALSE,"Ratio Analysis";#N/A,#N/A,FALSE,"Test 120 Day Accts";#N/A,#N/A,FALSE,"Tickmarks"}</definedName>
    <definedName name="ghdfh" localSheetId="1">{"SCH52",#N/A,FALSE,"sch52"}</definedName>
    <definedName name="ghdfh" hidden="1">{"SCH52",#N/A,FALSE,"sch52"}</definedName>
    <definedName name="GHG" localSheetId="1">{#N/A,#N/A,FALSE,"YTDCurrentMonth";#N/A,#N/A,FALSE,"CurrentMonth"}</definedName>
    <definedName name="GHG" hidden="1">{#N/A,#N/A,FALSE,"YTDCurrentMonth";#N/A,#N/A,FALSE,"CurrentMonth"}</definedName>
    <definedName name="ghgh" localSheetId="1">{#N/A,#N/A,FALSE,"SIM95"}</definedName>
    <definedName name="ghgh" hidden="1">{#N/A,#N/A,FALSE,"SIM95"}</definedName>
    <definedName name="GHGL" localSheetId="1">{#N/A,#N/A,FALSE,"Plan1";#N/A,#N/A,FALSE,"Plan2"}</definedName>
    <definedName name="GHGL" hidden="1">{#N/A,#N/A,FALSE,"Plan1";#N/A,#N/A,FALSE,"Plan2"}</definedName>
    <definedName name="gh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HJJ" localSheetId="1">{#N/A,#N/A,FALSE,"Aging Summary";#N/A,#N/A,FALSE,"Ratio Analysis";#N/A,#N/A,FALSE,"Test 120 Day Accts";#N/A,#N/A,FALSE,"Tickmarks"}</definedName>
    <definedName name="GHHJJ" hidden="1">{#N/A,#N/A,FALSE,"Aging Summary";#N/A,#N/A,FALSE,"Ratio Analysis";#N/A,#N/A,FALSE,"Test 120 Day Accts";#N/A,#N/A,FALSE,"Tickmarks"}</definedName>
    <definedName name="ghj" localSheetId="1">{"Capex by project",#N/A,FALSE,"Capex by Project"}</definedName>
    <definedName name="ghj" hidden="1">{"Capex by project",#N/A,FALSE,"Capex by Project"}</definedName>
    <definedName name="ghjghh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ghjghh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ghjjj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ghjjj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GHJK" localSheetId="1">{"'Resumo Formação'!$A$1:$N$34"}</definedName>
    <definedName name="GHJK" hidden="1">{"'Resumo Formação'!$A$1:$N$34"}</definedName>
    <definedName name="ghjm" localSheetId="1">{"Capex by project",#N/A,FALSE,"Capex by Project"}</definedName>
    <definedName name="ghjm" hidden="1">{"Capex by project",#N/A,FALSE,"Capex by Project"}</definedName>
    <definedName name="ghz" localSheetId="1">{#N/A,#N/A,FALSE,"Aging Summary";#N/A,#N/A,FALSE,"Ratio Analysis";#N/A,#N/A,FALSE,"Test 120 Day Accts";#N/A,#N/A,FALSE,"Tickmarks"}</definedName>
    <definedName name="ghz" hidden="1">{#N/A,#N/A,FALSE,"Aging Summary";#N/A,#N/A,FALSE,"Ratio Analysis";#N/A,#N/A,FALSE,"Test 120 Day Accts";#N/A,#N/A,FALSE,"Tickmarks"}</definedName>
    <definedName name="gigiu" localSheetId="1">{#N/A,#N/A,FALSE,"BALAJUS";#N/A,#N/A,FALSE,"GYPAJAUS";#N/A,#N/A,FALSE,"PATRIAJUS";#N/A,#N/A,FALSE,"FLUJOAJUS";#N/A,#N/A,FALSE,"BALANC_hist";#N/A,#N/A,FALSE,"GYP_hist";#N/A,#N/A,FALSE,"PATRIM-hist";#N/A,#N/A,FALSE,"FLUJ-hist"}</definedName>
    <definedName name="gigiu" hidden="1">{#N/A,#N/A,FALSE,"BALAJUS";#N/A,#N/A,FALSE,"GYPAJAUS";#N/A,#N/A,FALSE,"PATRIAJUS";#N/A,#N/A,FALSE,"FLUJOAJUS";#N/A,#N/A,FALSE,"BALANC_hist";#N/A,#N/A,FALSE,"GYP_hist";#N/A,#N/A,FALSE,"PATRIM-hist";#N/A,#N/A,FALSE,"FLUJ-hist"}</definedName>
    <definedName name="gijpggjgfv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gijpggjgfv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gilmore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ilmo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jh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jh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jtyd" localSheetId="1">{"SCH29",#N/A,FALSE,"segments";"SCH30",#N/A,FALSE,"segments"}</definedName>
    <definedName name="gjtyd" hidden="1">{"SCH29",#N/A,FALSE,"segments";"SCH30",#N/A,FALSE,"segments"}</definedName>
    <definedName name="gkljhklk" localSheetId="1">{"Capex by project",#N/A,FALSE,"Capex by Project"}</definedName>
    <definedName name="gkljhklk" hidden="1">{"Capex by project",#N/A,FALSE,"Capex by Project"}</definedName>
    <definedName name="gmp" localSheetId="1">{#N/A,#N/A,FALSE,"Aging Summary";#N/A,#N/A,FALSE,"Ratio Analysis";#N/A,#N/A,FALSE,"Test 120 Day Accts";#N/A,#N/A,FALSE,"Tickmarks"}</definedName>
    <definedName name="gmp" hidden="1">{#N/A,#N/A,FALSE,"Aging Summary";#N/A,#N/A,FALSE,"Ratio Analysis";#N/A,#N/A,FALSE,"Test 120 Day Accts";#N/A,#N/A,FALSE,"Tickmarks"}</definedName>
    <definedName name="gnjm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gnjm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goaubdfn">OFFSET(#REF!,0,0,COUNTA(#REF!),COUNTA(#REF!))</definedName>
    <definedName name="goose" localSheetId="1">{"'Grill_Objective'!$A$1:$AF$101"}</definedName>
    <definedName name="goose" hidden="1">{"'Grill_Objective'!$A$1:$AF$101"}</definedName>
    <definedName name="GOURO" localSheetId="1">#REF!</definedName>
    <definedName name="GOURO">#REF!</definedName>
    <definedName name="GPARALELO" localSheetId="1">#REF!</definedName>
    <definedName name="GPARALELO">#REF!</definedName>
    <definedName name="GPS">#REF!</definedName>
    <definedName name="gqrwtqwsfqh" localSheetId="1">{"SCH73",#N/A,FALSE,"eva";"SCH74",#N/A,FALSE,"eva";"SCH75",#N/A,FALSE,"eva"}</definedName>
    <definedName name="gqrwtqwsfqh" hidden="1">{"SCH73",#N/A,FALSE,"eva";"SCH74",#N/A,FALSE,"eva";"SCH75",#N/A,FALSE,"eva"}</definedName>
    <definedName name="gr" localSheetId="1">{"'RELATÓRIO'!$A$1:$E$20","'RELATÓRIO'!$A$22:$D$34","'INTERNET'!$A$31:$G$58","'INTERNET'!$A$1:$G$28","'SÉRIE HISTÓRICA'!$A$167:$H$212","'SÉRIE HISTÓRICA'!$A$56:$H$101"}</definedName>
    <definedName name="gr" hidden="1">{"'RELATÓRIO'!$A$1:$E$20","'RELATÓRIO'!$A$22:$D$34","'INTERNET'!$A$31:$G$58","'INTERNET'!$A$1:$G$28","'SÉRIE HISTÓRICA'!$A$167:$H$212","'SÉRIE HISTÓRICA'!$A$56:$H$101"}</definedName>
    <definedName name="gr_1" localSheetId="1">{"'RELATÓRIO'!$A$1:$E$20","'RELATÓRIO'!$A$22:$D$34","'INTERNET'!$A$31:$G$58","'INTERNET'!$A$1:$G$28","'SÉRIE HISTÓRICA'!$A$167:$H$212","'SÉRIE HISTÓRICA'!$A$56:$H$101"}</definedName>
    <definedName name="gr_1" hidden="1">{"'RELATÓRIO'!$A$1:$E$20","'RELATÓRIO'!$A$22:$D$34","'INTERNET'!$A$31:$G$58","'INTERNET'!$A$1:$G$28","'SÉRIE HISTÓRICA'!$A$167:$H$212","'SÉRIE HISTÓRICA'!$A$56:$H$101"}</definedName>
    <definedName name="gr_2" localSheetId="1">{"'RELATÓRIO'!$A$1:$E$20","'RELATÓRIO'!$A$22:$D$34","'INTERNET'!$A$31:$G$58","'INTERNET'!$A$1:$G$28","'SÉRIE HISTÓRICA'!$A$167:$H$212","'SÉRIE HISTÓRICA'!$A$56:$H$101"}</definedName>
    <definedName name="gr_2" hidden="1">{"'RELATÓRIO'!$A$1:$E$20","'RELATÓRIO'!$A$22:$D$34","'INTERNET'!$A$31:$G$58","'INTERNET'!$A$1:$G$28","'SÉRIE HISTÓRICA'!$A$167:$H$212","'SÉRIE HISTÓRICA'!$A$56:$H$101"}</definedName>
    <definedName name="gr_3" localSheetId="1">{"'RELATÓRIO'!$A$1:$E$20","'RELATÓRIO'!$A$22:$D$34","'INTERNET'!$A$31:$G$58","'INTERNET'!$A$1:$G$28","'SÉRIE HISTÓRICA'!$A$167:$H$212","'SÉRIE HISTÓRICA'!$A$56:$H$101"}</definedName>
    <definedName name="gr_3" hidden="1">{"'RELATÓRIO'!$A$1:$E$20","'RELATÓRIO'!$A$22:$D$34","'INTERNET'!$A$31:$G$58","'INTERNET'!$A$1:$G$28","'SÉRIE HISTÓRICA'!$A$167:$H$212","'SÉRIE HISTÓRICA'!$A$56:$H$101"}</definedName>
    <definedName name="gr_4" localSheetId="1">{"'RELATÓRIO'!$A$1:$E$20","'RELATÓRIO'!$A$22:$D$34","'INTERNET'!$A$31:$G$58","'INTERNET'!$A$1:$G$28","'SÉRIE HISTÓRICA'!$A$167:$H$212","'SÉRIE HISTÓRICA'!$A$56:$H$101"}</definedName>
    <definedName name="gr_4" hidden="1">{"'RELATÓRIO'!$A$1:$E$20","'RELATÓRIO'!$A$22:$D$34","'INTERNET'!$A$31:$G$58","'INTERNET'!$A$1:$G$28","'SÉRIE HISTÓRICA'!$A$167:$H$212","'SÉRIE HISTÓRICA'!$A$56:$H$101"}</definedName>
    <definedName name="gr_5" localSheetId="1">{"'RELATÓRIO'!$A$1:$E$20","'RELATÓRIO'!$A$22:$D$34","'INTERNET'!$A$31:$G$58","'INTERNET'!$A$1:$G$28","'SÉRIE HISTÓRICA'!$A$167:$H$212","'SÉRIE HISTÓRICA'!$A$56:$H$101"}</definedName>
    <definedName name="gr_5" hidden="1">{"'RELATÓRIO'!$A$1:$E$20","'RELATÓRIO'!$A$22:$D$34","'INTERNET'!$A$31:$G$58","'INTERNET'!$A$1:$G$28","'SÉRIE HISTÓRICA'!$A$167:$H$212","'SÉRIE HISTÓRICA'!$A$56:$H$101"}</definedName>
    <definedName name="GR1_" localSheetId="1">#REF!</definedName>
    <definedName name="GR1_">#REF!</definedName>
    <definedName name="GR10_" localSheetId="1">#REF!</definedName>
    <definedName name="GR10_">#REF!</definedName>
    <definedName name="GR11_" localSheetId="1">#REF!</definedName>
    <definedName name="GR11_">#REF!</definedName>
    <definedName name="GR12_" localSheetId="1">#REF!</definedName>
    <definedName name="GR12_">#REF!</definedName>
    <definedName name="GR2_" localSheetId="1">#REF!</definedName>
    <definedName name="GR2_">#REF!</definedName>
    <definedName name="GR3_" localSheetId="1">#REF!</definedName>
    <definedName name="GR3_">#REF!</definedName>
    <definedName name="GR4_" localSheetId="1">#REF!</definedName>
    <definedName name="GR4_">#REF!</definedName>
    <definedName name="GR5_" localSheetId="1">#REF!</definedName>
    <definedName name="GR5_">#REF!</definedName>
    <definedName name="GR6_" localSheetId="1">#REF!</definedName>
    <definedName name="GR6_">#REF!</definedName>
    <definedName name="GR7_" localSheetId="1">#REF!</definedName>
    <definedName name="GR7_">#REF!</definedName>
    <definedName name="GR8_" localSheetId="1">#REF!</definedName>
    <definedName name="GR8_">#REF!</definedName>
    <definedName name="GR9_" localSheetId="1">#REF!</definedName>
    <definedName name="GR9_">#REF!</definedName>
    <definedName name="GRActualBelow" localSheetId="1">#REF!</definedName>
    <definedName name="GRActualBelow">#REF!</definedName>
    <definedName name="GRActualCOGS" localSheetId="1">#REF!</definedName>
    <definedName name="GRActualCOGS">#REF!</definedName>
    <definedName name="GRActualDept" localSheetId="1">#REF!</definedName>
    <definedName name="GRActualDept">#REF!</definedName>
    <definedName name="GRActualDIG" localSheetId="1">#REF!</definedName>
    <definedName name="GRActualDIG">#REF!</definedName>
    <definedName name="GRActualHO" localSheetId="1">#REF!</definedName>
    <definedName name="GRActualHO">#REF!</definedName>
    <definedName name="GRActualICC" localSheetId="1">#REF!</definedName>
    <definedName name="GRActualICC">#REF!</definedName>
    <definedName name="GRActualICS" localSheetId="1">#REF!</definedName>
    <definedName name="GRActualICS">#REF!</definedName>
    <definedName name="GRActualRetail" localSheetId="1">#REF!</definedName>
    <definedName name="GRActualRetail">#REF!</definedName>
    <definedName name="GRActualSales" localSheetId="1">#REF!</definedName>
    <definedName name="GRActualSales">#REF!</definedName>
    <definedName name="GRAFICO" localSheetId="1">{#N/A,#N/A,FALSE,"Graficos    ( 9 )"}</definedName>
    <definedName name="GRAFICO" hidden="1">{#N/A,#N/A,FALSE,"Graficos    ( 9 )"}</definedName>
    <definedName name="GRAFICOS" localSheetId="1">#REF!</definedName>
    <definedName name="GRAFICOS">#REF!</definedName>
    <definedName name="Grant" localSheetId="1">{"Form",#N/A,FALSE,"TA";"calculation",#N/A,FALSE,"TA"}</definedName>
    <definedName name="Grant" hidden="1">{"Form",#N/A,FALSE,"TA";"calculation",#N/A,FALSE,"TA"}</definedName>
    <definedName name="Grantx" localSheetId="1">{"Form",#N/A,FALSE,"TA";"calculation",#N/A,FALSE,"TA"}</definedName>
    <definedName name="Grantx" hidden="1">{"Form",#N/A,FALSE,"TA";"calculation",#N/A,FALSE,"TA"}</definedName>
    <definedName name="_xlnm.Recorder">#REF!</definedName>
    <definedName name="GRBudgetBelow" localSheetId="1">#REF!</definedName>
    <definedName name="GRBudgetBelow">#REF!</definedName>
    <definedName name="GRBudgetCOGS" localSheetId="1">#REF!</definedName>
    <definedName name="GRBudgetCOGS">#REF!</definedName>
    <definedName name="GRBudgetDept" localSheetId="1">#REF!</definedName>
    <definedName name="GRBudgetDept">#REF!</definedName>
    <definedName name="GRBudgetDIG" localSheetId="1">#REF!</definedName>
    <definedName name="GRBudgetDIG">#REF!</definedName>
    <definedName name="GRBudgetHO" localSheetId="1">#REF!</definedName>
    <definedName name="GRBudgetHO">#REF!</definedName>
    <definedName name="GRBudgetRetail" localSheetId="1">#REF!</definedName>
    <definedName name="GRBudgetRetail">#REF!</definedName>
    <definedName name="GRBudgetSales" localSheetId="1">#REF!</definedName>
    <definedName name="GRBudgetSales">#REF!</definedName>
    <definedName name="gredfvc" localSheetId="1">{"'Resumo Formação'!$A$1:$N$34"}</definedName>
    <definedName name="gredfvc" hidden="1">{"'Resumo Formação'!$A$1:$N$34"}</definedName>
    <definedName name="gross" localSheetId="1">{"Gross Profit",#N/A,FALSE,"Gross Profit"}</definedName>
    <definedName name="gross" hidden="1">{"Gross Profit",#N/A,FALSE,"Gross Profit"}</definedName>
    <definedName name="gross_1" localSheetId="1">{"Gross Profit",#N/A,FALSE,"Gross Profit"}</definedName>
    <definedName name="gross_1" hidden="1">{"Gross Profit",#N/A,FALSE,"Gross Profit"}</definedName>
    <definedName name="GrpAcct1" hidden="1">"5611"</definedName>
    <definedName name="GrpAcct2" hidden="1">"5612"</definedName>
    <definedName name="GrpLevel" hidden="1">2</definedName>
    <definedName name="GRUPO_1">#REF!</definedName>
    <definedName name="GRUPO_2">#REF!</definedName>
    <definedName name="GRUPO_3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SELIC" localSheetId="1">#REF!</definedName>
    <definedName name="GSELIC">#REF!</definedName>
    <definedName name="gt_1">NA()</definedName>
    <definedName name="gt_10">NA()</definedName>
    <definedName name="gt_11">NA()</definedName>
    <definedName name="gt_12">NA()</definedName>
    <definedName name="gt_13">NA()</definedName>
    <definedName name="gt_14">NA()</definedName>
    <definedName name="gt_15">NA()</definedName>
    <definedName name="gt_16">NA()</definedName>
    <definedName name="gt_17">NA()</definedName>
    <definedName name="gt_18">NA()</definedName>
    <definedName name="gt_19">NA()</definedName>
    <definedName name="gt_2">NA()</definedName>
    <definedName name="gt_20">NA()</definedName>
    <definedName name="gt_3">NA()</definedName>
    <definedName name="gt_4">NA()</definedName>
    <definedName name="gt_5">NA()</definedName>
    <definedName name="gt_6">NA()</definedName>
    <definedName name="gt_7">NA()</definedName>
    <definedName name="gt_8">NA()</definedName>
    <definedName name="gt_9">NA()</definedName>
    <definedName name="gtrsre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gtrsre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gtry" localSheetId="1">{"SCH73",#N/A,FALSE,"eva";"SCH74",#N/A,FALSE,"eva";"SCH75",#N/A,FALSE,"eva"}</definedName>
    <definedName name="gtry" hidden="1">{"SCH73",#N/A,FALSE,"eva";"SCH74",#N/A,FALSE,"eva";"SCH75",#N/A,FALSE,"eva"}</definedName>
    <definedName name="gv" localSheetId="1">#REF!</definedName>
    <definedName name="gv" hidden="1">#REF!</definedName>
    <definedName name="gwrsdfgvc" localSheetId="1">{"'Resumo Formação'!$A$1:$N$34"}</definedName>
    <definedName name="gwrsdfgvc" hidden="1">{"'Resumo Formação'!$A$1:$N$34"}</definedName>
    <definedName name="h" localSheetId="1">#REF!</definedName>
    <definedName name="h">#REF!</definedName>
    <definedName name="hd" localSheetId="1">#REF!</definedName>
    <definedName name="hd" hidden="1">#REF!</definedName>
    <definedName name="hdwhahdahsdx" localSheetId="1">{#N/A,#N/A,FALSE,"Aging Summary";#N/A,#N/A,FALSE,"Ratio Analysis";#N/A,#N/A,FALSE,"Test 120 Day Accts";#N/A,#N/A,FALSE,"Tickmarks"}</definedName>
    <definedName name="hdwhahdahsdx" hidden="1">{#N/A,#N/A,FALSE,"Aging Summary";#N/A,#N/A,FALSE,"Ratio Analysis";#N/A,#N/A,FALSE,"Test 120 Day Accts";#N/A,#N/A,FALSE,"Tickmarks"}</definedName>
    <definedName name="hea" localSheetId="1">{"'NOTES2'!$G$9:$J$27"}</definedName>
    <definedName name="hea" hidden="1">{"'NOTES2'!$G$9:$J$27"}</definedName>
    <definedName name="HEADDAYA3" localSheetId="1">#REF!,#REF!,#REF!,#REF!,#REF!,#REF!,#REF!,#REF!,#REF!,#REF!,#REF!,#REF!,#REF!</definedName>
    <definedName name="HEADDAYA3">#REF!,#REF!,#REF!,#REF!,#REF!,#REF!,#REF!,#REF!,#REF!,#REF!,#REF!,#REF!,#REF!</definedName>
    <definedName name="HEADDAYA4" localSheetId="1">#REF!,#REF!,#REF!,#REF!,#REF!,#REF!,#REF!,#REF!,#REF!,#REF!,#REF!,#REF!,#REF!,#REF!,#REF!,#REF!,#REF!</definedName>
    <definedName name="HEADDAYA4">#REF!,#REF!,#REF!,#REF!,#REF!,#REF!,#REF!,#REF!,#REF!,#REF!,#REF!,#REF!,#REF!,#REF!,#REF!,#REF!,#REF!</definedName>
    <definedName name="Headings">#REF!</definedName>
    <definedName name="HEADWEEKA3" localSheetId="1">#REF!,#REF!,#REF!,#REF!,#REF!,#REF!,#REF!,#REF!,#REF!,#REF!,#REF!,#REF!</definedName>
    <definedName name="HEADWEEKA3">#REF!,#REF!,#REF!,#REF!,#REF!,#REF!,#REF!,#REF!,#REF!,#REF!,#REF!,#REF!</definedName>
    <definedName name="HEADWEEKA4" localSheetId="1">#REF!,#REF!,#REF!,#REF!,#REF!,#REF!,#REF!,#REF!,#REF!,#REF!,#REF!,#REF!</definedName>
    <definedName name="HEADWEEKA4">#REF!,#REF!,#REF!,#REF!,#REF!,#REF!,#REF!,#REF!,#REF!,#REF!,#REF!,#REF!</definedName>
    <definedName name="hector" localSheetId="1">{#N/A,#N/A,FALSE,"1321";#N/A,#N/A,FALSE,"1324";#N/A,#N/A,FALSE,"1333";#N/A,#N/A,FALSE,"1371"}</definedName>
    <definedName name="hector" hidden="1">{#N/A,#N/A,FALSE,"1321";#N/A,#N/A,FALSE,"1324";#N/A,#N/A,FALSE,"1333";#N/A,#N/A,FALSE,"1371"}</definedName>
    <definedName name="hello" localSheetId="1">{#N/A,#N/A,FALSE,"Aging Summary";#N/A,#N/A,FALSE,"Ratio Analysis";#N/A,#N/A,FALSE,"Test 120 Day Accts";#N/A,#N/A,FALSE,"Tickmarks"}</definedName>
    <definedName name="hello" hidden="1">{#N/A,#N/A,FALSE,"Aging Summary";#N/A,#N/A,FALSE,"Ratio Analysis";#N/A,#N/A,FALSE,"Test 120 Day Accts";#N/A,#N/A,FALSE,"Tickmarks"}</definedName>
    <definedName name="help" localSheetId="1">{"Capex by project",#N/A,FALSE,"Capex by Project"}</definedName>
    <definedName name="help" hidden="1">{"Capex by project",#N/A,FALSE,"Capex by Project"}</definedName>
    <definedName name="help1" localSheetId="1">{"Capex by project",#N/A,FALSE,"Capex by Project"}</definedName>
    <definedName name="help1" hidden="1">{"Capex by project",#N/A,FALSE,"Capex by Project"}</definedName>
    <definedName name="help2" localSheetId="1">{"Capex by project",#N/A,FALSE,"Capex by Project"}</definedName>
    <definedName name="help2" hidden="1">{"Capex by project",#N/A,FALSE,"Capex by Project"}</definedName>
    <definedName name="help3" localSheetId="1">{"Capex by project",#N/A,FALSE,"Capex by Project"}</definedName>
    <definedName name="help3" hidden="1">{"Capex by project",#N/A,FALSE,"Capex by Project"}</definedName>
    <definedName name="help9999" localSheetId="1">{"Capex by project",#N/A,FALSE,"Capex by Project"}</definedName>
    <definedName name="help9999" hidden="1">{"Capex by project",#N/A,FALSE,"Capex by Project"}</definedName>
    <definedName name="helpcagla" localSheetId="1">{"Capex by project",#N/A,FALSE,"Capex by Project"}</definedName>
    <definedName name="helpcagla" hidden="1">{"Capex by project",#N/A,FALSE,"Capex by Project"}</definedName>
    <definedName name="Hepp" localSheetId="1">{"'Generacion'!$A$2:$N$27"}</definedName>
    <definedName name="Hepp" hidden="1">{"'Generacion'!$A$2:$N$27"}</definedName>
    <definedName name="Herramientas">25%</definedName>
    <definedName name="HFOASJFOA" localSheetId="1">{"TRANSF1",#N/A,FALSE,"TRANSF";"Reventa 2",#N/A,FALSE,"Reventa";"Reventa 1",#N/A,FALSE,"Reventa";"Reventa AS1",#N/A,FALSE,"Reventa"}</definedName>
    <definedName name="HFOASJFOA" hidden="1">{"TRANSF1",#N/A,FALSE,"TRANSF";"Reventa 2",#N/A,FALSE,"Reventa";"Reventa 1",#N/A,FALSE,"Reventa";"Reventa AS1",#N/A,FALSE,"Reventa"}</definedName>
    <definedName name="hg" localSheetId="1">{#N/A,#N/A,FALSE,"SIM95"}</definedName>
    <definedName name="hg" hidden="1">{#N/A,#N/A,FALSE,"SIM95"}</definedName>
    <definedName name="hgf" localSheetId="1">{#N/A,#N/A,FALSE,"SIM95"}</definedName>
    <definedName name="hgf" hidden="1">{#N/A,#N/A,FALSE,"SIM95"}</definedName>
    <definedName name="hgfr" localSheetId="1">{#N/A,#N/A,FALSE,"SIM95"}</definedName>
    <definedName name="hgfr" hidden="1">{#N/A,#N/A,FALSE,"SIM95"}</definedName>
    <definedName name="hgj" localSheetId="1">{#N/A,#N/A,FALSE,"Aging Summary";#N/A,#N/A,FALSE,"Ratio Analysis";#N/A,#N/A,FALSE,"Test 120 Day Accts";#N/A,#N/A,FALSE,"Tickmarks"}</definedName>
    <definedName name="hgj" hidden="1">{#N/A,#N/A,FALSE,"Aging Summary";#N/A,#N/A,FALSE,"Ratio Analysis";#N/A,#N/A,FALSE,"Test 120 Day Accts";#N/A,#N/A,FALSE,"Tickmarks"}</definedName>
    <definedName name="HH">#REF!</definedName>
    <definedName name="hhh">#REF!</definedName>
    <definedName name="hhhh" localSheetId="1">{#N/A,#N/A,FALSE,"YTDCurrentMonth";#N/A,#N/A,FALSE,"CurrentMonth"}</definedName>
    <definedName name="hhhh" hidden="1">{#N/A,#N/A,FALSE,"YTDCurrentMonth";#N/A,#N/A,FALSE,"CurrentMonth"}</definedName>
    <definedName name="hhhhhh" localSheetId="1">{#N/A,#N/A,FALSE,"Aging Summary";#N/A,#N/A,FALSE,"Ratio Analysis";#N/A,#N/A,FALSE,"Test 120 Day Accts";#N/A,#N/A,FALSE,"Tickmarks"}</definedName>
    <definedName name="hhhhhh" hidden="1">{#N/A,#N/A,FALSE,"Aging Summary";#N/A,#N/A,FALSE,"Ratio Analysis";#N/A,#N/A,FALSE,"Test 120 Day Accts";#N/A,#N/A,FALSE,"Tickmarks"}</definedName>
    <definedName name="hhhhhhh" localSheetId="1">{#N/A,#N/A,FALSE,"Graficos    ( 9 )"}</definedName>
    <definedName name="hhhhhhh" hidden="1">{#N/A,#N/A,FALSE,"Graficos    ( 9 )"}</definedName>
    <definedName name="HHJ" localSheetId="1">{#N/A,#N/A,FALSE,"Aging Summary";#N/A,#N/A,FALSE,"Ratio Analysis";#N/A,#N/A,FALSE,"Test 120 Day Accts";#N/A,#N/A,FALSE,"Tickmarks"}</definedName>
    <definedName name="HHJ" hidden="1">{#N/A,#N/A,FALSE,"Aging Summary";#N/A,#N/A,FALSE,"Ratio Analysis";#N/A,#N/A,FALSE,"Test 120 Day Accts";#N/A,#N/A,FALSE,"Tickmarks"}</definedName>
    <definedName name="HiddenRows" hidden="1">#REF!</definedName>
    <definedName name="higieneintimav2">#REF!</definedName>
    <definedName name="higieneoralv2">#REF!</definedName>
    <definedName name="hijo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ij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istorial" localSheetId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historial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HJ" localSheetId="1">{#N/A,#N/A,FALSE,"Aging Summary";#N/A,#N/A,FALSE,"Ratio Analysis";#N/A,#N/A,FALSE,"Test 120 Day Accts";#N/A,#N/A,FALSE,"Tickmarks"}</definedName>
    <definedName name="HJ" hidden="1">{#N/A,#N/A,FALSE,"Aging Summary";#N/A,#N/A,FALSE,"Ratio Analysis";#N/A,#N/A,FALSE,"Test 120 Day Accts";#N/A,#N/A,FALSE,"Tickmarks"}</definedName>
    <definedName name="hjgfvjsdgf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hjgfvjsdgf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hjh" localSheetId="1">{#N/A,#N/A,FALSE,"Aging Summary";#N/A,#N/A,FALSE,"Ratio Analysis";#N/A,#N/A,FALSE,"Test 120 Day Accts";#N/A,#N/A,FALSE,"Tickmarks"}</definedName>
    <definedName name="hjh" hidden="1">{#N/A,#N/A,FALSE,"Aging Summary";#N/A,#N/A,FALSE,"Ratio Analysis";#N/A,#N/A,FALSE,"Test 120 Day Accts";#N/A,#N/A,FALSE,"Tickmarks"}</definedName>
    <definedName name="HJHKJHKHKH" localSheetId="1">{#N/A,#N/A,FALSE,"Aging Summary";#N/A,#N/A,FALSE,"Ratio Analysis";#N/A,#N/A,FALSE,"Test 120 Day Accts";#N/A,#N/A,FALSE,"Tickmarks"}</definedName>
    <definedName name="HJHKJHKHKH" hidden="1">{#N/A,#N/A,FALSE,"Aging Summary";#N/A,#N/A,FALSE,"Ratio Analysis";#N/A,#N/A,FALSE,"Test 120 Day Accts";#N/A,#N/A,FALSE,"Tickmarks"}</definedName>
    <definedName name="hjiu" localSheetId="1">{#N/A,#N/A,FALSE,"Aging Summary";#N/A,#N/A,FALSE,"Ratio Analysis";#N/A,#N/A,FALSE,"Test 120 Day Accts";#N/A,#N/A,FALSE,"Tickmarks"}</definedName>
    <definedName name="hjiu" hidden="1">{#N/A,#N/A,FALSE,"Aging Summary";#N/A,#N/A,FALSE,"Ratio Analysis";#N/A,#N/A,FALSE,"Test 120 Day Accts";#N/A,#N/A,FALSE,"Tickmarks"}</definedName>
    <definedName name="hjkhsd" hidden="1">#REF!</definedName>
    <definedName name="hjkkkk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hjkkkk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hjkkkkkkk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hjkkkkkkk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hjkuo" hidden="1">51</definedName>
    <definedName name="hjnv" localSheetId="1">{#N/A,#N/A,FALSE,"Aging Summary";#N/A,#N/A,FALSE,"Ratio Analysis";#N/A,#N/A,FALSE,"Test 120 Day Accts";#N/A,#N/A,FALSE,"Tickmarks"}</definedName>
    <definedName name="hjnv" hidden="1">{#N/A,#N/A,FALSE,"Aging Summary";#N/A,#N/A,FALSE,"Ratio Analysis";#N/A,#N/A,FALSE,"Test 120 Day Accts";#N/A,#N/A,FALSE,"Tickmarks"}</definedName>
    <definedName name="HKActualBelow" localSheetId="1">#REF!</definedName>
    <definedName name="HKActualBelow">#REF!</definedName>
    <definedName name="HKActualCOGS" localSheetId="1">#REF!</definedName>
    <definedName name="HKActualCOGS">#REF!</definedName>
    <definedName name="HKActualDept" localSheetId="1">#REF!</definedName>
    <definedName name="HKActualDept">#REF!</definedName>
    <definedName name="HKActualDIG" localSheetId="1">#REF!</definedName>
    <definedName name="HKActualDIG">#REF!</definedName>
    <definedName name="HKActualHO" localSheetId="1">#REF!</definedName>
    <definedName name="HKActualHO">#REF!</definedName>
    <definedName name="HKActualICC" localSheetId="1">#REF!</definedName>
    <definedName name="HKActualICC">#REF!</definedName>
    <definedName name="HKActualICS" localSheetId="1">#REF!</definedName>
    <definedName name="HKActualICS">#REF!</definedName>
    <definedName name="HKActualRetail" localSheetId="1">#REF!</definedName>
    <definedName name="HKActualRetail">#REF!</definedName>
    <definedName name="HKActualSales" localSheetId="1">#REF!</definedName>
    <definedName name="HKActualSales">#REF!</definedName>
    <definedName name="HKBudgetBelow" localSheetId="1">#REF!</definedName>
    <definedName name="HKBudgetBelow">#REF!</definedName>
    <definedName name="HKBudgetCOGS" localSheetId="1">#REF!</definedName>
    <definedName name="HKBudgetCOGS">#REF!</definedName>
    <definedName name="HKBudgetDept" localSheetId="1">#REF!</definedName>
    <definedName name="HKBudgetDept">#REF!</definedName>
    <definedName name="HKBudgetDIG" localSheetId="1">#REF!</definedName>
    <definedName name="HKBudgetDIG">#REF!</definedName>
    <definedName name="HKBudgetHO" localSheetId="1">#REF!</definedName>
    <definedName name="HKBudgetHO">#REF!</definedName>
    <definedName name="HKBudgetRetail" localSheetId="1">#REF!</definedName>
    <definedName name="HKBudgetRetail">#REF!</definedName>
    <definedName name="HKBudgetSales" localSheetId="1">#REF!</definedName>
    <definedName name="HKBudgetSales">#REF!</definedName>
    <definedName name="hkcogs" localSheetId="1">#REF!</definedName>
    <definedName name="hkcogs">#REF!</definedName>
    <definedName name="HKCOSBUDGET" localSheetId="1">#REF!</definedName>
    <definedName name="HKCOSBUDGET">#REF!</definedName>
    <definedName name="HKSALES" localSheetId="1">#REF!</definedName>
    <definedName name="HKSALES">#REF!</definedName>
    <definedName name="HL_Capex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GKNGBUDSALE" localSheetId="1">#REF!</definedName>
    <definedName name="HNGKNGBUDSALE">#REF!</definedName>
    <definedName name="hola" localSheetId="1">{#N/A,#N/A,FALSE,"Aging Summary";#N/A,#N/A,FALSE,"Ratio Analysis";#N/A,#N/A,FALSE,"Test 120 Day Accts";#N/A,#N/A,FALSE,"Tickmarks"}</definedName>
    <definedName name="hola" hidden="1">{#N/A,#N/A,FALSE,"Aging Summary";#N/A,#N/A,FALSE,"Ratio Analysis";#N/A,#N/A,FALSE,"Test 120 Day Accts";#N/A,#N/A,FALSE,"Tickmarks"}</definedName>
    <definedName name="HongKongDept" localSheetId="1">#REF!</definedName>
    <definedName name="HongKongDept">#REF!</definedName>
    <definedName name="HongKongHO" localSheetId="1">#REF!</definedName>
    <definedName name="HongKongHO">#REF!</definedName>
    <definedName name="HongKongRetail" localSheetId="1">#REF!</definedName>
    <definedName name="HongKongRetail">#REF!</definedName>
    <definedName name="HonKonBudBelow" localSheetId="1">#REF!</definedName>
    <definedName name="HonKonBudBelow">#REF!</definedName>
    <definedName name="HonKonBudDept" localSheetId="1">#REF!</definedName>
    <definedName name="HonKonBudDept">#REF!</definedName>
    <definedName name="HonKonBudHO" localSheetId="1">#REF!</definedName>
    <definedName name="HonKonBudHO">#REF!</definedName>
    <definedName name="HonKonBudRet" localSheetId="1">#REF!</definedName>
    <definedName name="HonKonBudRet">#REF!</definedName>
    <definedName name="HQFWKJHR" localSheetId="1">{#N/A,#N/A,FALSE,"Aging Summary";#N/A,#N/A,FALSE,"Ratio Analysis";#N/A,#N/A,FALSE,"Test 120 Day Accts";#N/A,#N/A,FALSE,"Tickmarks"}</definedName>
    <definedName name="HQFWKJHR" hidden="1">{#N/A,#N/A,FALSE,"Aging Summary";#N/A,#N/A,FALSE,"Ratio Analysis";#N/A,#N/A,FALSE,"Test 120 Day Accts";#N/A,#N/A,FALSE,"Tickmarks"}</definedName>
    <definedName name="HSB">7</definedName>
    <definedName name="hsd" localSheetId="1">#REF!</definedName>
    <definedName name="hsd">#REF!</definedName>
    <definedName name="htfg" localSheetId="1">{"'Resumo Formação'!$A$1:$N$34"}</definedName>
    <definedName name="htfg" hidden="1">{"'Resumo Formação'!$A$1:$N$34"}</definedName>
    <definedName name="HTML" localSheetId="1">{"'PXR_6500'!$A$1:$I$124"}</definedName>
    <definedName name="HTML" hidden="1">{"'PXR_6500'!$A$1:$I$124"}</definedName>
    <definedName name="HTML_CodePage" hidden="1">1252</definedName>
    <definedName name="HTML_Control" localSheetId="1">{"'RELATÓRIO'!$A$1:$E$20","'RELATÓRIO'!$A$22:$D$34","'INTERNET'!$A$31:$G$58","'INTERNET'!$A$1:$G$28","'SÉRIE HISTÓRICA'!$A$167:$H$212","'SÉRIE HISTÓRICA'!$A$56:$H$101"}</definedName>
    <definedName name="HTML_Control" hidden="1">{"'RELATÓRIO'!$A$1:$E$20","'RELATÓRIO'!$A$22:$D$34","'INTERNET'!$A$31:$G$58","'INTERNET'!$A$1:$G$28","'SÉRIE HISTÓRICA'!$A$167:$H$212","'SÉRIE HISTÓRICA'!$A$56:$H$101"}</definedName>
    <definedName name="HTML_Control_1" localSheetId="1">{"'RELATÓRIO'!$A$1:$E$20","'RELATÓRIO'!$A$22:$D$34","'INTERNET'!$A$31:$G$58","'INTERNET'!$A$1:$G$28","'SÉRIE HISTÓRICA'!$A$167:$H$212","'SÉRIE HISTÓRICA'!$A$56:$H$101"}</definedName>
    <definedName name="HTML_Control_1" hidden="1">{"'RELATÓRIO'!$A$1:$E$20","'RELATÓRIO'!$A$22:$D$34","'INTERNET'!$A$31:$G$58","'INTERNET'!$A$1:$G$28","'SÉRIE HISTÓRICA'!$A$167:$H$212","'SÉRIE HISTÓRICA'!$A$56:$H$101"}</definedName>
    <definedName name="HTML_Control_2" localSheetId="1">{"'RELATÓRIO'!$A$1:$E$20","'RELATÓRIO'!$A$22:$D$34","'INTERNET'!$A$31:$G$58","'INTERNET'!$A$1:$G$28","'SÉRIE HISTÓRICA'!$A$167:$H$212","'SÉRIE HISTÓRICA'!$A$56:$H$101"}</definedName>
    <definedName name="HTML_Control_2" hidden="1">{"'RELATÓRIO'!$A$1:$E$20","'RELATÓRIO'!$A$22:$D$34","'INTERNET'!$A$31:$G$58","'INTERNET'!$A$1:$G$28","'SÉRIE HISTÓRICA'!$A$167:$H$212","'SÉRIE HISTÓRICA'!$A$56:$H$101"}</definedName>
    <definedName name="HTML_Control_3" localSheetId="1">{"'RELATÓRIO'!$A$1:$E$20","'RELATÓRIO'!$A$22:$D$34","'INTERNET'!$A$31:$G$58","'INTERNET'!$A$1:$G$28","'SÉRIE HISTÓRICA'!$A$167:$H$212","'SÉRIE HISTÓRICA'!$A$56:$H$101"}</definedName>
    <definedName name="HTML_Control_3" hidden="1">{"'RELATÓRIO'!$A$1:$E$20","'RELATÓRIO'!$A$22:$D$34","'INTERNET'!$A$31:$G$58","'INTERNET'!$A$1:$G$28","'SÉRIE HISTÓRICA'!$A$167:$H$212","'SÉRIE HISTÓRICA'!$A$56:$H$101"}</definedName>
    <definedName name="HTML_Control_4" localSheetId="1">{"'RELATÓRIO'!$A$1:$E$20","'RELATÓRIO'!$A$22:$D$34","'INTERNET'!$A$31:$G$58","'INTERNET'!$A$1:$G$28","'SÉRIE HISTÓRICA'!$A$167:$H$212","'SÉRIE HISTÓRICA'!$A$56:$H$101"}</definedName>
    <definedName name="HTML_Control_4" hidden="1">{"'RELATÓRIO'!$A$1:$E$20","'RELATÓRIO'!$A$22:$D$34","'INTERNET'!$A$31:$G$58","'INTERNET'!$A$1:$G$28","'SÉRIE HISTÓRICA'!$A$167:$H$212","'SÉRIE HISTÓRICA'!$A$56:$H$101"}</definedName>
    <definedName name="HTML_Control_5" localSheetId="1">{"'RELATÓRIO'!$A$1:$E$20","'RELATÓRIO'!$A$22:$D$34","'INTERNET'!$A$31:$G$58","'INTERNET'!$A$1:$G$28","'SÉRIE HISTÓRICA'!$A$167:$H$212","'SÉRIE HISTÓRICA'!$A$56:$H$101"}</definedName>
    <definedName name="HTML_Control_5" hidden="1">{"'RELATÓRIO'!$A$1:$E$20","'RELATÓRIO'!$A$22:$D$34","'INTERNET'!$A$31:$G$58","'INTERNET'!$A$1:$G$28","'SÉRIE HISTÓRICA'!$A$167:$H$212","'SÉRIE HISTÓRICA'!$A$56:$H$101"}</definedName>
    <definedName name="Html_control1" localSheetId="1">{"'Perf 96'!$A$1:$P$98"}</definedName>
    <definedName name="Html_control1" hidden="1">{"'Perf 96'!$A$1:$P$98"}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"C:\DIVULGAÇÃO INPC IPCA 2001\inpc0501.htm"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"[APU97.XLS]INTRA!$A$2:$B$92"</definedName>
    <definedName name="HTML3_10" hidden="1">""</definedName>
    <definedName name="HTML3_11" hidden="1">1</definedName>
    <definedName name="HTML3_12" hidden="1">"C:\Meus Documentos\IR1997\csiradi.htm"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"21/08/97"</definedName>
    <definedName name="HTML3_9" hidden="1">""</definedName>
    <definedName name="HTML4_1" hidden="1">"[APU97.XLS]INTRA!$A$1:$B$91"</definedName>
    <definedName name="HTML4_10" hidden="1">""</definedName>
    <definedName name="HTML4_11" hidden="1">1</definedName>
    <definedName name="HTML4_12" hidden="1">"\\NT_ECON\InetPub\wwwroot\Fiscal\Impostos\CSIRADI.htm"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"08/08/97"</definedName>
    <definedName name="HTML4_9" hidden="1">""</definedName>
    <definedName name="HTML5_1" hidden="1">"[APU97.XLS]INTRA!$D$2:$E$92"</definedName>
    <definedName name="HTML5_10" hidden="1">""</definedName>
    <definedName name="HTML5_11" hidden="1">1</definedName>
    <definedName name="HTML5_12" hidden="1">"C:\Meus Documentos\IR1997\csirinfo.htm"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"21/08/97"</definedName>
    <definedName name="HTML5_9" hidden="1">""</definedName>
    <definedName name="HTML6_1" hidden="1">"[APU97.XLS]INTRA!$G$2:$H$92"</definedName>
    <definedName name="HTML6_10" hidden="1">""</definedName>
    <definedName name="HTML6_11" hidden="1">1</definedName>
    <definedName name="HTML6_12" hidden="1">"C:\Meus Documentos\IR1997\csiritph.htm"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"21/08/97"</definedName>
    <definedName name="HTML6_9" hidden="1">""</definedName>
    <definedName name="HTML7_1" hidden="1">"[APU97.XLS]INTRA!$J$2:$K$92"</definedName>
    <definedName name="HTML7_10" hidden="1">""</definedName>
    <definedName name="HTML7_11" hidden="1">1</definedName>
    <definedName name="HTML7_12" hidden="1">"C:\Meus Documentos\IR1997\csircom.htm"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"21/08/97"</definedName>
    <definedName name="HTML7_9" hidden="1">""</definedName>
    <definedName name="HTML8_1" hidden="1">"[APU97.XLS]INTRA!$M$2:$N$92"</definedName>
    <definedName name="HTML8_10" hidden="1">""</definedName>
    <definedName name="HTML8_11" hidden="1">1</definedName>
    <definedName name="HTML8_12" hidden="1">"C:\Meus Documentos\IR1997\csiripp.htm"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"21/08/97"</definedName>
    <definedName name="HTML8_9" hidden="1">""</definedName>
    <definedName name="HTMLCount" hidden="1">2</definedName>
    <definedName name="hu" localSheetId="1">#REF!</definedName>
    <definedName name="hu">#REF!</definedName>
    <definedName name="hv" localSheetId="1">{#N/A,#N/A,FALSE,"1321";#N/A,#N/A,FALSE,"1324";#N/A,#N/A,FALSE,"1333";#N/A,#N/A,FALSE,"1371"}</definedName>
    <definedName name="hv" hidden="1">{#N/A,#N/A,FALSE,"1321";#N/A,#N/A,FALSE,"1324";#N/A,#N/A,FALSE,"1333";#N/A,#N/A,FALSE,"1371"}</definedName>
    <definedName name="hva" localSheetId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hva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HYOI" localSheetId="1">{#N/A,#N/A,FALSE,"Aging Summary";#N/A,#N/A,FALSE,"Ratio Analysis";#N/A,#N/A,FALSE,"Test 120 Day Accts";#N/A,#N/A,FALSE,"Tickmarks"}</definedName>
    <definedName name="HYOI" hidden="1">{#N/A,#N/A,FALSE,"Aging Summary";#N/A,#N/A,FALSE,"Ratio Analysis";#N/A,#N/A,FALSE,"Test 120 Day Accts";#N/A,#N/A,FALSE,"Tickmarks"}</definedName>
    <definedName name="I">#REF!</definedName>
    <definedName name="I.Analitics\" hidden="1">{#N/A,#N/A,FALSE,"1321";#N/A,#N/A,FALSE,"1324";#N/A,#N/A,FALSE,"1333";#N/A,#N/A,FALSE,"1371"}</definedName>
    <definedName name="I2.3" localSheetId="1">{"'FLUXO-99'!$A$962:$G$963","'FLUXO-99'!$A$962:$G$963","'FLUXO-99'!$A$962:$G$963","'FLUXO-99'!$A$962:$G$963","'FLUXO-99'!$A$962:$G$963","'FLUXO-99'!$A$962:$G$963"}</definedName>
    <definedName name="I2.3" hidden="1">{"'FLUXO-99'!$A$962:$G$963","'FLUXO-99'!$A$962:$G$963","'FLUXO-99'!$A$962:$G$963","'FLUXO-99'!$A$962:$G$963","'FLUXO-99'!$A$962:$G$963","'FLUXO-99'!$A$962:$G$963"}</definedName>
    <definedName name="Iara" localSheetId="1">{#N/A,#N/A,FALSE,"Sudeste";#N/A,#N/A,FALSE,"Sul";#N/A,#N/A,FALSE,"CCRG"}</definedName>
    <definedName name="Iara" hidden="1">{#N/A,#N/A,FALSE,"Sudeste";#N/A,#N/A,FALSE,"Sul";#N/A,#N/A,FALSE,"CCRG"}</definedName>
    <definedName name="Iara_1" localSheetId="1">{#N/A,#N/A,FALSE,"Sudeste";#N/A,#N/A,FALSE,"Sul";#N/A,#N/A,FALSE,"CCRG"}</definedName>
    <definedName name="Iara_1" hidden="1">{#N/A,#N/A,FALSE,"Sudeste";#N/A,#N/A,FALSE,"Sul";#N/A,#N/A,FALSE,"CCRG"}</definedName>
    <definedName name="iaspn">#REF!</definedName>
    <definedName name="icnoiqm">#REF!</definedName>
    <definedName name="id">#REF!</definedName>
    <definedName name="idiot" localSheetId="1">{#N/A,#N/A,FALSE,"Aging Summary";#N/A,#N/A,FALSE,"Ratio Analysis";#N/A,#N/A,FALSE,"Test 120 Day Accts";#N/A,#N/A,FALSE,"Tickmarks"}</definedName>
    <definedName name="idiot" hidden="1">{#N/A,#N/A,FALSE,"Aging Summary";#N/A,#N/A,FALSE,"Ratio Analysis";#N/A,#N/A,FALSE,"Test 120 Day Accts";#N/A,#N/A,FALSE,"Tickmarks"}</definedName>
    <definedName name="iesuf" localSheetId="1">{"'Resumo Formação'!$A$1:$N$34"}</definedName>
    <definedName name="iesuf" hidden="1">{"'Resumo Formação'!$A$1:$N$34"}</definedName>
    <definedName name="IF">#REF!</definedName>
    <definedName name="ifckl" localSheetId="1">{"'Resumo Formação'!$A$1:$N$34"}</definedName>
    <definedName name="ifckl" hidden="1">{"'Resumo Formação'!$A$1:$N$34"}</definedName>
    <definedName name="ifd" localSheetId="1">{"'Resumo Formação'!$A$1:$N$34"}</definedName>
    <definedName name="ifd" hidden="1">{"'Resumo Formação'!$A$1:$N$34"}</definedName>
    <definedName name="ifkd" localSheetId="1">{"'Resumo Formação'!$A$1:$N$34"}</definedName>
    <definedName name="ifkd" hidden="1">{"'Resumo Formação'!$A$1:$N$34"}</definedName>
    <definedName name="IFLP">#REF!</definedName>
    <definedName name="ifpjkdl" localSheetId="1">{"'Resumo Formação'!$A$1:$N$34"}</definedName>
    <definedName name="ifpjkdl" hidden="1">{"'Resumo Formação'!$A$1:$N$34"}</definedName>
    <definedName name="ifsjdk" localSheetId="1">{"'Resumo Formação'!$A$1:$N$34"}</definedName>
    <definedName name="ifsjdk" hidden="1">{"'Resumo Formação'!$A$1:$N$34"}</definedName>
    <definedName name="II">#REF!</definedName>
    <definedName name="IIB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IIB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III" localSheetId="1">{"PARTE1",#N/A,FALSE,"Plan1"}</definedName>
    <definedName name="III" hidden="1">{"PARTE1",#N/A,FALSE,"Plan1"}</definedName>
    <definedName name="iii_1">NA()</definedName>
    <definedName name="iii_10">NA()</definedName>
    <definedName name="iii_11">NA()</definedName>
    <definedName name="iii_12">NA()</definedName>
    <definedName name="iii_13">NA()</definedName>
    <definedName name="iii_14">NA()</definedName>
    <definedName name="iii_2">NA()</definedName>
    <definedName name="iii_3">NA()</definedName>
    <definedName name="iii_4">NA()</definedName>
    <definedName name="iii_5">NA()</definedName>
    <definedName name="iii_6">NA()</definedName>
    <definedName name="iii_7">NA()</definedName>
    <definedName name="iii_8">NA()</definedName>
    <definedName name="iii_9">NA()</definedName>
    <definedName name="iiii" localSheetId="1">#REF!</definedName>
    <definedName name="iiii">#REF!</definedName>
    <definedName name="iiiiiiiiiiiiiiiiiiiiiiiiiii" localSheetId="1">{#N/A,#N/A,FALSE,"Aging Summary";#N/A,#N/A,FALSE,"Ratio Analysis";#N/A,#N/A,FALSE,"Test 120 Day Accts";#N/A,#N/A,FALSE,"Tickmarks"}</definedName>
    <definedName name="iiiiiiiiiiiiiiiiiiiiiiiiiii" hidden="1">{#N/A,#N/A,FALSE,"Aging Summary";#N/A,#N/A,FALSE,"Ratio Analysis";#N/A,#N/A,FALSE,"Test 120 Day Accts";#N/A,#N/A,FALSE,"Tickmarks"}</definedName>
    <definedName name="iiphdlckx" localSheetId="1">{"'Resumo Formação'!$A$1:$N$34"}</definedName>
    <definedName name="iiphdlckx" hidden="1">{"'Resumo Formação'!$A$1:$N$34"}</definedName>
    <definedName name="iitttttttt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jd" localSheetId="1">{#N/A,#N/A,FALSE,"1321";#N/A,#N/A,FALSE,"1324";#N/A,#N/A,FALSE,"1333";#N/A,#N/A,FALSE,"1371"}</definedName>
    <definedName name="ijd" hidden="1">{#N/A,#N/A,FALSE,"1321";#N/A,#N/A,FALSE,"1324";#N/A,#N/A,FALSE,"1333";#N/A,#N/A,FALSE,"1371"}</definedName>
    <definedName name="ijijoi" localSheetId="1">{#N/A,#N/A,FALSE,"1321";#N/A,#N/A,FALSE,"1324";#N/A,#N/A,FALSE,"1333";#N/A,#N/A,FALSE,"1371"}</definedName>
    <definedName name="ijijoi" hidden="1">{#N/A,#N/A,FALSE,"1321";#N/A,#N/A,FALSE,"1324";#N/A,#N/A,FALSE,"1333";#N/A,#N/A,FALSE,"1371"}</definedName>
    <definedName name="ijrfdkc" localSheetId="1">{"'Resumo Formação'!$A$1:$N$34"}</definedName>
    <definedName name="ijrfdkc" hidden="1">{"'Resumo Formação'!$A$1:$N$34"}</definedName>
    <definedName name="ik" localSheetId="1">#REF!</definedName>
    <definedName name="ik" hidden="1">#REF!</definedName>
    <definedName name="ILL">#REF!</definedName>
    <definedName name="ilpksd" localSheetId="1">{"'Resumo Formação'!$A$1:$N$34"}</definedName>
    <definedName name="ilpksd" hidden="1">{"'Resumo Formação'!$A$1:$N$34"}</definedName>
    <definedName name="ilyk" localSheetId="1">{#N/A,#N/A,FALSE,"1321";#N/A,#N/A,FALSE,"1324";#N/A,#N/A,FALSE,"1333";#N/A,#N/A,FALSE,"1371"}</definedName>
    <definedName name="ilyk" hidden="1">{#N/A,#N/A,FALSE,"1321";#N/A,#N/A,FALSE,"1324";#N/A,#N/A,FALSE,"1333";#N/A,#N/A,FALSE,"1371"}</definedName>
    <definedName name="im" localSheetId="1">{#N/A,#N/A,FALSE,"ENERGIA";#N/A,#N/A,FALSE,"PERDIDAS";#N/A,#N/A,FALSE,"CLIENTES";#N/A,#N/A,FALSE,"ESTADO";#N/A,#N/A,FALSE,"TECNICA"}</definedName>
    <definedName name="im" hidden="1">{#N/A,#N/A,FALSE,"ENERGIA";#N/A,#N/A,FALSE,"PERDIDAS";#N/A,#N/A,FALSE,"CLIENTES";#N/A,#N/A,FALSE,"ESTADO";#N/A,#N/A,FALSE,"TECNICA"}</definedName>
    <definedName name="Imagen" localSheetId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Imagen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ime" localSheetId="1">{#N/A,#N/A,FALSE,"LLAVE";#N/A,#N/A,FALSE,"EERR";#N/A,#N/A,FALSE,"ESP";#N/A,#N/A,FALSE,"EOAF";#N/A,#N/A,FALSE,"CASH";#N/A,#N/A,FALSE,"FINANZAS";#N/A,#N/A,FALSE,"DEUDA";#N/A,#N/A,FALSE,"INVERSION";#N/A,#N/A,FALSE,"PERSONAL"}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mob1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1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b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ILIZA01">#REF!</definedName>
    <definedName name="IMOBILIZA02">#REF!</definedName>
    <definedName name="IMOBILIZADO">#REF!</definedName>
    <definedName name="IMOBILIZMATERIAL">#REF!</definedName>
    <definedName name="IMOBIMATERIAL">#REF!</definedName>
    <definedName name="IMP">#REF!</definedName>
    <definedName name="Imp_no_CMV_Orc" localSheetId="1">#REF!</definedName>
    <definedName name="Imp_no_CMV_Orc">#REF!</definedName>
    <definedName name="Imp_Orc" localSheetId="1">#REF!</definedName>
    <definedName name="Imp_Orc">#REF!</definedName>
    <definedName name="Imp_Proj_Gfa" localSheetId="1">#REF!</definedName>
    <definedName name="Imp_Proj_Gfa">#REF!</definedName>
    <definedName name="Imp_Proj_Gfa_Go" localSheetId="1">#REF!</definedName>
    <definedName name="Imp_Proj_Gfa_Go">#REF!</definedName>
    <definedName name="Imp_Proj_Plj" localSheetId="1">#REF!</definedName>
    <definedName name="Imp_Proj_Plj">#REF!</definedName>
    <definedName name="Imp_Proj_Plj_Go" localSheetId="1">#REF!</definedName>
    <definedName name="Imp_Proj_Plj_Go">#REF!</definedName>
    <definedName name="Imp_Real" localSheetId="1">#REF!</definedName>
    <definedName name="Imp_Real">#REF!</definedName>
    <definedName name="IMPATUAL">#REF!</definedName>
    <definedName name="IMPCOM">#REF!</definedName>
    <definedName name="IMPDRE">#REF!</definedName>
    <definedName name="IMPLP">#REF!</definedName>
    <definedName name="Impostos" localSheetId="1">#REF!</definedName>
    <definedName name="Impostos">#REF!</definedName>
    <definedName name="IMPOSTOSINCIDENTES">#REF!</definedName>
    <definedName name="IMPRECUPERAR">#REF!</definedName>
    <definedName name="IMPRESSAO" localSheetId="1">#REF!</definedName>
    <definedName name="IMPRESSAO">#REF!</definedName>
    <definedName name="IMPRIMIR" localSheetId="1">#REF!</definedName>
    <definedName name="IMPRIMIR">#REF!</definedName>
    <definedName name="INCENTIVOS">#REF!</definedName>
    <definedName name="INCENTIVOSFISCAIS">#REF!</definedName>
    <definedName name="INCFISCAIS">#REF!</definedName>
    <definedName name="Incidents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Incident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Include_Foreign_Cogs" localSheetId="1">#REF!</definedName>
    <definedName name="Include_Foreign_Cogs">#REF!</definedName>
    <definedName name="Income_1_1">NA()</definedName>
    <definedName name="Income_1_2">NA()</definedName>
    <definedName name="Income_2_1">NA()</definedName>
    <definedName name="Income_2_2">NA()</definedName>
    <definedName name="Income_3_1">NA()</definedName>
    <definedName name="Independentes" localSheetId="1">{#N/A,#N/A,FALSE,"SIM95"}</definedName>
    <definedName name="Independentes" hidden="1">{#N/A,#N/A,FALSE,"SIM95"}</definedName>
    <definedName name="Individual">#REF!</definedName>
    <definedName name="inflList" hidden="1">"11011000000000000000000000000000000000000000000000000000000000000000000000000000000000000000000000000000000000000000000000000000000000000000000000000000000000000000000000000000000000000000000000000000"</definedName>
    <definedName name="Informática">#REF!</definedName>
    <definedName name="initialdate" localSheetId="1">#REF!</definedName>
    <definedName name="initialdate">#REF!</definedName>
    <definedName name="inputs" localSheetId="1">{"Inputs 1","Base",FALSE,"INPUTS";"Inputs 2","Base",FALSE,"INPUTS";"Inputs 3","Base",FALSE,"INPUTS";"Inputs 4","Base",FALSE,"INPUTS";"Inputs 5","Base",FALSE,"INPUTS"}</definedName>
    <definedName name="inputs" hidden="1">{"Inputs 1","Base",FALSE,"INPUTS";"Inputs 2","Base",FALSE,"INPUTS";"Inputs 3","Base",FALSE,"INPUTS";"Inputs 4","Base",FALSE,"INPUTS";"Inputs 5","Base",FALSE,"INPUTS"}</definedName>
    <definedName name="INSS" localSheetId="1">{#N/A,#N/A,FALSE,"Aging Summary";#N/A,#N/A,FALSE,"Ratio Analysis";#N/A,#N/A,FALSE,"Test 120 Day Accts";#N/A,#N/A,FALSE,"Tickmarks"}</definedName>
    <definedName name="INSS" hidden="1">{#N/A,#N/A,FALSE,"Aging Summary";#N/A,#N/A,FALSE,"Ratio Analysis";#N/A,#N/A,FALSE,"Test 120 Day Accts";#N/A,#N/A,FALSE,"Tickmarks"}</definedName>
    <definedName name="instruções">#REF!</definedName>
    <definedName name="int_ext_sel" hidden="1">1</definedName>
    <definedName name="Inter_Orc" localSheetId="1">#REF!</definedName>
    <definedName name="Inter_Orc">#REF!</definedName>
    <definedName name="Inter_Proj_Gfa" localSheetId="1">#REF!</definedName>
    <definedName name="Inter_Proj_Gfa">#REF!</definedName>
    <definedName name="Inter_Proj_Gfa_Go" localSheetId="1">#REF!</definedName>
    <definedName name="Inter_Proj_Gfa_Go">#REF!</definedName>
    <definedName name="Inter_Proj_Plj" localSheetId="1">#REF!</definedName>
    <definedName name="Inter_Proj_Plj">#REF!</definedName>
    <definedName name="Inter_Proj_Plj_Go" localSheetId="1">#REF!</definedName>
    <definedName name="Inter_Proj_Plj_Go">#REF!</definedName>
    <definedName name="Inter_Real" localSheetId="1">#REF!</definedName>
    <definedName name="Inter_Real">#REF!</definedName>
    <definedName name="intercomp.xls" localSheetId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intercomp.xls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interm_level" localSheetId="1">#REF!</definedName>
    <definedName name="interm_level">#REF!</definedName>
    <definedName name="INV">#REF!</definedName>
    <definedName name="invasão" localSheetId="1">{#N/A,#N/A,FALSE,"PACCIL";#N/A,#N/A,FALSE,"PAITACAN";#N/A,#N/A,FALSE,"PARECO";#N/A,#N/A,FALSE,"PA62";#N/A,#N/A,FALSE,"PAFINAL";#N/A,#N/A,FALSE,"PARECONF";#N/A,#N/A,FALSE,"PARECOND"}</definedName>
    <definedName name="invasão" hidden="1">{#N/A,#N/A,FALSE,"PACCIL";#N/A,#N/A,FALSE,"PAITACAN";#N/A,#N/A,FALSE,"PARECO";#N/A,#N/A,FALSE,"PA62";#N/A,#N/A,FALSE,"PAFINAL";#N/A,#N/A,FALSE,"PARECONF";#N/A,#N/A,FALSE,"PARECOND"}</definedName>
    <definedName name="INVESCOLIG">#REF!</definedName>
    <definedName name="Investimento_Logística" localSheetId="1">{"E001 Geração de Caixa Geral",#N/A,FALSE,"PCF97-04";"E002 D.L.P. Geral",#N/A,FALSE,"PCF97-04";"E003 D.L.P. Produção Própria",#N/A,FALSE,"PCF97-04";"E004 D.L.P. Produtos de Revenda",#N/A,FALSE,"PCF97-04";"E005 Previsão C.F. P.P.",#N/A,FALSE,"PCF97-04";"E006 Previasão C.F. P.P. II",#N/A,FALSE,"PCF97-04";"E007 Preço Médio Produção Própria",#N/A,FALSE,"PCF97-04";"E008 D.F.C. Produção Própria",#N/A,FALSE,"PCF97-04";"E009 Custo Produção Própria",#N/A,FALSE,"PCF97-04";"E010 D.F.C. Revenda",#N/A,FALSE,"PCF97-04";"E011 Despesa I",#N/A,FALSE,"PCF97-04";"E012 Despesa II",#N/A,FALSE,"PCF97-04";"E013 Folha de Pagamento I",#N/A,FALSE,"PCF97-04";"E014 Folha de Pagamento II",#N/A,FALSE,"PCF97-04"}</definedName>
    <definedName name="Investimento_Logística" hidden="1">{"E001 Geração de Caixa Geral",#N/A,FALSE,"PCF97-04";"E002 D.L.P. Geral",#N/A,FALSE,"PCF97-04";"E003 D.L.P. Produção Própria",#N/A,FALSE,"PCF97-04";"E004 D.L.P. Produtos de Revenda",#N/A,FALSE,"PCF97-04";"E005 Previsão C.F. P.P.",#N/A,FALSE,"PCF97-04";"E006 Previasão C.F. P.P. II",#N/A,FALSE,"PCF97-04";"E007 Preço Médio Produção Própria",#N/A,FALSE,"PCF97-04";"E008 D.F.C. Produção Própria",#N/A,FALSE,"PCF97-04";"E009 Custo Produção Própria",#N/A,FALSE,"PCF97-04";"E010 D.F.C. Revenda",#N/A,FALSE,"PCF97-04";"E011 Despesa I",#N/A,FALSE,"PCF97-04";"E012 Despesa II",#N/A,FALSE,"PCF97-04";"E013 Folha de Pagamento I",#N/A,FALSE,"PCF97-04";"E014 Folha de Pagamento II",#N/A,FALSE,"PCF97-04"}</definedName>
    <definedName name="INVESTINTERNAC">#REF!+#REF!+#REF!+#REF!+#REF!</definedName>
    <definedName name="INVESTIOUTROS">#REF!</definedName>
    <definedName name="INVESTNACIONAIS">#REF!+#REF!</definedName>
    <definedName name="INVESTSRL">#REF!+#REF!</definedName>
    <definedName name="IPCA">#REF!</definedName>
    <definedName name="IPRD_mites" localSheetId="1">{"bs",#N/A,FALSE,"SCF"}</definedName>
    <definedName name="IPRD_mites" hidden="1">{"bs",#N/A,FALSE,"SCF"}</definedName>
    <definedName name="IPRD_Pollen" localSheetId="1">{"bs",#N/A,FALSE,"SCF"}</definedName>
    <definedName name="IPRD_Pollen" hidden="1">{"bs",#N/A,FALSE,"SCF"}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SHARE_SHARE_THOM" hidden="1">"c4005"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HARE_SHARE_DIFF_THOM" hidden="1">"c5186"</definedName>
    <definedName name="IQ_EST_FFO_SHARE_SHARE_SURPRISE_PERCENT_THOM" hidden="1">"c5187"</definedName>
    <definedName name="IQ_EST_FFO_SURPRISE_PERCENT_THOM" hidden="1">"c5187"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"assign"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_ACT_OR_EST" hidden="1">"c4458"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41225.7641782407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NUM_EST" hidden="1">"c1129"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RVolatilityC13" localSheetId="1">#REF!</definedName>
    <definedName name="IQRVolatilityC13" hidden="1">#REF!</definedName>
    <definedName name="IQRVolatilityH13" localSheetId="1">#REF!</definedName>
    <definedName name="IQRVolatilityH13" hidden="1">#REF!</definedName>
    <definedName name="iQShowHideColumns" hidden="1">"iQShowHalfAnnual"</definedName>
    <definedName name="ir" localSheetId="1">#REF!</definedName>
    <definedName name="ir">#REF!</definedName>
    <definedName name="ir5uei" localSheetId="1">{#N/A,#N/A,FALSE,"SIM95"}</definedName>
    <definedName name="ir5uei" hidden="1">{#N/A,#N/A,FALSE,"SIM95"}</definedName>
    <definedName name="IRCS">#REF!</definedName>
    <definedName name="IRI_WorkspaceId" hidden="1">"87ea645224e24f3d8f7265be88b8ff3c"</definedName>
    <definedName name="irpj" localSheetId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irpj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IRPJCS">#REF!</definedName>
    <definedName name="IS" localSheetId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IS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IsColHidden" hidden="1">FALSE</definedName>
    <definedName name="isjfsdkl" localSheetId="1">{"'Resumo Formação'!$A$1:$N$34"}</definedName>
    <definedName name="isjfsdkl" hidden="1">{"'Resumo Formação'!$A$1:$N$34"}</definedName>
    <definedName name="IsLTMColHidden" hidden="1">FALSE</definedName>
    <definedName name="ISP_Profit_and_Loss" localSheetId="1">#REF!</definedName>
    <definedName name="ISP_Profit_and_Loss">#REF!</definedName>
    <definedName name="isZeroSuppression">TRUE</definedName>
    <definedName name="isZSCols" localSheetId="1">Wahr</definedName>
    <definedName name="isZSCols" localSheetId="4">Wahr</definedName>
    <definedName name="isZSCols" localSheetId="3">Wahr</definedName>
    <definedName name="isZSCols">Wahr</definedName>
    <definedName name="isZSRows" localSheetId="1">Falsch</definedName>
    <definedName name="isZSRows" localSheetId="4">Falsch</definedName>
    <definedName name="isZSRows" localSheetId="3">Falsch</definedName>
    <definedName name="isZSRows">Falsch</definedName>
    <definedName name="IT1_" localSheetId="1">#REF!</definedName>
    <definedName name="IT1_">#REF!</definedName>
    <definedName name="IT10_" localSheetId="1">#REF!</definedName>
    <definedName name="IT10_">#REF!</definedName>
    <definedName name="IT11_" localSheetId="1">#REF!</definedName>
    <definedName name="IT11_">#REF!</definedName>
    <definedName name="IT12_" localSheetId="1">#REF!</definedName>
    <definedName name="IT12_">#REF!</definedName>
    <definedName name="IT2_" localSheetId="1">#REF!</definedName>
    <definedName name="IT2_">#REF!</definedName>
    <definedName name="IT3_" localSheetId="1">#REF!</definedName>
    <definedName name="IT3_">#REF!</definedName>
    <definedName name="IT4_" localSheetId="1">#REF!</definedName>
    <definedName name="IT4_">#REF!</definedName>
    <definedName name="IT5_" localSheetId="1">#REF!</definedName>
    <definedName name="IT5_">#REF!</definedName>
    <definedName name="IT6_" localSheetId="1">#REF!</definedName>
    <definedName name="IT6_">#REF!</definedName>
    <definedName name="IT7_" localSheetId="1">#REF!</definedName>
    <definedName name="IT7_">#REF!</definedName>
    <definedName name="IT8_" localSheetId="1">#REF!</definedName>
    <definedName name="IT8_">#REF!</definedName>
    <definedName name="IT9_" localSheetId="1">#REF!</definedName>
    <definedName name="IT9_">#REF!</definedName>
    <definedName name="ITActualBelow" localSheetId="1">#REF!</definedName>
    <definedName name="ITActualBelow">#REF!</definedName>
    <definedName name="ITActualCOGS" localSheetId="1">#REF!</definedName>
    <definedName name="ITActualCOGS">#REF!</definedName>
    <definedName name="ITActualDept" localSheetId="1">#REF!</definedName>
    <definedName name="ITActualDept">#REF!</definedName>
    <definedName name="ITActualDIG" localSheetId="1">#REF!</definedName>
    <definedName name="ITActualDIG">#REF!</definedName>
    <definedName name="ITActualHO" localSheetId="1">#REF!</definedName>
    <definedName name="ITActualHO">#REF!</definedName>
    <definedName name="ITActualICC" localSheetId="1">#REF!</definedName>
    <definedName name="ITActualICC">#REF!</definedName>
    <definedName name="ITActualICS" localSheetId="1">#REF!</definedName>
    <definedName name="ITActualICS">#REF!</definedName>
    <definedName name="ITActualRetail" localSheetId="1">#REF!</definedName>
    <definedName name="ITActualRetail">#REF!</definedName>
    <definedName name="ITActualSales" localSheetId="1">#REF!</definedName>
    <definedName name="ITActualSales">#REF!</definedName>
    <definedName name="iu" localSheetId="1">{#N/A,#N/A,FALSE,"Aging Summary";#N/A,#N/A,FALSE,"Ratio Analysis";#N/A,#N/A,FALSE,"Test 120 Day Accts";#N/A,#N/A,FALSE,"Tickmarks"}</definedName>
    <definedName name="iu" hidden="1">{#N/A,#N/A,FALSE,"Aging Summary";#N/A,#N/A,FALSE,"Ratio Analysis";#N/A,#N/A,FALSE,"Test 120 Day Accts";#N/A,#N/A,FALSE,"Tickmarks"}</definedName>
    <definedName name="iugoiñ" localSheetId="1">{#N/A,#N/A,FALSE,"Aging Summary";#N/A,#N/A,FALSE,"Ratio Analysis";#N/A,#N/A,FALSE,"Test 120 Day Accts";#N/A,#N/A,FALSE,"Tickmarks"}</definedName>
    <definedName name="iugoiñ" hidden="1">{#N/A,#N/A,FALSE,"Aging Summary";#N/A,#N/A,FALSE,"Ratio Analysis";#N/A,#N/A,FALSE,"Test 120 Day Accts";#N/A,#N/A,FALSE,"Tickmarks"}</definedName>
    <definedName name="iui" localSheetId="1">#REF!</definedName>
    <definedName name="iui" hidden="1">#REF!</definedName>
    <definedName name="iuy_1">NA()</definedName>
    <definedName name="iuy_10">NA()</definedName>
    <definedName name="iuy_11">NA()</definedName>
    <definedName name="iuy_12">NA()</definedName>
    <definedName name="iuy_13">NA()</definedName>
    <definedName name="iuy_14">NA()</definedName>
    <definedName name="iuy_15">NA()</definedName>
    <definedName name="iuy_16">NA()</definedName>
    <definedName name="iuy_17">NA()</definedName>
    <definedName name="iuy_18">NA()</definedName>
    <definedName name="iuy_19">NA()</definedName>
    <definedName name="iuy_2">NA()</definedName>
    <definedName name="iuy_20">NA()</definedName>
    <definedName name="iuy_3">NA()</definedName>
    <definedName name="iuy_4">NA()</definedName>
    <definedName name="iuy_5">NA()</definedName>
    <definedName name="iuy_6">NA()</definedName>
    <definedName name="iuy_7">NA()</definedName>
    <definedName name="iuy_8">NA()</definedName>
    <definedName name="iuy_9">NA()</definedName>
    <definedName name="iwreefd" localSheetId="1">{"'Resumo Formação'!$A$1:$N$34"}</definedName>
    <definedName name="iwreefd" hidden="1">{"'Resumo Formação'!$A$1:$N$34"}</definedName>
    <definedName name="J">#REF!</definedName>
    <definedName name="J2.2" localSheetId="1">{#N/A,#N/A,FALSE,"1321";#N/A,#N/A,FALSE,"1324";#N/A,#N/A,FALSE,"1333";#N/A,#N/A,FALSE,"1371"}</definedName>
    <definedName name="J2.2" hidden="1">{#N/A,#N/A,FALSE,"1321";#N/A,#N/A,FALSE,"1324";#N/A,#N/A,FALSE,"1333";#N/A,#N/A,FALSE,"1371"}</definedName>
    <definedName name="Ja" localSheetId="1">#REF!</definedName>
    <definedName name="Ja" hidden="1">#N/A</definedName>
    <definedName name="jaja" localSheetId="1">{"SCH15",#N/A,FALSE,"SCH15,16,85,86";"SCH16",#N/A,FALSE,"SCH15,16,85,86";"SCH85",#N/A,FALSE,"SCH15,16,85,86";"SCH86",#N/A,FALSE,"SCH15,16,85,86"}</definedName>
    <definedName name="jaja" hidden="1">{"SCH15",#N/A,FALSE,"SCH15,16,85,86";"SCH16",#N/A,FALSE,"SCH15,16,85,86";"SCH85",#N/A,FALSE,"SCH15,16,85,86";"SCH86",#N/A,FALSE,"SCH15,16,85,86"}</definedName>
    <definedName name="jajajajajajajaj" localSheetId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jajajajajajajaj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JAN98F1">#REF!</definedName>
    <definedName name="JapanBudbelow" localSheetId="1">#REF!</definedName>
    <definedName name="JapanBudbelow">#REF!</definedName>
    <definedName name="JAPANBUDGETCOGS" localSheetId="1">#REF!</definedName>
    <definedName name="JAPANBUDGETCOGS">#REF!</definedName>
    <definedName name="JapanBudgetDept" localSheetId="1">#REF!</definedName>
    <definedName name="JapanBudgetDept">#REF!</definedName>
    <definedName name="JapanBudgetHO" localSheetId="1">#REF!</definedName>
    <definedName name="JapanBudgetHO">#REF!</definedName>
    <definedName name="JapanBudgetRetail" localSheetId="1">#REF!</definedName>
    <definedName name="JapanBudgetRetail">#REF!</definedName>
    <definedName name="JAPANBUDGETSALES" localSheetId="1">#REF!</definedName>
    <definedName name="JAPANBUDGETSALES">#REF!</definedName>
    <definedName name="JapanCOGS" localSheetId="1">#REF!</definedName>
    <definedName name="JapanCOGS">#REF!</definedName>
    <definedName name="JapanDept" localSheetId="1">#REF!</definedName>
    <definedName name="JapanDept">#REF!</definedName>
    <definedName name="JapanHO" localSheetId="1">#REF!</definedName>
    <definedName name="JapanHO">#REF!</definedName>
    <definedName name="JapanRetail" localSheetId="1">#REF!</definedName>
    <definedName name="JapanRetail">#REF!</definedName>
    <definedName name="JapanSales" localSheetId="1">#REF!</definedName>
    <definedName name="JapanSales">#REF!</definedName>
    <definedName name="jawdjwer" localSheetId="1">{#N/A,#N/A,FALSE,"Plan1";#N/A,#N/A,FALSE,"Plan2"}</definedName>
    <definedName name="jawdjwer" hidden="1">{#N/A,#N/A,FALSE,"Plan1";#N/A,#N/A,FALSE,"Plan2"}</definedName>
    <definedName name="JBNAM">"FINANZASJD"</definedName>
    <definedName name="JBNMB">"944886"</definedName>
    <definedName name="jdcl" localSheetId="1">{"'Resumo Formação'!$A$1:$N$34"}</definedName>
    <definedName name="jdcl" hidden="1">{"'Resumo Formação'!$A$1:$N$34"}</definedName>
    <definedName name="JEB" localSheetId="1">{#N/A,#N/A,FALSE,"Aging Summary";#N/A,#N/A,FALSE,"Ratio Analysis";#N/A,#N/A,FALSE,"Test 120 Day Accts";#N/A,#N/A,FALSE,"Tickmarks"}</definedName>
    <definedName name="JEB" hidden="1">{#N/A,#N/A,FALSE,"Aging Summary";#N/A,#N/A,FALSE,"Ratio Analysis";#N/A,#N/A,FALSE,"Test 120 Day Accts";#N/A,#N/A,FALSE,"Tickmarks"}</definedName>
    <definedName name="jfdklc" localSheetId="1">{"'Resumo Formação'!$A$1:$N$34"}</definedName>
    <definedName name="jfdklc" hidden="1">{"'Resumo Formação'!$A$1:$N$34"}</definedName>
    <definedName name="jfkldgjer" localSheetId="1">{#N/A,#N/A,FALSE,"Plan1";#N/A,#N/A,FALSE,"Plan2"}</definedName>
    <definedName name="jfkldgjer" hidden="1">{#N/A,#N/A,FALSE,"Plan1";#N/A,#N/A,FALSE,"Plan2"}</definedName>
    <definedName name="jfqipoj">#REF!</definedName>
    <definedName name="jg" localSheetId="1">{#N/A,#N/A,FALSE,"Aging Summary";#N/A,#N/A,FALSE,"Ratio Analysis";#N/A,#N/A,FALSE,"Test 120 Day Accts";#N/A,#N/A,FALSE,"Tickmarks"}</definedName>
    <definedName name="jg" hidden="1">{#N/A,#N/A,FALSE,"Aging Summary";#N/A,#N/A,FALSE,"Ratio Analysis";#N/A,#N/A,FALSE,"Test 120 Day Accts";#N/A,#N/A,FALSE,"Tickmarks"}</definedName>
    <definedName name="jgh" localSheetId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jgh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jgjdfegr" localSheetId="1">{#N/A,#N/A,FALSE,"Plan1";#N/A,#N/A,FALSE,"Plan2"}</definedName>
    <definedName name="jgjdfegr" hidden="1">{#N/A,#N/A,FALSE,"Plan1";#N/A,#N/A,FALSE,"Plan2"}</definedName>
    <definedName name="jhdfgtfr" localSheetId="1">{#N/A,#N/A,FALSE,"Plan1";#N/A,#N/A,FALSE,"Plan2"}</definedName>
    <definedName name="jhdfgtfr" hidden="1">{#N/A,#N/A,FALSE,"Plan1";#N/A,#N/A,FALSE,"Plan2"}</definedName>
    <definedName name="jhhh" localSheetId="1">{#N/A,#N/A,FALSE,"PACCIL";#N/A,#N/A,FALSE,"PAITACAN";#N/A,#N/A,FALSE,"PARECO";#N/A,#N/A,FALSE,"PA62";#N/A,#N/A,FALSE,"PAFINAL";#N/A,#N/A,FALSE,"PARECONF";#N/A,#N/A,FALSE,"PARECOND"}</definedName>
    <definedName name="jhhh" hidden="1">{#N/A,#N/A,FALSE,"PACCIL";#N/A,#N/A,FALSE,"PAITACAN";#N/A,#N/A,FALSE,"PARECO";#N/A,#N/A,FALSE,"PA62";#N/A,#N/A,FALSE,"PAFINAL";#N/A,#N/A,FALSE,"PARECONF";#N/A,#N/A,FALSE,"PARECOND"}</definedName>
    <definedName name="jhkj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jhkj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JHUIO" localSheetId="1">{#N/A,#N/A,FALSE,"Aging Summary";#N/A,#N/A,FALSE,"Ratio Analysis";#N/A,#N/A,FALSE,"Test 120 Day Accts";#N/A,#N/A,FALSE,"Tickmarks"}</definedName>
    <definedName name="JHUIO" hidden="1">{#N/A,#N/A,FALSE,"Aging Summary";#N/A,#N/A,FALSE,"Ratio Analysis";#N/A,#N/A,FALSE,"Test 120 Day Accts";#N/A,#N/A,FALSE,"Tickmarks"}</definedName>
    <definedName name="JIJDSOIV" hidden="1">#REF!</definedName>
    <definedName name="JIOU" hidden="1">#REF!</definedName>
    <definedName name="jj" localSheetId="1">#REF!</definedName>
    <definedName name="jj">#REF!</definedName>
    <definedName name="JJ_1_1">NA()</definedName>
    <definedName name="JJ_3_1">NA()</definedName>
    <definedName name="jja" localSheetId="1">{"SCH29",#N/A,FALSE,"segments";"SCH30",#N/A,FALSE,"segments"}</definedName>
    <definedName name="jja" hidden="1">{"SCH29",#N/A,FALSE,"segments";"SCH30",#N/A,FALSE,"segments"}</definedName>
    <definedName name="jjj" localSheetId="1">#REF!</definedName>
    <definedName name="jjj">#REF!</definedName>
    <definedName name="jjjbvhjjjj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jjjbvhjjjj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jjjj" localSheetId="1">{#N/A,#N/A,FALSE,"Aging Summary";#N/A,#N/A,FALSE,"Ratio Analysis";#N/A,#N/A,FALSE,"Test 120 Day Accts";#N/A,#N/A,FALSE,"Tickmarks"}</definedName>
    <definedName name="jjjj" hidden="1">{#N/A,#N/A,FALSE,"Aging Summary";#N/A,#N/A,FALSE,"Ratio Analysis";#N/A,#N/A,FALSE,"Test 120 Day Accts";#N/A,#N/A,FALSE,"Tickmarks"}</definedName>
    <definedName name="jjjjj" localSheetId="1">{#N/A,#N/A,TRUE,"Portada";#N/A,#N/A,TRUE,"Resumen";"Grafico de Colocaciones",#N/A,TRUE,"Colocac";"Grafico Coloc rel con Tasa",#N/A,TRUE,"Coloc Tasas";"Grafico Coloc por Plazo",#N/A,TRUE,"Coloc Plazos";#N/A,#N/A,TRUE,"Coloc x plazo (Caps)";#N/A,#N/A,TRUE,"Coloc x plazo (Caps) Garba";#N/A,#N/A,TRUE,"Coloc x plazo (Caps) Compu";#N/A,#N/A,TRUE,"Compras";"Gráfico Compras 1",#N/A,TRUE,"Compras_gr1";"Grafico Compras 2",#N/A,TRUE,"Compras_gr2";"Grafico Compras 3",#N/A,TRUE,"Compras_gr3";#N/A,#N/A,TRUE,"Atrasos";#N/A,#N/A,TRUE,"Atr_ptf";#N/A,#N/A,TRUE,"Atr Rel LPD";#N/A,#N/A,TRUE,"Mora x Casa";#N/A,#N/A,TRUE,"Mora x Segmento";#N/A,#N/A,TRUE,"Incob";#N/A,#N/A,TRUE,"Incob_res";#N/A,#N/A,TRUE,"Incob_suc1";#N/A,#N/A,TRUE,"Incob_seg1";#N/A,#N/A,TRUE,"Flujos";#N/A,#N/A,TRUE,"Flujo S Mes de Pago";#N/A,#N/A,TRUE,"Cob_MesOrig";#N/A,#N/A,TRUE,"Evoluc Mora";#N/A,#N/A,TRUE,"Mora_suc";#N/A,#N/A,TRUE,"Mora_seg"}</definedName>
    <definedName name="jjjjj" hidden="1">{#N/A,#N/A,TRUE,"Portada";#N/A,#N/A,TRUE,"Resumen";"Grafico de Colocaciones",#N/A,TRUE,"Colocac";"Grafico Coloc rel con Tasa",#N/A,TRUE,"Coloc Tasas";"Grafico Coloc por Plazo",#N/A,TRUE,"Coloc Plazos";#N/A,#N/A,TRUE,"Coloc x plazo (Caps)";#N/A,#N/A,TRUE,"Coloc x plazo (Caps) Garba";#N/A,#N/A,TRUE,"Coloc x plazo (Caps) Compu";#N/A,#N/A,TRUE,"Compras";"Gráfico Compras 1",#N/A,TRUE,"Compras_gr1";"Grafico Compras 2",#N/A,TRUE,"Compras_gr2";"Grafico Compras 3",#N/A,TRUE,"Compras_gr3";#N/A,#N/A,TRUE,"Atrasos";#N/A,#N/A,TRUE,"Atr_ptf";#N/A,#N/A,TRUE,"Atr Rel LPD";#N/A,#N/A,TRUE,"Mora x Casa";#N/A,#N/A,TRUE,"Mora x Segmento";#N/A,#N/A,TRUE,"Incob";#N/A,#N/A,TRUE,"Incob_res";#N/A,#N/A,TRUE,"Incob_suc1";#N/A,#N/A,TRUE,"Incob_seg1";#N/A,#N/A,TRUE,"Flujos";#N/A,#N/A,TRUE,"Flujo S Mes de Pago";#N/A,#N/A,TRUE,"Cob_MesOrig";#N/A,#N/A,TRUE,"Evoluc Mora";#N/A,#N/A,TRUE,"Mora_suc";#N/A,#N/A,TRUE,"Mora_seg"}</definedName>
    <definedName name="jjjjjjjjjjj" hidden="1">#REF!</definedName>
    <definedName name="JJJK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JJJK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jjk" localSheetId="1">{#N/A,#N/A,FALSE,"Aging Summary";#N/A,#N/A,FALSE,"Ratio Analysis";#N/A,#N/A,FALSE,"Test 120 Day Accts";#N/A,#N/A,FALSE,"Tickmarks"}</definedName>
    <definedName name="jjk" hidden="1">{#N/A,#N/A,FALSE,"Aging Summary";#N/A,#N/A,FALSE,"Ratio Analysis";#N/A,#N/A,FALSE,"Test 120 Day Accts";#N/A,#N/A,FALSE,"Tickmarks"}</definedName>
    <definedName name="jjkh" localSheetId="1">{#N/A,#N/A,FALSE,"FFCXOUT3"}</definedName>
    <definedName name="jjkh" hidden="1">{#N/A,#N/A,FALSE,"FFCXOUT3"}</definedName>
    <definedName name="jk" localSheetId="1">{#N/A,#N/A,FALSE,"FY97";#N/A,#N/A,FALSE,"FY98";#N/A,#N/A,FALSE,"FY99";#N/A,#N/A,FALSE,"FY00";#N/A,#N/A,FALSE,"FY01"}</definedName>
    <definedName name="jk" hidden="1">{#N/A,#N/A,FALSE,"FY97";#N/A,#N/A,FALSE,"FY98";#N/A,#N/A,FALSE,"FY99";#N/A,#N/A,FALSE,"FY00";#N/A,#N/A,FALSE,"FY01"}</definedName>
    <definedName name="jkbfhert" localSheetId="1">{#N/A,#N/A,FALSE,"Plan1";#N/A,#N/A,FALSE,"Plan2"}</definedName>
    <definedName name="jkbfhert" hidden="1">{#N/A,#N/A,FALSE,"Plan1";#N/A,#N/A,FALSE,"Plan2"}</definedName>
    <definedName name="jkdls" localSheetId="1">{#N/A,#N/A,FALSE,"YTDCurrentMonth";#N/A,#N/A,FALSE,"CurrentMonth"}</definedName>
    <definedName name="jkdls" hidden="1">{#N/A,#N/A,FALSE,"YTDCurrentMonth";#N/A,#N/A,FALSE,"CurrentMonth"}</definedName>
    <definedName name="jkhdfhfd" localSheetId="1">{#N/A,#N/A,FALSE,"Plan1";#N/A,#N/A,FALSE,"Plan2"}</definedName>
    <definedName name="jkhdfhfd" hidden="1">{#N/A,#N/A,FALSE,"Plan1";#N/A,#N/A,FALSE,"Plan2"}</definedName>
    <definedName name="jkhdfjkghfj" localSheetId="1">{#N/A,#N/A,FALSE,"Plan1";#N/A,#N/A,FALSE,"Plan2"}</definedName>
    <definedName name="jkhdfjkghfj" hidden="1">{#N/A,#N/A,FALSE,"Plan1";#N/A,#N/A,FALSE,"Plan2"}</definedName>
    <definedName name="jkjkjkj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kjkjkj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KL" localSheetId="1">{"'Resumo Formação'!$A$1:$N$34"}</definedName>
    <definedName name="JKL" hidden="1">{"'Resumo Formação'!$A$1:$N$34"}</definedName>
    <definedName name="jkwefweuf14if43" localSheetId="1">{#N/A,#N/A,FALSE,"Skjema 6.5"}</definedName>
    <definedName name="jkwefweuf14if43" hidden="1">{#N/A,#N/A,FALSE,"Skjema 6.5"}</definedName>
    <definedName name="jl" localSheetId="1">{"MESROS",#N/A,FALSE,"ROS";"MESOFF",#N/A,FALSE,"OFF";"MESBEA",#N/A,FALSE,"BEA";"MESCOF",#N/A,FALSE,"COF";"MESTEL",#N/A,FALSE,"TEL";"MESCON",#N/A,FALSE,"CON";"MESINT",#N/A,FALSE,"INT"}</definedName>
    <definedName name="jl" hidden="1">{"MESROS",#N/A,FALSE,"ROS";"MESOFF",#N/A,FALSE,"OFF";"MESBEA",#N/A,FALSE,"BEA";"MESCOF",#N/A,FALSE,"COF";"MESTEL",#N/A,FALSE,"TEL";"MESCON",#N/A,FALSE,"CON";"MESINT",#N/A,FALSE,"INT"}</definedName>
    <definedName name="jlkj" localSheetId="1">{"'Generacion'!$A$2:$N$27"}</definedName>
    <definedName name="jlkj" hidden="1">{"'Generacion'!$A$2:$N$27"}</definedName>
    <definedName name="jn" localSheetId="1">{"FTSE22","COMPANIES",TRUE}</definedName>
    <definedName name="jn" hidden="1">{"FTSE22","COMPANIES",TRUE}</definedName>
    <definedName name="joao" localSheetId="1">{"SCH49",#N/A,FALSE,"eva"}</definedName>
    <definedName name="joao" hidden="1">{"SCH49",#N/A,FALSE,"eva"}</definedName>
    <definedName name="joaoo" localSheetId="1">{"SCH49",#N/A,FALSE,"eva"}</definedName>
    <definedName name="joaoo" hidden="1">{"SCH49",#N/A,FALSE,"eva"}</definedName>
    <definedName name="JPActualBelow" localSheetId="1">#REF!</definedName>
    <definedName name="JPActualBelow">#REF!</definedName>
    <definedName name="JPActualCOGS" localSheetId="1">#REF!</definedName>
    <definedName name="JPActualCOGS">#REF!</definedName>
    <definedName name="JPActualDept" localSheetId="1">#REF!</definedName>
    <definedName name="JPActualDept">#REF!</definedName>
    <definedName name="JPActualDIG" localSheetId="1">#REF!</definedName>
    <definedName name="JPActualDIG">#REF!</definedName>
    <definedName name="JPActualHO" localSheetId="1">#REF!</definedName>
    <definedName name="JPActualHO">#REF!</definedName>
    <definedName name="JPActualICC" localSheetId="1">#REF!</definedName>
    <definedName name="JPActualICC" comment="Intercompany COS">#REF!</definedName>
    <definedName name="JPActualICS" localSheetId="1">#REF!</definedName>
    <definedName name="JPActualICS">#REF!</definedName>
    <definedName name="JPActualRetail" localSheetId="1">#REF!</definedName>
    <definedName name="JPActualRetail">#REF!</definedName>
    <definedName name="JPActualSales" localSheetId="1">#REF!</definedName>
    <definedName name="JPActualSales">#REF!</definedName>
    <definedName name="JPBudgetBelow" localSheetId="1">#REF!</definedName>
    <definedName name="JPBudgetBelow">#REF!</definedName>
    <definedName name="JPBudgetCOGS" localSheetId="1">#REF!</definedName>
    <definedName name="JPBudgetCOGS">#REF!</definedName>
    <definedName name="JPBudgetDept" localSheetId="1">#REF!</definedName>
    <definedName name="JPBudgetDept">#REF!</definedName>
    <definedName name="JPBudgetDIG" localSheetId="1">#REF!</definedName>
    <definedName name="JPBudgetDIG">#REF!</definedName>
    <definedName name="JPBudgetHO" localSheetId="1">#REF!</definedName>
    <definedName name="JPBudgetHO">#REF!</definedName>
    <definedName name="JPBudgetRetail" localSheetId="1">#REF!</definedName>
    <definedName name="JPBudgetRetail">#REF!</definedName>
    <definedName name="JPBudgetSales" localSheetId="1">#REF!</definedName>
    <definedName name="JPBudgetSales">#REF!</definedName>
    <definedName name="jpg" localSheetId="1">{"param,for jpg,pg1",#N/A,FALSE,"Parameters";"param,for jpg,pg2",#N/A,FALSE,"Parameters"}</definedName>
    <definedName name="jpg" hidden="1">{"param,for jpg,pg1",#N/A,FALSE,"Parameters";"param,for jpg,pg2",#N/A,FALSE,"Parameters"}</definedName>
    <definedName name="jpojnoji" localSheetId="1">{#N/A,#N/A,FALSE,"1321";#N/A,#N/A,FALSE,"1324";#N/A,#N/A,FALSE,"1333";#N/A,#N/A,FALSE,"1371"}</definedName>
    <definedName name="jpojnoji" hidden="1">{#N/A,#N/A,FALSE,"1321";#N/A,#N/A,FALSE,"1324";#N/A,#N/A,FALSE,"1333";#N/A,#N/A,FALSE,"1371"}</definedName>
    <definedName name="Jr" localSheetId="1">{#N/A,#N/A,FALSE,"Aging Summary";#N/A,#N/A,FALSE,"Ratio Analysis";#N/A,#N/A,FALSE,"Test 120 Day Accts";#N/A,#N/A,FALSE,"Tickmarks"}</definedName>
    <definedName name="Jr" hidden="1">{#N/A,#N/A,FALSE,"Aging Summary";#N/A,#N/A,FALSE,"Ratio Analysis";#N/A,#N/A,FALSE,"Test 120 Day Accts";#N/A,#N/A,FALSE,"Tickmarks"}</definedName>
    <definedName name="JSDAJRE" localSheetId="1">{#N/A,#N/A,FALSE,"Plan1";#N/A,#N/A,FALSE,"Plan2"}</definedName>
    <definedName name="JSDAJRE" hidden="1">{#N/A,#N/A,FALSE,"Plan1";#N/A,#N/A,FALSE,"Plan2"}</definedName>
    <definedName name="jsfc" localSheetId="1">{"'Resumo Formação'!$A$1:$N$34"}</definedName>
    <definedName name="jsfc" hidden="1">{"'Resumo Formação'!$A$1:$N$34"}</definedName>
    <definedName name="jso" localSheetId="1">{"sch56",#N/A,FALSE,"savings";"sch64",#N/A,FALSE,"savings"}</definedName>
    <definedName name="jso" hidden="1">{"sch56",#N/A,FALSE,"savings";"sch64",#N/A,FALSE,"savings"}</definedName>
    <definedName name="jsoo" localSheetId="1">{"sch56",#N/A,FALSE,"savings";"sch64",#N/A,FALSE,"savings"}</definedName>
    <definedName name="jsoo" hidden="1">{"sch56",#N/A,FALSE,"savings";"sch64",#N/A,FALSE,"savings"}</definedName>
    <definedName name="JUD" localSheetId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JUD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JUDICIAIS">#REF!</definedName>
    <definedName name="juhygt" localSheetId="1">{"'Resumo Formação'!$A$1:$N$34"}</definedName>
    <definedName name="juhygt" hidden="1">{"'Resumo Formação'!$A$1:$N$34"}</definedName>
    <definedName name="JUJU" localSheetId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JUJU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juju_1">NA()</definedName>
    <definedName name="juju_10">NA()</definedName>
    <definedName name="juju_11">NA()</definedName>
    <definedName name="juju_12">NA()</definedName>
    <definedName name="juju_13">NA()</definedName>
    <definedName name="juju_14">NA()</definedName>
    <definedName name="juju_15">NA()</definedName>
    <definedName name="juju_16">NA()</definedName>
    <definedName name="juju_17">NA()</definedName>
    <definedName name="juju_18">NA()</definedName>
    <definedName name="juju_19">NA()</definedName>
    <definedName name="juju_2">NA()</definedName>
    <definedName name="juju_20">NA()</definedName>
    <definedName name="juju_3">NA()</definedName>
    <definedName name="juju_4">NA()</definedName>
    <definedName name="juju_5">NA()</definedName>
    <definedName name="juju_6">NA()</definedName>
    <definedName name="juju_7">NA()</definedName>
    <definedName name="juju_8">NA()</definedName>
    <definedName name="juju_9">NA()</definedName>
    <definedName name="juk_1">NA()</definedName>
    <definedName name="juk_10">NA()</definedName>
    <definedName name="juk_11">NA()</definedName>
    <definedName name="juk_12">NA()</definedName>
    <definedName name="juk_13">NA()</definedName>
    <definedName name="juk_14">NA()</definedName>
    <definedName name="juk_15">NA()</definedName>
    <definedName name="juk_16">NA()</definedName>
    <definedName name="juk_17">NA()</definedName>
    <definedName name="juk_18">NA()</definedName>
    <definedName name="juk_19">NA()</definedName>
    <definedName name="juk_2">NA()</definedName>
    <definedName name="juk_20">NA()</definedName>
    <definedName name="juk_3">NA()</definedName>
    <definedName name="juk_4">NA()</definedName>
    <definedName name="juk_5">NA()</definedName>
    <definedName name="juk_6">NA()</definedName>
    <definedName name="juk_7">NA()</definedName>
    <definedName name="juk_8">NA()</definedName>
    <definedName name="juk_9">NA()</definedName>
    <definedName name="Jun" localSheetId="1">{#N/A,#N/A,FALSE,"YTDCurrentMonth";#N/A,#N/A,FALSE,"CurrentMonth"}</definedName>
    <definedName name="Jun" hidden="1">{#N/A,#N/A,FALSE,"YTDCurrentMonth";#N/A,#N/A,FALSE,"CurrentMonth"}</definedName>
    <definedName name="JuneC" localSheetId="1">{#N/A,#N/A,FALSE,"YTDCurrentMonth";#N/A,#N/A,FALSE,"CurrentMonth"}</definedName>
    <definedName name="JuneC" hidden="1">{#N/A,#N/A,FALSE,"YTDCurrentMonth";#N/A,#N/A,FALSE,"CurrentMonth"}</definedName>
    <definedName name="junk" localSheetId="1">{#N/A,#N/A,FALSE,"YTDCurrentMonth";#N/A,#N/A,FALSE,"CurrentMonth"}</definedName>
    <definedName name="junk" hidden="1">{#N/A,#N/A,FALSE,"YTDCurrentMonth";#N/A,#N/A,FALSE,"CurrentMonth"}</definedName>
    <definedName name="Jurídico">#REF!</definedName>
    <definedName name="JUROSRECEBIDOS">#REF!+#REF!+#REF!</definedName>
    <definedName name="jxhjshds" localSheetId="1">{#N/A,#N/A,FALSE,"1321";#N/A,#N/A,FALSE,"1324";#N/A,#N/A,FALSE,"1333";#N/A,#N/A,FALSE,"1371"}</definedName>
    <definedName name="jxhjshds" hidden="1">{#N/A,#N/A,FALSE,"1321";#N/A,#N/A,FALSE,"1324";#N/A,#N/A,FALSE,"1333";#N/A,#N/A,FALSE,"1371"}</definedName>
    <definedName name="jyt6j" localSheetId="1">{"Despesas Diferidas Indedutíveis de 1998",#N/A,FALSE,"Impressão"}</definedName>
    <definedName name="jyt6j" hidden="1">{"Despesas Diferidas Indedutíveis de 1998",#N/A,FALSE,"Impressão"}</definedName>
    <definedName name="JZXFKLJLDJF" localSheetId="1">{#N/A,#N/A,FALSE,"Plan1";#N/A,#N/A,FALSE,"Plan2"}</definedName>
    <definedName name="JZXFKLJLDJF" hidden="1">{#N/A,#N/A,FALSE,"Plan1";#N/A,#N/A,FALSE,"Plan2"}</definedName>
    <definedName name="K">#REF!</definedName>
    <definedName name="k\" hidden="1">{"'Resumo Formação'!$A$1:$N$34"}</definedName>
    <definedName name="K_2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K_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K_2_DEPRE" localSheetId="1">{"SCH46",#N/A,FALSE,"sch46"}</definedName>
    <definedName name="K_2_DEPRE" hidden="1">{"SCH46",#N/A,FALSE,"sch46"}</definedName>
    <definedName name="K01.3" localSheetId="1">{#N/A,#N/A,FALSE,"1321";#N/A,#N/A,FALSE,"1324";#N/A,#N/A,FALSE,"1333";#N/A,#N/A,FALSE,"1371"}</definedName>
    <definedName name="K01.3" hidden="1">{#N/A,#N/A,FALSE,"1321";#N/A,#N/A,FALSE,"1324";#N/A,#N/A,FALSE,"1333";#N/A,#N/A,FALSE,"1371"}</definedName>
    <definedName name="K1.1" localSheetId="1">{#N/A,#N/A,FALSE,"1321";#N/A,#N/A,FALSE,"1324";#N/A,#N/A,FALSE,"1333";#N/A,#N/A,FALSE,"1371"}</definedName>
    <definedName name="K1.1" hidden="1">{#N/A,#N/A,FALSE,"1321";#N/A,#N/A,FALSE,"1324";#N/A,#N/A,FALSE,"1333";#N/A,#N/A,FALSE,"1371"}</definedName>
    <definedName name="K1.1.1" localSheetId="1">{#N/A,#N/A,FALSE,"1321";#N/A,#N/A,FALSE,"1324";#N/A,#N/A,FALSE,"1333";#N/A,#N/A,FALSE,"1371"}</definedName>
    <definedName name="K1.1.1" hidden="1">{#N/A,#N/A,FALSE,"1321";#N/A,#N/A,FALSE,"1324";#N/A,#N/A,FALSE,"1333";#N/A,#N/A,FALSE,"1371"}</definedName>
    <definedName name="K1.1.2" localSheetId="1">{#N/A,#N/A,FALSE,"1321";#N/A,#N/A,FALSE,"1324";#N/A,#N/A,FALSE,"1333";#N/A,#N/A,FALSE,"1371"}</definedName>
    <definedName name="K1.1.2" hidden="1">{#N/A,#N/A,FALSE,"1321";#N/A,#N/A,FALSE,"1324";#N/A,#N/A,FALSE,"1333";#N/A,#N/A,FALSE,"1371"}</definedName>
    <definedName name="K1.1.3" localSheetId="1">{#N/A,#N/A,FALSE,"1321";#N/A,#N/A,FALSE,"1324";#N/A,#N/A,FALSE,"1333";#N/A,#N/A,FALSE,"1371"}</definedName>
    <definedName name="K1.1.3" hidden="1">{#N/A,#N/A,FALSE,"1321";#N/A,#N/A,FALSE,"1324";#N/A,#N/A,FALSE,"1333";#N/A,#N/A,FALSE,"1371"}</definedName>
    <definedName name="K1.2" localSheetId="1">{#N/A,#N/A,FALSE,"1321";#N/A,#N/A,FALSE,"1324";#N/A,#N/A,FALSE,"1333";#N/A,#N/A,FALSE,"1371"}</definedName>
    <definedName name="K1.2" hidden="1">{#N/A,#N/A,FALSE,"1321";#N/A,#N/A,FALSE,"1324";#N/A,#N/A,FALSE,"1333";#N/A,#N/A,FALSE,"1371"}</definedName>
    <definedName name="K1.2.2" localSheetId="1">{#N/A,#N/A,FALSE,"1321";#N/A,#N/A,FALSE,"1324";#N/A,#N/A,FALSE,"1333";#N/A,#N/A,FALSE,"1371"}</definedName>
    <definedName name="K1.2.2" hidden="1">{#N/A,#N/A,FALSE,"1321";#N/A,#N/A,FALSE,"1324";#N/A,#N/A,FALSE,"1333";#N/A,#N/A,FALSE,"1371"}</definedName>
    <definedName name="kdfbngtjkbf" localSheetId="1">{#N/A,#N/A,FALSE,"Plan1";#N/A,#N/A,FALSE,"Plan2"}</definedName>
    <definedName name="kdfbngtjkbf" hidden="1">{#N/A,#N/A,FALSE,"Plan1";#N/A,#N/A,FALSE,"Plan2"}</definedName>
    <definedName name="kdfkçrkf" localSheetId="1">{#N/A,#N/A,FALSE,"Plan1";#N/A,#N/A,FALSE,"Plan2"}</definedName>
    <definedName name="kdfkçrkf" hidden="1">{#N/A,#N/A,FALSE,"Plan1";#N/A,#N/A,FALSE,"Plan2"}</definedName>
    <definedName name="khl" localSheetId="1">{"COMPCFT",#N/A,FALSE,"CFT";"COMPAPP",#N/A,FALSE,"APP";"COMPJEW",#N/A,FALSE,"JEW";"COMPHOM",#N/A,FALSE,"HOM";"COMPCOL",#N/A,FALSE,"COL"}</definedName>
    <definedName name="khl" hidden="1">{"COMPCFT",#N/A,FALSE,"CFT";"COMPAPP",#N/A,FALSE,"APP";"COMPJEW",#N/A,FALSE,"JEW";"COMPHOM",#N/A,FALSE,"HOM";"COMPCOL",#N/A,FALSE,"COL"}</definedName>
    <definedName name="khsadf" localSheetId="1">{#N/A,#N/A,FALSE,"Aging Summary";#N/A,#N/A,FALSE,"Ratio Analysis";#N/A,#N/A,FALSE,"Test 120 Day Accts";#N/A,#N/A,FALSE,"Tickmarks"}</definedName>
    <definedName name="khsadf" hidden="1">{#N/A,#N/A,FALSE,"Aging Summary";#N/A,#N/A,FALSE,"Ratio Analysis";#N/A,#N/A,FALSE,"Test 120 Day Accts";#N/A,#N/A,FALSE,"Tickmarks"}</definedName>
    <definedName name="kiii_1">NA()</definedName>
    <definedName name="kiii_10">NA()</definedName>
    <definedName name="kiii_11">NA()</definedName>
    <definedName name="kiii_12">NA()</definedName>
    <definedName name="kiii_13">NA()</definedName>
    <definedName name="kiii_14">NA()</definedName>
    <definedName name="kiii_2">NA()</definedName>
    <definedName name="kiii_3">NA()</definedName>
    <definedName name="kiii_4">NA()</definedName>
    <definedName name="kiii_5">NA()</definedName>
    <definedName name="kiii_6">NA()</definedName>
    <definedName name="kiii_7">NA()</definedName>
    <definedName name="kiii_8">NA()</definedName>
    <definedName name="kiii_9">NA()</definedName>
    <definedName name="kiy_1">NA()</definedName>
    <definedName name="kiy_10">NA()</definedName>
    <definedName name="kiy_11">NA()</definedName>
    <definedName name="kiy_12">NA()</definedName>
    <definedName name="kiy_13">NA()</definedName>
    <definedName name="kiy_14">NA()</definedName>
    <definedName name="kiy_2">NA()</definedName>
    <definedName name="kiy_3">NA()</definedName>
    <definedName name="kiy_4">NA()</definedName>
    <definedName name="kiy_5">NA()</definedName>
    <definedName name="kiy_6">NA()</definedName>
    <definedName name="kiy_7">NA()</definedName>
    <definedName name="kiy_8">NA()</definedName>
    <definedName name="kiy_9">NA()</definedName>
    <definedName name="kj" localSheetId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jhgk" localSheetId="1">{"bs",#N/A,FALSE,"SCF"}</definedName>
    <definedName name="kjhgk" hidden="1">{"bs",#N/A,FALSE,"SCF"}</definedName>
    <definedName name="kjhsiorf" localSheetId="1">{#N/A,#N/A,FALSE,"Plan1";#N/A,#N/A,FALSE,"Plan2"}</definedName>
    <definedName name="kjhsiorf" hidden="1">{#N/A,#N/A,FALSE,"Plan1";#N/A,#N/A,FALSE,"Plan2"}</definedName>
    <definedName name="kjkjk" localSheetId="1">{#N/A,#N/A,FALSE,"Plan1";#N/A,#N/A,FALSE,"Plan2"}</definedName>
    <definedName name="kjkjk" hidden="1">{#N/A,#N/A,FALSE,"Plan1";#N/A,#N/A,FALSE,"Plan2"}</definedName>
    <definedName name="KJOI" localSheetId="1">{#N/A,#N/A,FALSE,"Plan1";#N/A,#N/A,FALSE,"Plan2"}</definedName>
    <definedName name="KJOI" hidden="1">{#N/A,#N/A,FALSE,"Plan1";#N/A,#N/A,FALSE,"Plan2"}</definedName>
    <definedName name="kk" localSheetId="1">#REF!</definedName>
    <definedName name="kk">#REF!</definedName>
    <definedName name="kkk" localSheetId="1">#REF!</definedName>
    <definedName name="kkk">#REF!</definedName>
    <definedName name="KKKK" localSheetId="1">{#N/A,#N/A,FALSE,"Aging Summary";#N/A,#N/A,FALSE,"Ratio Analysis";#N/A,#N/A,FALSE,"Test 120 Day Accts";#N/A,#N/A,FALSE,"Tickmarks"}</definedName>
    <definedName name="KKKK" hidden="1">{#N/A,#N/A,FALSE,"Aging Summary";#N/A,#N/A,FALSE,"Ratio Analysis";#N/A,#N/A,FALSE,"Test 120 Day Accts";#N/A,#N/A,FALSE,"Tickmarks"}</definedName>
    <definedName name="kkkkkk" localSheetId="1">#REF!</definedName>
    <definedName name="kkkkkk">#REF!</definedName>
    <definedName name="kl" localSheetId="1">#REF!</definedName>
    <definedName name="kl">#REF!</definedName>
    <definedName name="KLESR" localSheetId="1">{#N/A,#N/A,FALSE,"Plan1";#N/A,#N/A,FALSE,"Plan2"}</definedName>
    <definedName name="KLESR" hidden="1">{#N/A,#N/A,FALSE,"Plan1";#N/A,#N/A,FALSE,"Plan2"}</definedName>
    <definedName name="kljflksjk" localSheetId="1">{#N/A,#N/A,FALSE,"SIM95"}</definedName>
    <definedName name="kljflksjk" hidden="1">{#N/A,#N/A,FALSE,"SIM95"}</definedName>
    <definedName name="kljgfdfr" localSheetId="1">{#N/A,#N/A,FALSE,"Plan1";#N/A,#N/A,FALSE,"Plan2"}</definedName>
    <definedName name="kljgfdfr" hidden="1">{#N/A,#N/A,FALSE,"Plan1";#N/A,#N/A,FALSE,"Plan2"}</definedName>
    <definedName name="kljlkdfj" localSheetId="1">{#N/A,#N/A,FALSE,"Plan1";#N/A,#N/A,FALSE,"Plan2"}</definedName>
    <definedName name="kljlkdfj" hidden="1">{#N/A,#N/A,FALSE,"Plan1";#N/A,#N/A,FALSE,"Plan2"}</definedName>
    <definedName name="KLKKLKÇJÇ" localSheetId="1">{#N/A,#N/A,FALSE,"Plan1";#N/A,#N/A,FALSE,"Plan2"}</definedName>
    <definedName name="KLKKLKÇJÇ" hidden="1">{#N/A,#N/A,FALSE,"Plan1";#N/A,#N/A,FALSE,"Plan2"}</definedName>
    <definedName name="klkl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klkl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KLKLKKK" localSheetId="1">{#N/A,#N/A,FALSE,"SIM95"}</definedName>
    <definedName name="KLKLKKK" hidden="1">{#N/A,#N/A,FALSE,"SIM95"}</definedName>
    <definedName name="kmh" localSheetId="1">{"SCH51",#N/A,FALSE,"monthly"}</definedName>
    <definedName name="kmh" hidden="1">{"SCH51",#N/A,FALSE,"monthly"}</definedName>
    <definedName name="knl" localSheetId="1">{#N/A,#N/A,FALSE,"1321";#N/A,#N/A,FALSE,"1324";#N/A,#N/A,FALSE,"1333";#N/A,#N/A,FALSE,"1371"}</definedName>
    <definedName name="knl" hidden="1">{#N/A,#N/A,FALSE,"1321";#N/A,#N/A,FALSE,"1324";#N/A,#N/A,FALSE,"1333";#N/A,#N/A,FALSE,"1371"}</definedName>
    <definedName name="kopko" localSheetId="1">{#N/A,#N/A,FALSE,"1321";#N/A,#N/A,FALSE,"1324";#N/A,#N/A,FALSE,"1333";#N/A,#N/A,FALSE,"1371"}</definedName>
    <definedName name="kopko" hidden="1">{#N/A,#N/A,FALSE,"1321";#N/A,#N/A,FALSE,"1324";#N/A,#N/A,FALSE,"1333";#N/A,#N/A,FALSE,"1371"}</definedName>
    <definedName name="KQJFKLJE" localSheetId="1">{#N/A,#N/A,FALSE,"Aging Summary";#N/A,#N/A,FALSE,"Ratio Analysis";#N/A,#N/A,FALSE,"Test 120 Day Accts";#N/A,#N/A,FALSE,"Tickmarks"}</definedName>
    <definedName name="KQJFKLJE" hidden="1">{#N/A,#N/A,FALSE,"Aging Summary";#N/A,#N/A,FALSE,"Ratio Analysis";#N/A,#N/A,FALSE,"Test 120 Day Accts";#N/A,#N/A,FALSE,"Tickmarks"}</definedName>
    <definedName name="KRActualBelow" localSheetId="1">#REF!</definedName>
    <definedName name="KRActualBelow">#REF!</definedName>
    <definedName name="KRActualCOGS" localSheetId="1">#REF!</definedName>
    <definedName name="KRActualCOGS">#REF!</definedName>
    <definedName name="KRActualDept" localSheetId="1">#REF!</definedName>
    <definedName name="KRActualDept">#REF!</definedName>
    <definedName name="KRActualDIG" localSheetId="1">#REF!</definedName>
    <definedName name="KRActualDIG">#REF!</definedName>
    <definedName name="KRActualHO" localSheetId="1">#REF!</definedName>
    <definedName name="KRActualHO">#REF!</definedName>
    <definedName name="KRActualICC" localSheetId="1">#REF!</definedName>
    <definedName name="KRActualICC">#REF!</definedName>
    <definedName name="KRActualICS" localSheetId="1">#REF!</definedName>
    <definedName name="KRActualICS">#REF!</definedName>
    <definedName name="KRActualRetail" localSheetId="1">#REF!</definedName>
    <definedName name="KRActualRetail">#REF!</definedName>
    <definedName name="KRActualSales" localSheetId="1">#REF!</definedName>
    <definedName name="KRActualSales">#REF!</definedName>
    <definedName name="ks" localSheetId="1">{"'Resumo Formação'!$A$1:$N$34"}</definedName>
    <definedName name="ks" hidden="1">{"'Resumo Formação'!$A$1:$N$34"}</definedName>
    <definedName name="ks9238cd" localSheetId="1">{#N/A,#N/A,FALSE,"1321";#N/A,#N/A,FALSE,"1324";#N/A,#N/A,FALSE,"1333";#N/A,#N/A,FALSE,"1371"}</definedName>
    <definedName name="ks9238cd" hidden="1">{#N/A,#N/A,FALSE,"1321";#N/A,#N/A,FALSE,"1324";#N/A,#N/A,FALSE,"1333";#N/A,#N/A,FALSE,"1371"}</definedName>
    <definedName name="ksd" localSheetId="1">{"'Resumo Formação'!$A$1:$N$34"}</definedName>
    <definedName name="ksd" hidden="1">{"'Resumo Formação'!$A$1:$N$34"}</definedName>
    <definedName name="kshackjhfalf" localSheetId="1">{#N/A,#N/A,FALSE,"SIM95"}</definedName>
    <definedName name="kshackjhfalf" hidden="1">{#N/A,#N/A,FALSE,"SIM95"}</definedName>
    <definedName name="KSRKOE" localSheetId="1">{#N/A,#N/A,FALSE,"Plan1";#N/A,#N/A,FALSE,"Plan2"}</definedName>
    <definedName name="KSRKOE" hidden="1">{#N/A,#N/A,FALSE,"Plan1";#N/A,#N/A,FALSE,"Plan2"}</definedName>
    <definedName name="kt4q5k">#REF!</definedName>
    <definedName name="KV" localSheetId="1">{#N/A,#N/A,FALSE,"Aging Summary";#N/A,#N/A,FALSE,"Ratio Analysis";#N/A,#N/A,FALSE,"Test 120 Day Accts";#N/A,#N/A,FALSE,"Tickmarks"}</definedName>
    <definedName name="KV" hidden="1">{#N/A,#N/A,FALSE,"Aging Summary";#N/A,#N/A,FALSE,"Ratio Analysis";#N/A,#N/A,FALSE,"Test 120 Day Accts";#N/A,#N/A,FALSE,"Tickmarks"}</definedName>
    <definedName name="kvroAK\">#REF!</definedName>
    <definedName name="L.">#REF!</definedName>
    <definedName name="L_Adjust" localSheetId="1">#REF!</definedName>
    <definedName name="L_Adjust">#REF!</definedName>
    <definedName name="L_AJE_Tot" localSheetId="1">#REF!</definedName>
    <definedName name="L_AJE_Tot">#REF!</definedName>
    <definedName name="L_CY_Beg" localSheetId="1">#REF!</definedName>
    <definedName name="L_CY_Beg">#REF!</definedName>
    <definedName name="L_CY_End" localSheetId="1">#REF!</definedName>
    <definedName name="L_CY_End">#REF!</definedName>
    <definedName name="L_PY_End" localSheetId="1">#REF!</definedName>
    <definedName name="L_PY_End">#REF!</definedName>
    <definedName name="L_RJE_Tot" localSheetId="1">#REF!</definedName>
    <definedName name="L_RJE_Tot">#REF!</definedName>
    <definedName name="L1.1" localSheetId="1">{"SCH73",#N/A,FALSE,"eva";"SCH74",#N/A,FALSE,"eva";"SCH75",#N/A,FALSE,"eva"}</definedName>
    <definedName name="L1.1" hidden="1">{"SCH73",#N/A,FALSE,"eva";"SCH74",#N/A,FALSE,"eva";"SCH75",#N/A,FALSE,"eva"}</definedName>
    <definedName name="LA">#REF!</definedName>
    <definedName name="Labels_BalanceSheet" hidden="1">#REF!</definedName>
    <definedName name="lala" localSheetId="1">#REF!</definedName>
    <definedName name="lala">#REF!</definedName>
    <definedName name="LANÇAR" localSheetId="1">#REF!</definedName>
    <definedName name="LANÇAR">#REF!</definedName>
    <definedName name="LANÇAR1" localSheetId="1">#REF!</definedName>
    <definedName name="LANÇAR1">#REF!</definedName>
    <definedName name="Lara" localSheetId="1">{#N/A,#N/A,FALSE,"PACCIL";#N/A,#N/A,FALSE,"PAITACAN";#N/A,#N/A,FALSE,"PARECO";#N/A,#N/A,FALSE,"PA62";#N/A,#N/A,FALSE,"PAFINAL";#N/A,#N/A,FALSE,"PARECONF";#N/A,#N/A,FALSE,"PARECOND"}</definedName>
    <definedName name="Lara" hidden="1">{#N/A,#N/A,FALSE,"PACCIL";#N/A,#N/A,FALSE,"PAITACAN";#N/A,#N/A,FALSE,"PARECO";#N/A,#N/A,FALSE,"PA62";#N/A,#N/A,FALSE,"PAFINAL";#N/A,#N/A,FALSE,"PARECONF";#N/A,#N/A,FALSE,"PARECOND"}</definedName>
    <definedName name="LARK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2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2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3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3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st_Row" localSheetId="1">IF('Full model'!Values_Entered,Header_Row+'Full model'!Number_of_Payments,Header_Row)</definedName>
    <definedName name="Last_Row" localSheetId="4">IF('Graphs (2)'!Values_Entered,Header_Row+'Graphs (2)'!Number_of_Payments,Header_Row)</definedName>
    <definedName name="Last_Row" localSheetId="3">IF('Natura Avon desde l since 2020'!Values_Entered,Header_Row+'Natura Avon desde l since 2020'!Number_of_Payments,Header_Row)</definedName>
    <definedName name="Last_Row">IF(Values_Entered,Header_Row+Number_of_Payments,Header_Row)</definedName>
    <definedName name="LastUpdated">#REF!</definedName>
    <definedName name="lau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au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aura" localSheetId="1">{"'RELATÓRIO'!$A$1:$E$20","'RELATÓRIO'!$A$22:$D$34","'INTERNET'!$A$31:$G$58","'INTERNET'!$A$1:$G$28","'SÉRIE HISTÓRICA'!$A$167:$H$212","'SÉRIE HISTÓRICA'!$A$56:$H$101"}</definedName>
    <definedName name="laura" hidden="1">{"'RELATÓRIO'!$A$1:$E$20","'RELATÓRIO'!$A$22:$D$34","'INTERNET'!$A$31:$G$58","'INTERNET'!$A$1:$G$28","'SÉRIE HISTÓRICA'!$A$167:$H$212","'SÉRIE HISTÓRICA'!$A$56:$H$101"}</definedName>
    <definedName name="laura2" localSheetId="1">{"'RELATÓRIO'!$A$1:$E$20","'RELATÓRIO'!$A$22:$D$34","'INTERNET'!$A$31:$G$58","'INTERNET'!$A$1:$G$28","'SÉRIE HISTÓRICA'!$A$167:$H$212","'SÉRIE HISTÓRICA'!$A$56:$H$101"}</definedName>
    <definedName name="laura2" hidden="1">{"'RELATÓRIO'!$A$1:$E$20","'RELATÓRIO'!$A$22:$D$34","'INTERNET'!$A$31:$G$58","'INTERNET'!$A$1:$G$28","'SÉRIE HISTÓRICA'!$A$167:$H$212","'SÉRIE HISTÓRICA'!$A$56:$H$101"}</definedName>
    <definedName name="LCBJS" localSheetId="1">{"'Resumo Formação'!$A$1:$N$34"}</definedName>
    <definedName name="LCBJS" hidden="1">{"'Resumo Formação'!$A$1:$N$34"}</definedName>
    <definedName name="lçjkgf" localSheetId="1">{#N/A,#N/A,FALSE,"Plan1";#N/A,#N/A,FALSE,"Plan2"}</definedName>
    <definedName name="lçjkgf" hidden="1">{#N/A,#N/A,FALSE,"Plan1";#N/A,#N/A,FALSE,"Plan2"}</definedName>
    <definedName name="LCTO31" localSheetId="1">{#N/A,#N/A,FALSE,"RET. GERAL-98";#N/A,#N/A,FALSE,"RET. GERAL-99 ";#N/A,#N/A,FALSE,"CANOAS";#N/A,#N/A,FALSE,"L. ARARAQUARA";#N/A,#N/A,FALSE,"L. F. TRIUNFO";#N/A,#N/A,FALSE,"L. CD'OESTE";#N/A,#N/A,FALSE,"LIMÃO";#N/A,#N/A,FALSE,"BRASÍLIA";#N/A,#N/A,FALSE,"BONSUCESSO";#N/A,#N/A,FALSE,"COLOMBO"}</definedName>
    <definedName name="LCTO31" hidden="1">{#N/A,#N/A,FALSE,"RET. GERAL-98";#N/A,#N/A,FALSE,"RET. GERAL-99 ";#N/A,#N/A,FALSE,"CANOAS";#N/A,#N/A,FALSE,"L. ARARAQUARA";#N/A,#N/A,FALSE,"L. F. TRIUNFO";#N/A,#N/A,FALSE,"L. CD'OESTE";#N/A,#N/A,FALSE,"LIMÃO";#N/A,#N/A,FALSE,"BRASÍLIA";#N/A,#N/A,FALSE,"BONSUCESSO";#N/A,#N/A,FALSE,"COLOMBO"}</definedName>
    <definedName name="LeadStock">#REF!</definedName>
    <definedName name="Legal_Name" localSheetId="1">#REF!</definedName>
    <definedName name="Legal_Name">#REF!</definedName>
    <definedName name="LegalCorpName" localSheetId="1">#REF!</definedName>
    <definedName name="LegalCorpName">#REF!</definedName>
    <definedName name="LEIVLAJA" localSheetId="1">{#N/A,#N/A,TRUE,"DIVIDER PAGE";#N/A,#N/A,TRUE,"Exist + Reg A IS";#N/A,#N/A,TRUE,"Summary IS exc. B";#N/A,#N/A,TRUE,"New Stores";#N/A,#N/A,TRUE,"Existing DCF";#N/A,#N/A,TRUE,"Region A DCF";#N/A,#N/A,TRUE,"Existing + Reg. A DCF"}</definedName>
    <definedName name="LEIVLAJA" hidden="1">{#N/A,#N/A,TRUE,"DIVIDER PAGE";#N/A,#N/A,TRUE,"Exist + Reg A IS";#N/A,#N/A,TRUE,"Summary IS exc. B";#N/A,#N/A,TRUE,"New Stores";#N/A,#N/A,TRUE,"Existing DCF";#N/A,#N/A,TRUE,"Region A DCF";#N/A,#N/A,TRUE,"Existing + Reg. A DCF"}</definedName>
    <definedName name="lEN">#REF!</definedName>
    <definedName name="LeP">#REF!</definedName>
    <definedName name="ligue" localSheetId="1">{#N/A,#N/A,FALSE,"balance";#N/A,#N/A,FALSE,"resultados";#N/A,#N/A,FALSE,"patrimonio";#N/A,#N/A,FALSE,"bienes uso";#N/A,#N/A,FALSE,"art.64"}</definedName>
    <definedName name="ligue" hidden="1">{#N/A,#N/A,FALSE,"balance";#N/A,#N/A,FALSE,"resultados";#N/A,#N/A,FALSE,"patrimonio";#N/A,#N/A,FALSE,"bienes uso";#N/A,#N/A,FALSE,"art.64"}</definedName>
    <definedName name="lima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1</definedName>
    <definedName name="Lista1" localSheetId="1">#REF!</definedName>
    <definedName name="Lista1">#REF!</definedName>
    <definedName name="Lista2" localSheetId="1">#REF!</definedName>
    <definedName name="Lista2">#REF!</definedName>
    <definedName name="ListOffset" hidden="1">1</definedName>
    <definedName name="LIVROS" localSheetId="1">#REF!</definedName>
    <definedName name="LIVROS">#REF!</definedName>
    <definedName name="ljlj" localSheetId="1">{"PARTE1",#N/A,FALSE,"Plan1"}</definedName>
    <definedName name="ljlj" hidden="1">{"PARTE1",#N/A,FALSE,"Plan1"}</definedName>
    <definedName name="Ljzxbc" localSheetId="1">{"'Resumo Formação'!$A$1:$N$34"}</definedName>
    <definedName name="Ljzxbc" hidden="1">{"'Resumo Formação'!$A$1:$N$34"}</definedName>
    <definedName name="lk" localSheetId="1">#REF!</definedName>
    <definedName name="lk" hidden="1">#REF!</definedName>
    <definedName name="lkcnemc" hidden="1">#REF!</definedName>
    <definedName name="lkiboiol" localSheetId="1">{#N/A,#N/A,FALSE,"1321";#N/A,#N/A,FALSE,"1324";#N/A,#N/A,FALSE,"1333";#N/A,#N/A,FALSE,"1371"}</definedName>
    <definedName name="lkiboiol" hidden="1">{#N/A,#N/A,FALSE,"1321";#N/A,#N/A,FALSE,"1324";#N/A,#N/A,FALSE,"1333";#N/A,#N/A,FALSE,"1371"}</definedName>
    <definedName name="lkj" localSheetId="1">{#N/A,#N/A,FALSE,"Aging Summary";#N/A,#N/A,FALSE,"Ratio Analysis";#N/A,#N/A,FALSE,"Test 120 Day Accts";#N/A,#N/A,FALSE,"Tickmarks"}</definedName>
    <definedName name="lkj" hidden="1">{#N/A,#N/A,FALSE,"Aging Summary";#N/A,#N/A,FALSE,"Ratio Analysis";#N/A,#N/A,FALSE,"Test 120 Day Accts";#N/A,#N/A,FALSE,"Tickmarks"}</definedName>
    <definedName name="lkjhgfdsa" localSheetId="1">{"'Resumo Formação'!$A$1:$N$34"}</definedName>
    <definedName name="lkjhgfdsa" hidden="1">{"'Resumo Formação'!$A$1:$N$34"}</definedName>
    <definedName name="lklk" localSheetId="1">{"'Resumo Formação'!$A$1:$N$34"}</definedName>
    <definedName name="lklk" hidden="1">{"'Resumo Formação'!$A$1:$N$34"}</definedName>
    <definedName name="lklklk" localSheetId="1">{"'Resumo Formação'!$A$1:$N$34"}</definedName>
    <definedName name="lklklk" hidden="1">{"'Resumo Formação'!$A$1:$N$34"}</definedName>
    <definedName name="lklklklklk" localSheetId="1">{"'Resumo Formação'!$A$1:$N$34"}</definedName>
    <definedName name="lklklklklk" hidden="1">{"'Resumo Formação'!$A$1:$N$34"}</definedName>
    <definedName name="lklklklklklklklklk" localSheetId="1">{"'Resumo Formação'!$A$1:$N$34"}</definedName>
    <definedName name="lklklklklklklklklk" hidden="1">{"'Resumo Formação'!$A$1:$N$34"}</definedName>
    <definedName name="lkoi" hidden="1">#REF!</definedName>
    <definedName name="LKTTYT" localSheetId="1">{#N/A,#N/A,FALSE,"Plan1";#N/A,#N/A,FALSE,"Plan2"}</definedName>
    <definedName name="LKTTYT" hidden="1">{#N/A,#N/A,FALSE,"Plan1";#N/A,#N/A,FALSE,"Plan2"}</definedName>
    <definedName name="lkwcv" localSheetId="1">{"'Resumo Formação'!$A$1:$N$34"}</definedName>
    <definedName name="lkwcv" hidden="1">{"'Resumo Formação'!$A$1:$N$34"}</definedName>
    <definedName name="LL">#REF!</definedName>
    <definedName name="llkh" localSheetId="1">{#N/A,#N/A,FALSE,"Aging Summary";#N/A,#N/A,FALSE,"Ratio Analysis";#N/A,#N/A,FALSE,"Test 120 Day Accts";#N/A,#N/A,FALSE,"Tickmarks"}</definedName>
    <definedName name="llkh" hidden="1">{#N/A,#N/A,FALSE,"Aging Summary";#N/A,#N/A,FALSE,"Ratio Analysis";#N/A,#N/A,FALSE,"Test 120 Day Accts";#N/A,#N/A,FALSE,"Tickmarks"}</definedName>
    <definedName name="lll" localSheetId="1">{#N/A,#N/A,FALSE,"balance";#N/A,#N/A,FALSE,"resultados";#N/A,#N/A,FALSE,"patrimonio";#N/A,#N/A,FALSE,"bienes uso";#N/A,#N/A,FALSE,"art.64"}</definedName>
    <definedName name="lll" hidden="1">{#N/A,#N/A,FALSE,"balance";#N/A,#N/A,FALSE,"resultados";#N/A,#N/A,FALSE,"patrimonio";#N/A,#N/A,FALSE,"bienes uso";#N/A,#N/A,FALSE,"art.64"}</definedName>
    <definedName name="lllll" localSheetId="1">{"MESROS",#N/A,FALSE,"ROS";"MESOFF",#N/A,FALSE,"OFF";"MESBEA",#N/A,FALSE,"BEA";"MESCOF",#N/A,FALSE,"COF";"MESTEL",#N/A,FALSE,"TEL";"MESCON",#N/A,FALSE,"CON";"MESINT",#N/A,FALSE,"INT"}</definedName>
    <definedName name="lllll" hidden="1">{"MESROS",#N/A,FALSE,"ROS";"MESOFF",#N/A,FALSE,"OFF";"MESBEA",#N/A,FALSE,"BEA";"MESCOF",#N/A,FALSE,"COF";"MESTEL",#N/A,FALSE,"TEL";"MESCON",#N/A,FALSE,"CON";"MESINT",#N/A,FALSE,"INT"}</definedName>
    <definedName name="llllll" localSheetId="1">#REF!</definedName>
    <definedName name="llllll">#REF!</definedName>
    <definedName name="LLLLLLL" localSheetId="1">{"'Resumo Formação'!$A$1:$N$34"}</definedName>
    <definedName name="LLLLLLL" hidden="1">{"'Resumo Formação'!$A$1:$N$34"}</definedName>
    <definedName name="lmk" localSheetId="1">{#N/A,#N/A,FALSE,"Aging Summary";#N/A,#N/A,FALSE,"Ratio Analysis";#N/A,#N/A,FALSE,"Test 120 Day Accts";#N/A,#N/A,FALSE,"Tickmarks"}</definedName>
    <definedName name="lmk" hidden="1">{#N/A,#N/A,FALSE,"Aging Summary";#N/A,#N/A,FALSE,"Ratio Analysis";#N/A,#N/A,FALSE,"Test 120 Day Accts";#N/A,#N/A,FALSE,"Tickmarks"}</definedName>
    <definedName name="ln" localSheetId="1">{#N/A,#N/A,FALSE,"Aging Summary";#N/A,#N/A,FALSE,"Ratio Analysis";#N/A,#N/A,FALSE,"Test 120 Day Accts";#N/A,#N/A,FALSE,"Tickmarks"}</definedName>
    <definedName name="ln" hidden="1">{#N/A,#N/A,FALSE,"Aging Summary";#N/A,#N/A,FALSE,"Ratio Analysis";#N/A,#N/A,FALSE,"Test 120 Day Accts";#N/A,#N/A,FALSE,"Tickmarks"}</definedName>
    <definedName name="LO_D_PI">#REF!</definedName>
    <definedName name="LO_T_PI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loi" localSheetId="1">{#N/A,#N/A,FALSE,"Aging Summary";#N/A,#N/A,FALSE,"Ratio Analysis";#N/A,#N/A,FALSE,"Test 120 Day Accts";#N/A,#N/A,FALSE,"Tickmarks"}</definedName>
    <definedName name="loi" hidden="1">{#N/A,#N/A,FALSE,"Aging Summary";#N/A,#N/A,FALSE,"Ratio Analysis";#N/A,#N/A,FALSE,"Test 120 Day Accts";#N/A,#N/A,FALSE,"Tickmarks"}</definedName>
    <definedName name="LOIIII" localSheetId="1">{#N/A,#N/A,FALSE,"Aging Summary";#N/A,#N/A,FALSE,"Ratio Analysis";#N/A,#N/A,FALSE,"Test 120 Day Accts";#N/A,#N/A,FALSE,"Tickmarks"}</definedName>
    <definedName name="LOIIII" hidden="1">{#N/A,#N/A,FALSE,"Aging Summary";#N/A,#N/A,FALSE,"Ratio Analysis";#N/A,#N/A,FALSE,"Test 120 Day Accts";#N/A,#N/A,FALSE,"Tickmarks"}</definedName>
    <definedName name="loip" localSheetId="1">{#N/A,#N/A,FALSE,"Aging Summary";#N/A,#N/A,FALSE,"Ratio Analysis";#N/A,#N/A,FALSE,"Test 120 Day Accts";#N/A,#N/A,FALSE,"Tickmarks"}</definedName>
    <definedName name="loip" hidden="1">{#N/A,#N/A,FALSE,"Aging Summary";#N/A,#N/A,FALSE,"Ratio Analysis";#N/A,#N/A,FALSE,"Test 120 Day Accts";#N/A,#N/A,FALSE,"Tickmarks"}</definedName>
    <definedName name="loo_1">NA()</definedName>
    <definedName name="loo_10">NA()</definedName>
    <definedName name="loo_11">NA()</definedName>
    <definedName name="loo_12">NA()</definedName>
    <definedName name="loo_13">NA()</definedName>
    <definedName name="loo_14">NA()</definedName>
    <definedName name="loo_15">NA()</definedName>
    <definedName name="loo_16">NA()</definedName>
    <definedName name="loo_17">NA()</definedName>
    <definedName name="loo_18">NA()</definedName>
    <definedName name="loo_19">NA()</definedName>
    <definedName name="loo_2">NA()</definedName>
    <definedName name="loo_3">NA()</definedName>
    <definedName name="loo_4">NA()</definedName>
    <definedName name="loo_5">NA()</definedName>
    <definedName name="loo_6">NA()</definedName>
    <definedName name="loo_7">NA()</definedName>
    <definedName name="loo_8">NA()</definedName>
    <definedName name="loo_9">NA()</definedName>
    <definedName name="lopes" localSheetId="1">{#N/A,#N/A,FALSE,"PACCIL";#N/A,#N/A,FALSE,"PAITACAN";#N/A,#N/A,FALSE,"PARECO";#N/A,#N/A,FALSE,"PA62";#N/A,#N/A,FALSE,"PAFINAL";#N/A,#N/A,FALSE,"PARECONF";#N/A,#N/A,FALSE,"PARECOND"}</definedName>
    <definedName name="lopes" hidden="1">{#N/A,#N/A,FALSE,"PACCIL";#N/A,#N/A,FALSE,"PAITACAN";#N/A,#N/A,FALSE,"PARECO";#N/A,#N/A,FALSE,"PA62";#N/A,#N/A,FALSE,"PAFINAL";#N/A,#N/A,FALSE,"PARECONF";#N/A,#N/A,FALSE,"PARECOND"}</definedName>
    <definedName name="Loss_Anexo" localSheetId="1">{#N/A,#N/A,FALSE,"SIM95"}</definedName>
    <definedName name="Loss_Anexo" hidden="1">{#N/A,#N/A,FALSE,"SIM95"}</definedName>
    <definedName name="LR">#REF!</definedName>
    <definedName name="lsdsder" localSheetId="1">{#N/A,#N/A,FALSE,"Plan1";#N/A,#N/A,FALSE,"Plan2"}</definedName>
    <definedName name="lsdsder" hidden="1">{#N/A,#N/A,FALSE,"Plan1";#N/A,#N/A,FALSE,"Plan2"}</definedName>
    <definedName name="LSRange1">#REF!</definedName>
    <definedName name="LSRange1Balance">#REF!</definedName>
    <definedName name="LSRange2">#REF!</definedName>
    <definedName name="LSRange2Balance">#REF!</definedName>
    <definedName name="LSXXC" localSheetId="1">{"'Resumo Formação'!$A$1:$N$34"}</definedName>
    <definedName name="LSXXC" hidden="1">{"'Resumo Formação'!$A$1:$N$34"}</definedName>
    <definedName name="LU_Mths" localSheetId="1">#REF!</definedName>
    <definedName name="LU_Mths">#REF!</definedName>
    <definedName name="LU_Yes_No" localSheetId="1">#REF!</definedName>
    <definedName name="LU_Yes_No">#REF!</definedName>
    <definedName name="LUCROACUMULADO">#REF!</definedName>
    <definedName name="Luis" localSheetId="1">{"JVSumm_Report",#N/A,FALSE,"JV Summ";"Newman_Report",#N/A,FALSE,"Output - 7";"Yandi_Report",#N/A,FALSE,"Output - 8"}</definedName>
    <definedName name="Luis" hidden="1">{"JVSumm_Report",#N/A,FALSE,"JV Summ";"Newman_Report",#N/A,FALSE,"Output - 7";"Yandi_Report",#N/A,FALSE,"Output - 8"}</definedName>
    <definedName name="Luis.e" localSheetId="1">{"JVSumm_Report",#N/A,FALSE,"JV Summ";"Newman_Report",#N/A,FALSE,"Output - 7";"Yandi_Report",#N/A,FALSE,"Output - 8"}</definedName>
    <definedName name="Luis.e" hidden="1">{"JVSumm_Report",#N/A,FALSE,"JV Summ";"Newman_Report",#N/A,FALSE,"Output - 7";"Yandi_Report",#N/A,FALSE,"Output - 8"}</definedName>
    <definedName name="Luiz">#REF!</definedName>
    <definedName name="lulu" localSheetId="1">{#N/A,#N/A,FALSE,"Aging Summary";#N/A,#N/A,FALSE,"Ratio Analysis";#N/A,#N/A,FALSE,"Test 120 Day Accts";#N/A,#N/A,FALSE,"Tickmarks"}</definedName>
    <definedName name="lulu" hidden="1">{#N/A,#N/A,FALSE,"Aging Summary";#N/A,#N/A,FALSE,"Ratio Analysis";#N/A,#N/A,FALSE,"Test 120 Day Accts";#N/A,#N/A,FALSE,"Tickmarks"}</definedName>
    <definedName name="m" hidden="1">"AS2DocumentBrowse"</definedName>
    <definedName name="M_PlaceofPath" hidden="1">"F:\CMOTZ\excel\ati\ATI_VDF.XLS"</definedName>
    <definedName name="M0" hidden="1">{#N/A,#N/A,FALSE,"Graficos    ( 9 )"}</definedName>
    <definedName name="M1.2" localSheetId="1">{#N/A,#N/A,FALSE,"1321";#N/A,#N/A,FALSE,"1324";#N/A,#N/A,FALSE,"1333";#N/A,#N/A,FALSE,"1371"}</definedName>
    <definedName name="M1.2" hidden="1">{#N/A,#N/A,FALSE,"1321";#N/A,#N/A,FALSE,"1324";#N/A,#N/A,FALSE,"1333";#N/A,#N/A,FALSE,"1371"}</definedName>
    <definedName name="M2.1" localSheetId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" hidden="1">#REF!</definedName>
    <definedName name="Macro1">#REF!</definedName>
    <definedName name="Macro10">#REF!</definedName>
    <definedName name="Macro11">#REF!</definedName>
    <definedName name="Macro12" localSheetId="1">#REF!</definedName>
    <definedName name="Macro12">#REF!</definedName>
    <definedName name="Macro13">#REF!</definedName>
    <definedName name="Macro14">#REF!</definedName>
    <definedName name="Macro15" localSheetId="1">#REF!</definedName>
    <definedName name="Macro15">#REF!</definedName>
    <definedName name="Macro16">#REF!</definedName>
    <definedName name="Macro17">#REF!</definedName>
    <definedName name="Macro18">#REF!</definedName>
    <definedName name="Macro19">#REF!</definedName>
    <definedName name="Macro2">#REF!</definedName>
    <definedName name="Macro20">#REF!</definedName>
    <definedName name="Macro21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_DM">#REF!</definedName>
    <definedName name="Main_EM">#REF!</definedName>
    <definedName name="Main_Sheet">#REF!</definedName>
    <definedName name="Maiores90Dias">#REF!</definedName>
    <definedName name="manrique" localSheetId="1">{#N/A,#N/A,FALSE,"Aging Summary";#N/A,#N/A,FALSE,"Ratio Analysis";#N/A,#N/A,FALSE,"Test 120 Day Accts";#N/A,#N/A,FALSE,"Tickmarks"}</definedName>
    <definedName name="manrique" hidden="1">{#N/A,#N/A,FALSE,"Aging Summary";#N/A,#N/A,FALSE,"Ratio Analysis";#N/A,#N/A,FALSE,"Test 120 Day Accts";#N/A,#N/A,FALSE,"Tickmarks"}</definedName>
    <definedName name="manuek" localSheetId="1">{"SCH52",#N/A,FALSE,"sch52"}</definedName>
    <definedName name="manuek" hidden="1">{"SCH52",#N/A,FALSE,"sch52"}</definedName>
    <definedName name="MAPA">#REF!</definedName>
    <definedName name="MAPA_APURAÇÃO_P">#REF!</definedName>
    <definedName name="maquiagemv2">#REF!</definedName>
    <definedName name="maquinas" localSheetId="1">{#N/A,#N/A,FALSE,"PACCIL";#N/A,#N/A,FALSE,"PAITACAN";#N/A,#N/A,FALSE,"PARECO";#N/A,#N/A,FALSE,"PA62";#N/A,#N/A,FALSE,"PAFINAL";#N/A,#N/A,FALSE,"PARECONF";#N/A,#N/A,FALSE,"PARECOND"}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" localSheetId="1">#REF!</definedName>
    <definedName name="mar">#REF!</definedName>
    <definedName name="MAR98F1">#REF!</definedName>
    <definedName name="MAR98F2">#REF!</definedName>
    <definedName name="marcas" localSheetId="1">#REF!</definedName>
    <definedName name="marcas">#REF!</definedName>
    <definedName name="MARCELA" localSheetId="1">{#N/A,#N/A,FALSE,"SIM95"}</definedName>
    <definedName name="MARCELA" hidden="1">{#N/A,#N/A,FALSE,"SIM95"}</definedName>
    <definedName name="Marcelo" localSheetId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celo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ch" localSheetId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March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Maria" localSheetId="1">{"SCH73",#N/A,FALSE,"eva";"SCH74",#N/A,FALSE,"eva";"SCH75",#N/A,FALSE,"eva"}</definedName>
    <definedName name="Maria" hidden="1">{"SCH73",#N/A,FALSE,"eva";"SCH74",#N/A,FALSE,"eva";"SCH75",#N/A,FALSE,"eva"}</definedName>
    <definedName name="mariaa" localSheetId="1">{"SCH73",#N/A,FALSE,"eva";"SCH74",#N/A,FALSE,"eva";"SCH75",#N/A,FALSE,"eva"}</definedName>
    <definedName name="mariaa" hidden="1">{"SCH73",#N/A,FALSE,"eva";"SCH74",#N/A,FALSE,"eva";"SCH75",#N/A,FALSE,"eva"}</definedName>
    <definedName name="Mariana" localSheetId="1">{#N/A,#N/A,FALSE,"PACCIL";#N/A,#N/A,FALSE,"PAITACAN";#N/A,#N/A,FALSE,"PARECO";#N/A,#N/A,FALSE,"PA62";#N/A,#N/A,FALSE,"PAFINAL";#N/A,#N/A,FALSE,"PARECONF";#N/A,#N/A,FALSE,"PARECOND"}</definedName>
    <definedName name="Mariana" hidden="1">{#N/A,#N/A,FALSE,"PACCIL";#N/A,#N/A,FALSE,"PAITACAN";#N/A,#N/A,FALSE,"PARECO";#N/A,#N/A,FALSE,"PA62";#N/A,#N/A,FALSE,"PAFINAL";#N/A,#N/A,FALSE,"PARECONF";#N/A,#N/A,FALSE,"PARECOND"}</definedName>
    <definedName name="mariela" hidden="1">14</definedName>
    <definedName name="Masculinas">#REF!</definedName>
    <definedName name="mASTER" localSheetId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mASTER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MaTRIZ" localSheetId="1">#REF!</definedName>
    <definedName name="MaTRIZ">#REF!</definedName>
    <definedName name="matrizvendas" localSheetId="1">{"FTSE22","COMPANIES",TRUE}</definedName>
    <definedName name="matrizvendas" hidden="1">{"FTSE22","COMPANIES",TRUE}</definedName>
    <definedName name="matrizvendas1" localSheetId="1">{"FTSE21","COMPANIES",TRUE}</definedName>
    <definedName name="matrizvendas1" hidden="1">{"FTSE21","COMPANIES",TRUE}</definedName>
    <definedName name="matrizvendas3" localSheetId="1">{"FTSE21","COMPANIES",TRUE}</definedName>
    <definedName name="matrizvendas3" hidden="1">{"FTSE21","COMPANIES",TRUE}</definedName>
    <definedName name="matrizvendas4" localSheetId="1">{"FTSE22","COMPANIES",TRUE}</definedName>
    <definedName name="matrizvendas4" hidden="1">{"FTSE22","COMPANIES",TRUE}</definedName>
    <definedName name="maur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x_BUs_Per_Country" localSheetId="1">#REF!</definedName>
    <definedName name="Max_BUs_Per_Country">#REF!</definedName>
    <definedName name="MAXI" hidden="1">#REF!</definedName>
    <definedName name="MCEWO">#REF!</definedName>
    <definedName name="mcs" localSheetId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cs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DCOP\">#REF!</definedName>
    <definedName name="MDF" localSheetId="1">{#N/A,#N/A,FALSE,"YTDCurrentMonth";#N/A,#N/A,FALSE,"CurrentMonth"}</definedName>
    <definedName name="MDF" hidden="1">{#N/A,#N/A,FALSE,"YTDCurrentMonth";#N/A,#N/A,FALSE,"CurrentMonth"}</definedName>
    <definedName name="MDFEB00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MDFEB00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MDOCP">#REF!</definedName>
    <definedName name="Mecanicas" localSheetId="1">#REF!</definedName>
    <definedName name="Mecanicas">#REF!</definedName>
    <definedName name="MEDATE">#REF!</definedName>
    <definedName name="meiawmo">#REF!</definedName>
    <definedName name="men" localSheetId="1">{#N/A,#N/A,FALSE,"LLAVE";#N/A,#N/A,FALSE,"EERR";#N/A,#N/A,FALSE,"ESP";#N/A,#N/A,FALSE,"EOAF";#N/A,#N/A,FALSE,"CASH";#N/A,#N/A,FALSE,"FINANZAS";#N/A,#N/A,FALSE,"DEUDA";#N/A,#N/A,FALSE,"INVERSION";#N/A,#N/A,FALSE,"PERSONAL"}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ENSA" localSheetId="1">#REF!</definedName>
    <definedName name="MENSA">#REF!</definedName>
    <definedName name="MENSA1" localSheetId="1">#REF!</definedName>
    <definedName name="MENSA1">#REF!</definedName>
    <definedName name="MENSAGEM1" localSheetId="1">#REF!</definedName>
    <definedName name="MENSAGEM1">#REF!</definedName>
    <definedName name="MENU">#REF!</definedName>
    <definedName name="meoi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a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a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adorias" localSheetId="1">{#N/A,#N/A,FALSE,"PACCIL";#N/A,#N/A,FALSE,"PAITACAN";#N/A,#N/A,FALSE,"PARECO";#N/A,#N/A,FALSE,"PA62";#N/A,#N/A,FALSE,"PAFINAL";#N/A,#N/A,FALSE,"PARECONF";#N/A,#N/A,FALSE,"PARECOND"}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s" localSheetId="1">#REF!</definedName>
    <definedName name="mes">#REF!</definedName>
    <definedName name="mês">#REF!</definedName>
    <definedName name="mesorç">#REF!</definedName>
    <definedName name="mesreal">#REF!</definedName>
    <definedName name="mesreal03">#REF!</definedName>
    <definedName name="Messias" localSheetId="1">#REF!</definedName>
    <definedName name="Messias">#REF!</definedName>
    <definedName name="MICRO">#REF!</definedName>
    <definedName name="miles">1000</definedName>
    <definedName name="MIPM">#REF!</definedName>
    <definedName name="mj" localSheetId="1">{#N/A,#N/A,FALSE,"FY97";#N/A,#N/A,FALSE,"FY98";#N/A,#N/A,FALSE,"FY99";#N/A,#N/A,FALSE,"FY00";#N/A,#N/A,FALSE,"FY01"}</definedName>
    <definedName name="mj" hidden="1">{#N/A,#N/A,FALSE,"FY97";#N/A,#N/A,FALSE,"FY98";#N/A,#N/A,FALSE,"FY99";#N/A,#N/A,FALSE,"FY00";#N/A,#N/A,FALSE,"FY01"}</definedName>
    <definedName name="mjklpo" localSheetId="1">{"'Resumo Formação'!$A$1:$N$34"}</definedName>
    <definedName name="mjklpo" hidden="1">{"'Resumo Formação'!$A$1:$N$34"}</definedName>
    <definedName name="mk" localSheetId="1">#REF!</definedName>
    <definedName name="mk">#REF!</definedName>
    <definedName name="mklo" localSheetId="1">{"'Resumo Formação'!$A$1:$N$34"}</definedName>
    <definedName name="mklo" hidden="1">{"'Resumo Formação'!$A$1:$N$34"}</definedName>
    <definedName name="mko" localSheetId="1">{"'Resumo Formação'!$A$1:$N$34"}</definedName>
    <definedName name="mko" hidden="1">{"'Resumo Formação'!$A$1:$N$34"}</definedName>
    <definedName name="MktCom_Orc" localSheetId="1">#REF!</definedName>
    <definedName name="MktCom_Orc">#REF!</definedName>
    <definedName name="MktCom_Proj_Gfa" localSheetId="1">#REF!</definedName>
    <definedName name="MktCom_Proj_Gfa">#REF!</definedName>
    <definedName name="MktCom_Proj_Gfa_Go" localSheetId="1">#REF!</definedName>
    <definedName name="MktCom_Proj_Gfa_Go">#REF!</definedName>
    <definedName name="MktCom_Proj_Plj" localSheetId="1">#REF!</definedName>
    <definedName name="MktCom_Proj_Plj">#REF!</definedName>
    <definedName name="MktCom_Proj_Plj_Go" localSheetId="1">#REF!</definedName>
    <definedName name="MktCom_Proj_Plj_Go">#REF!</definedName>
    <definedName name="MktCom_Real" localSheetId="1">#REF!</definedName>
    <definedName name="MktCom_Real">#REF!</definedName>
    <definedName name="Mkup_Ind_Orc" localSheetId="1">#REF!</definedName>
    <definedName name="Mkup_Ind_Orc">#REF!</definedName>
    <definedName name="Mkup_Ind_Proj" localSheetId="1">#REF!</definedName>
    <definedName name="Mkup_Ind_Proj">#REF!</definedName>
    <definedName name="MLKLK" localSheetId="1">{"'RELATÓRIO'!$A$1:$E$20","'RELATÓRIO'!$A$22:$D$34","'INTERNET'!$A$31:$G$58","'INTERNET'!$A$1:$G$28","'SÉRIE HISTÓRICA'!$A$167:$H$212","'SÉRIE HISTÓRICA'!$A$56:$H$101"}</definedName>
    <definedName name="MLKLK" hidden="1">{"'RELATÓRIO'!$A$1:$E$20","'RELATÓRIO'!$A$22:$D$34","'INTERNET'!$A$31:$G$58","'INTERNET'!$A$1:$G$28","'SÉRIE HISTÓRICA'!$A$167:$H$212","'SÉRIE HISTÓRICA'!$A$56:$H$101"}</definedName>
    <definedName name="mlkn" localSheetId="1">{#N/A,#N/A,FALSE,"1321";#N/A,#N/A,FALSE,"1324";#N/A,#N/A,FALSE,"1333";#N/A,#N/A,FALSE,"1371"}</definedName>
    <definedName name="mlkn" hidden="1">{#N/A,#N/A,FALSE,"1321";#N/A,#N/A,FALSE,"1324";#N/A,#N/A,FALSE,"1333";#N/A,#N/A,FALSE,"1371"}</definedName>
    <definedName name="MM">#REF!</definedName>
    <definedName name="MM_1">#REF!</definedName>
    <definedName name="MMM" localSheetId="1">{"'RELATÓRIO'!$A$1:$E$20","'RELATÓRIO'!$A$22:$D$34","'INTERNET'!$A$31:$G$58","'INTERNET'!$A$1:$G$28","'SÉRIE HISTÓRICA'!$A$167:$H$212","'SÉRIE HISTÓRICA'!$A$56:$H$101"}</definedName>
    <definedName name="MMM" hidden="1">{"'RELATÓRIO'!$A$1:$E$20","'RELATÓRIO'!$A$22:$D$34","'INTERNET'!$A$31:$G$58","'INTERNET'!$A$1:$G$28","'SÉRIE HISTÓRICA'!$A$167:$H$212","'SÉRIE HISTÓRICA'!$A$56:$H$101"}</definedName>
    <definedName name="MMMM" localSheetId="1">{"'RELATÓRIO'!$A$1:$E$20","'RELATÓRIO'!$A$22:$D$34","'INTERNET'!$A$31:$G$58","'INTERNET'!$A$1:$G$28","'SÉRIE HISTÓRICA'!$A$167:$H$212","'SÉRIE HISTÓRICA'!$A$56:$H$101"}</definedName>
    <definedName name="MMMM" hidden="1">{"'RELATÓRIO'!$A$1:$E$20","'RELATÓRIO'!$A$22:$D$34","'INTERNET'!$A$31:$G$58","'INTERNET'!$A$1:$G$28","'SÉRIE HISTÓRICA'!$A$167:$H$212","'SÉRIE HISTÓRICA'!$A$56:$H$101"}</definedName>
    <definedName name="mmmmm" localSheetId="1">#REF!</definedName>
    <definedName name="mmmmm" hidden="1">#REF!</definedName>
    <definedName name="mmmmmm" localSheetId="1">#REF!</definedName>
    <definedName name="mmmmmm" hidden="1">#REF!</definedName>
    <definedName name="mmmmmmm" localSheetId="1">#REF!</definedName>
    <definedName name="mmmmmmm" hidden="1">#REF!</definedName>
    <definedName name="mmmmmmmm" localSheetId="1">#REF!</definedName>
    <definedName name="mmmmmmmm" hidden="1">#REF!</definedName>
    <definedName name="mmmmmmmmmm" localSheetId="1">#REF!</definedName>
    <definedName name="mmmmmmmmmm" hidden="1">#REF!</definedName>
    <definedName name="Mnemonic">#REF!</definedName>
    <definedName name="mnmn" localSheetId="1">{"'Resumo Formação'!$A$1:$N$34"}</definedName>
    <definedName name="mnmn" hidden="1">{"'Resumo Formação'!$A$1:$N$34"}</definedName>
    <definedName name="Moagem.xls" localSheetId="1">{"Rio Branco",#N/A,FALSE,"Rio Branco";"Itajaí",#N/A,FALSE,"Itajaí";"Pinheiro Machado",#N/A,FALSE,"PMachado";"Esteio",#N/A,FALSE,"Esteio"}</definedName>
    <definedName name="Moagem.xls" hidden="1">{"Rio Branco",#N/A,FALSE,"Rio Branco";"Itajaí",#N/A,FALSE,"Itajaí";"Pinheiro Machado",#N/A,FALSE,"PMachado";"Esteio",#N/A,FALSE,"Esteio"}</definedName>
    <definedName name="Moagem.xls_1" localSheetId="1">{"Rio Branco",#N/A,FALSE,"Rio Branco";"Itajaí",#N/A,FALSE,"Itajaí";"Pinheiro Machado",#N/A,FALSE,"PMachado";"Esteio",#N/A,FALSE,"Esteio"}</definedName>
    <definedName name="Moagem.xls_1" hidden="1">{"Rio Branco",#N/A,FALSE,"Rio Branco";"Itajaí",#N/A,FALSE,"Itajaí";"Pinheiro Machado",#N/A,FALSE,"PMachado";"Esteio",#N/A,FALSE,"Esteio"}</definedName>
    <definedName name="moaspfrm">#REF!</definedName>
    <definedName name="Mobiliario" localSheetId="1">{#N/A,#N/A,FALSE,"Aging Summary";#N/A,#N/A,FALSE,"Ratio Analysis";#N/A,#N/A,FALSE,"Test 120 Day Accts";#N/A,#N/A,FALSE,"Tickmarks"}</definedName>
    <definedName name="Mobiliario" hidden="1">{#N/A,#N/A,FALSE,"Aging Summary";#N/A,#N/A,FALSE,"Ratio Analysis";#N/A,#N/A,FALSE,"Test 120 Day Accts";#N/A,#N/A,FALSE,"Tickmarks"}</definedName>
    <definedName name="Mod51_INFO_Atual" localSheetId="1">{#N/A,#N/A,FALSE,"1321";#N/A,#N/A,FALSE,"1324";#N/A,#N/A,FALSE,"1333";#N/A,#N/A,FALSE,"1371"}</definedName>
    <definedName name="Mod51_INFO_Atual" hidden="1">{#N/A,#N/A,FALSE,"1321";#N/A,#N/A,FALSE,"1324";#N/A,#N/A,FALSE,"1333";#N/A,#N/A,FALSE,"1371"}</definedName>
    <definedName name="Model_Name" localSheetId="1">#REF!</definedName>
    <definedName name="Model_Name">#REF!</definedName>
    <definedName name="Model_Start_Date" localSheetId="1">#REF!</definedName>
    <definedName name="Model_Start_Date">#REF!</definedName>
    <definedName name="Model_Start_Date_2" localSheetId="1">#REF!</definedName>
    <definedName name="Model_Start_Date_2">#REF!</definedName>
    <definedName name="mohf" localSheetId="1">{#N/A,#N/A,FALSE,"Plan1";#N/A,#N/A,FALSE,"Plan2"}</definedName>
    <definedName name="mohf" hidden="1">{#N/A,#N/A,FALSE,"Plan1";#N/A,#N/A,FALSE,"Plan2"}</definedName>
    <definedName name="Monetary_Precision">#REF!</definedName>
    <definedName name="Month" localSheetId="1">#REF!</definedName>
    <definedName name="Month">#REF!</definedName>
    <definedName name="MonthAndYear" localSheetId="1">#REF!</definedName>
    <definedName name="MonthAndYear" hidden="1">#REF!</definedName>
    <definedName name="MonthIndex" localSheetId="1">#REF!</definedName>
    <definedName name="MonthIndex" hidden="1">#REF!</definedName>
    <definedName name="MonthList" localSheetId="1">#REF!</definedName>
    <definedName name="MonthList" hidden="1">#REF!</definedName>
    <definedName name="Months" localSheetId="1">#REF!</definedName>
    <definedName name="Months">#REF!</definedName>
    <definedName name="Months1" localSheetId="1">#REF!</definedName>
    <definedName name="Months1">#REF!</definedName>
    <definedName name="MonthTextLen" localSheetId="1">#REF!</definedName>
    <definedName name="MonthTextLen" hidden="1">#REF!</definedName>
    <definedName name="mov" localSheetId="1">{#N/A,#N/A,FALSE,"Aging Summary";#N/A,#N/A,FALSE,"Ratio Analysis";#N/A,#N/A,FALSE,"Test 120 Day Accts";#N/A,#N/A,FALSE,"Tickmarks"}</definedName>
    <definedName name="mov" hidden="1">{#N/A,#N/A,FALSE,"Aging Summary";#N/A,#N/A,FALSE,"Ratio Analysis";#N/A,#N/A,FALSE,"Test 120 Day Accts";#N/A,#N/A,FALSE,"Tickmarks"}</definedName>
    <definedName name="MOV.000.C.0.00.0000.00.00.24401010001">615712.52999973</definedName>
    <definedName name="MOV.000.C.0.00.0000.00.00.24401010002">61571.25</definedName>
    <definedName name="MOV.000.C.0.00.0000.00.00.4510101">6937.13</definedName>
    <definedName name="MOV.000.C.0.00.0000.00.00.D1074">3439383.08001709</definedName>
    <definedName name="MOV.000.C.0.00.0000.00.00.D1075">84926.49000001</definedName>
    <definedName name="MOV.000.C.0.00.0000.00.01.24401010001">878</definedName>
    <definedName name="MOV.000.C.0.00.2000.00.00.24401010001">615712.52999973</definedName>
    <definedName name="MOV.000.C.0.00.2000.00.00.24401010002">61571.25</definedName>
    <definedName name="MOV.000.C.0.00.2000.00.00.4510101">0</definedName>
    <definedName name="MOV.000.C.0.00.2001.00.01.24401010001">878</definedName>
    <definedName name="MOV.000.C.0.01.0000.00.00.D1074">3439383.08001709</definedName>
    <definedName name="MOV.000.C.0.01.0000.00.00.D1075">84926.49000001</definedName>
    <definedName name="MOV.000.C.0.01.0000.00.01.D1074">3439</definedName>
    <definedName name="MOV.000.C.0.01.0000.00.01.D1075">85</definedName>
    <definedName name="MOV.000.C.0.01.0000.00.01.D1076">1646</definedName>
    <definedName name="MOV.000.C.0.01.0000.00.01.D997">5051</definedName>
    <definedName name="MOV.000.C.0.01.2001.00.01.44101010019">-326</definedName>
    <definedName name="MOV.000.C.0.01.2001.00.01.44101020008">-1321</definedName>
    <definedName name="MOV.000.C.0.02.0000.00.01.D1074">-3473</definedName>
    <definedName name="MOV.000.C.0.02.0000.00.01.D1075">-269</definedName>
    <definedName name="MOV.000.C.0.02.0000.00.01.D1076">6523</definedName>
    <definedName name="MOV.000.C.0.02.0000.00.01.D997">5030</definedName>
    <definedName name="MOV.000.C.0.02.2001.00.01.44101010019">-289</definedName>
    <definedName name="MOV.000.C.0.02.2001.00.01.44101020008">-6234</definedName>
    <definedName name="MOV.000.C.0.03.0000.00.00.4510101">188.42</definedName>
    <definedName name="MOV.000.C.0.03.0000.00.01.311">25089</definedName>
    <definedName name="MOV.000.C.0.03.0000.00.01.312">903</definedName>
    <definedName name="MOV.000.C.0.03.0000.00.01.D1074">-5358</definedName>
    <definedName name="MOV.000.C.0.03.0000.00.01.D1075">-2243</definedName>
    <definedName name="MOV.000.C.0.03.0000.00.01.D1076">9160</definedName>
    <definedName name="MOV.000.C.0.03.0000.00.01.D997">5019</definedName>
    <definedName name="MOV.000.C.0.03.2000.00.00.4510101">-2223.02</definedName>
    <definedName name="MOV.000.C.0.03.2001.00.01.44101010019">-313</definedName>
    <definedName name="MOV.000.C.0.03.2001.00.01.44101020008">-8847</definedName>
    <definedName name="MOV.000.C.0.04.0000.00.01.311">24096</definedName>
    <definedName name="MOV.000.C.0.04.0000.00.01.312">431</definedName>
    <definedName name="MOV.000.C.0.04.0000.00.01.32">-2079</definedName>
    <definedName name="MOV.000.C.0.04.0000.00.01.34">74</definedName>
    <definedName name="MOV.000.C.0.04.0000.00.01.41">-13478</definedName>
    <definedName name="MOV.000.C.0.04.0000.00.01.42">-2860</definedName>
    <definedName name="MOV.000.C.0.04.0000.00.01.45">0</definedName>
    <definedName name="MOV.000.C.0.04.0000.00.01.47101010001">-103</definedName>
    <definedName name="MOV.000.C.0.04.0000.00.01.47101010002">-79</definedName>
    <definedName name="MOV.000.C.0.04.0000.00.01.D1074">412</definedName>
    <definedName name="MOV.000.C.0.04.0000.00.01.D1075">183</definedName>
    <definedName name="MOV.000.C.0.04.0000.00.01.D1076">2008</definedName>
    <definedName name="MOV.000.C.0.04.0000.00.01.D1181">-3154</definedName>
    <definedName name="MOV.000.C.0.04.0000.00.01.D1182">-2254</definedName>
    <definedName name="MOV.000.C.0.04.0000.00.01.D1183">-182</definedName>
    <definedName name="MOV.000.C.0.04.0000.00.01.D997">5002</definedName>
    <definedName name="MOV.000.C.0.04.2001.00.01.44101010019">-299</definedName>
    <definedName name="MOV.000.C.0.04.2001.00.01.44101020008">-1708</definedName>
    <definedName name="MOV.000.C.0.05.0000.00.01.311">24846</definedName>
    <definedName name="MOV.000.C.0.05.0000.00.01.312">409</definedName>
    <definedName name="MOV.000.C.0.05.0000.00.01.32">-2143</definedName>
    <definedName name="MOV.000.C.0.05.0000.00.01.34">105</definedName>
    <definedName name="MOV.000.C.0.05.0000.00.01.41">-13548</definedName>
    <definedName name="MOV.000.C.0.05.0000.00.01.42">-2214</definedName>
    <definedName name="MOV.000.C.0.05.0000.00.01.45">-3</definedName>
    <definedName name="MOV.000.C.0.05.0000.00.01.47101010001">3376</definedName>
    <definedName name="MOV.000.C.0.05.0000.00.01.47101010002">1251</definedName>
    <definedName name="MOV.000.C.0.05.0000.00.01.D1074">-9275</definedName>
    <definedName name="MOV.000.C.0.05.0000.00.01.D1075">-4627</definedName>
    <definedName name="MOV.000.C.0.05.0000.00.01.D1076">13237</definedName>
    <definedName name="MOV.000.C.0.05.0000.00.01.D1181">-3556</definedName>
    <definedName name="MOV.000.C.0.05.0000.00.01.D1182">-17070</definedName>
    <definedName name="MOV.000.C.0.05.0000.00.01.D1183">-729</definedName>
    <definedName name="MOV.000.C.0.05.0000.00.01.D997">5009</definedName>
    <definedName name="MOV.000.C.0.05.2001.00.01.44101010019">-304</definedName>
    <definedName name="MOV.000.C.0.05.2001.00.01.44101020008">-12933</definedName>
    <definedName name="MOV.000.C.0.06.0000.00.00.4510101">1726.9</definedName>
    <definedName name="MOV.000.C.0.06.0000.00.01.311">23505</definedName>
    <definedName name="MOV.000.C.0.06.0000.00.01.312">479</definedName>
    <definedName name="MOV.000.C.0.06.0000.00.01.32">-2030</definedName>
    <definedName name="MOV.000.C.0.06.0000.00.01.34">80</definedName>
    <definedName name="MOV.000.C.0.06.0000.00.01.41">-13440</definedName>
    <definedName name="MOV.000.C.0.06.0000.00.01.42">-4152</definedName>
    <definedName name="MOV.000.C.0.06.0000.00.01.45">2</definedName>
    <definedName name="MOV.000.C.0.06.0000.00.01.47101010001">-1639</definedName>
    <definedName name="MOV.000.C.0.06.0000.00.01.47101010002">-589</definedName>
    <definedName name="MOV.000.C.0.06.0000.00.01.D1074">4258</definedName>
    <definedName name="MOV.000.C.0.06.0000.00.01.D1075">2228</definedName>
    <definedName name="MOV.000.C.0.06.0000.00.01.D1076">-3697</definedName>
    <definedName name="MOV.000.C.0.06.0000.00.01.D1181">-3037</definedName>
    <definedName name="MOV.000.C.0.06.0000.00.01.D1182">5286</definedName>
    <definedName name="MOV.000.C.0.06.0000.00.01.D1183">-206</definedName>
    <definedName name="MOV.000.C.0.06.0000.00.01.D997">5017</definedName>
    <definedName name="MOV.000.C.0.06.2001.00.01.44101010019">-289</definedName>
    <definedName name="MOV.000.C.0.06.2001.00.01.44101020008">3985</definedName>
    <definedName name="MOV.000.C.0.07.0000.00.01.D1074">3936</definedName>
    <definedName name="MOV.000.C.0.07.0000.00.01.D1075">-839</definedName>
    <definedName name="MOV.000.C.0.07.0000.00.01.D1076">-1961</definedName>
    <definedName name="MOV.000.C.0.07.0000.00.01.D997">4991</definedName>
    <definedName name="MOV.000.C.0.07.2001.00.01.44101010019">-315</definedName>
    <definedName name="MOV.000.C.0.07.2001.00.01.44101020008">-9142</definedName>
    <definedName name="MOV.000.C.0.08.0000.00.01.D1074">576</definedName>
    <definedName name="MOV.000.C.0.08.0000.00.01.D1075">419</definedName>
    <definedName name="MOV.000.C.0.08.0000.00.01.D1076">5111</definedName>
    <definedName name="MOV.000.C.0.08.0000.00.01.D997">4985</definedName>
    <definedName name="MOV.000.C.0.08.2001.00.01.44101010019">-309</definedName>
    <definedName name="MOV.000.C.0.08.2001.00.01.44101020008">-8708</definedName>
    <definedName name="MOV.000.C.0.09.0000.00.00.D997">4972951.86000061</definedName>
    <definedName name="MOV.000.C.0.09.0000.00.01.D1074">2442</definedName>
    <definedName name="MOV.000.C.0.09.0000.00.01.D1075">287</definedName>
    <definedName name="MOV.000.C.0.09.0000.00.01.D1076">2262</definedName>
    <definedName name="MOV.000.C.0.09.0000.00.01.D997">4973</definedName>
    <definedName name="MOV.000.C.0.09.2001.00.01.44101010019">-295</definedName>
    <definedName name="MOV.000.C.0.09.2001.00.01.44101020008">-9024</definedName>
    <definedName name="MOV.000.C.0.09.2001.00.01.D1074">-1945</definedName>
    <definedName name="MOV.000.C.0.09.2001.00.01.D1075">-972</definedName>
    <definedName name="MOV.000.C.0.09.2001.00.01.D997">4549</definedName>
    <definedName name="MOV.000.C.0.10.0000.00.01.D1074">581</definedName>
    <definedName name="MOV.000.C.0.10.0000.00.01.D1075">508</definedName>
    <definedName name="MOV.000.C.0.10.0000.00.01.D1076">5991</definedName>
    <definedName name="MOV.000.C.0.10.0000.00.01.D997">4973</definedName>
    <definedName name="MOV.000.C.0.10.2001.00.01.44101010019">-340</definedName>
    <definedName name="MOV.000.C.0.10.2001.00.01.44101020008">-2225</definedName>
    <definedName name="MOV.000.C.0.10.2001.00.01.D1074">4474</definedName>
    <definedName name="MOV.000.C.0.10.2001.00.01.D1075">2317</definedName>
    <definedName name="MOV.000.C.0.10.2001.00.01.D997">4559</definedName>
    <definedName name="MOV.000.C.0.11.0000.00.01.D1074">-413</definedName>
    <definedName name="MOV.000.C.0.11.0000.00.01.D1075">-142</definedName>
    <definedName name="MOV.000.C.0.11.0000.00.01.D1076">4680</definedName>
    <definedName name="MOV.000.C.0.11.0000.00.01.D997">5095</definedName>
    <definedName name="MOV.000.C.0.11.2001.00.01.22201010001">297</definedName>
    <definedName name="MOV.000.C.0.11.2001.00.01.44101010019">-324</definedName>
    <definedName name="MOV.000.C.0.11.2001.00.01.44101020008">11071</definedName>
    <definedName name="MOV.000.C.0.11.2001.00.01.D1074">14782</definedName>
    <definedName name="MOV.000.C.0.11.2001.00.01.D1075">7744</definedName>
    <definedName name="MOV.000.C.0.11.2001.00.01.D997">4584</definedName>
    <definedName name="MOV.000.C.0.12.0000.00.01.D1074">0</definedName>
    <definedName name="MOV.000.C.0.12.0000.00.01.D1075">0</definedName>
    <definedName name="MOV.000.C.0.12.0000.00.01.D1076">0</definedName>
    <definedName name="MOV.000.C.0.12.0000.00.01.D997">0</definedName>
    <definedName name="MOV.000.C.0.12.2000.00.00.24401010001">615712.52999973</definedName>
    <definedName name="MOV.000.C.0.12.2000.00.00.24401010002">61571.25</definedName>
    <definedName name="MOV.000.C.0.12.2000.00.01.24401010001">1123</definedName>
    <definedName name="MOV.000.C.0.12.2000.00.01.24401010002">112</definedName>
    <definedName name="MOV.000.C.0.12.2001.00.00.22203010001">10709388.71</definedName>
    <definedName name="MOV.000.C.0.12.2001.00.00.24401010002">87789.4</definedName>
    <definedName name="MOV.000.C.0.12.2001.00.01.22201010001">312</definedName>
    <definedName name="MOV.000.C.0.12.2001.00.01.22203010001">10709</definedName>
    <definedName name="MOV.000.C.0.12.2001.00.01.24401010001">878</definedName>
    <definedName name="MOV.000.C.0.12.2001.00.01.24401010002">88</definedName>
    <definedName name="MOV.000.C.0.12.2001.00.01.44101010019">-329</definedName>
    <definedName name="MOV.000.C.0.12.2001.00.01.44101020008">12608</definedName>
    <definedName name="MOV.000.C.0.12.2001.00.01.D1018">-48959</definedName>
    <definedName name="MOV.000.C.0.12.2001.00.01.D1074">9154</definedName>
    <definedName name="MOV.000.C.0.12.2001.00.01.D1075">1912</definedName>
    <definedName name="MOV.000.C.0.12.2001.00.01.D997">4621</definedName>
    <definedName name="MOV.087.C.0.01.0000.00.01.D1035">6124</definedName>
    <definedName name="MOV.087.C.0.02.0000.00.01.D1035">7771</definedName>
    <definedName name="MOV.087.C.0.02.2001.00.01.34">1008</definedName>
    <definedName name="MOV.087.C.0.02.2001.00.01.44">-11828</definedName>
    <definedName name="MOV.087.C.0.02.2001.00.01.D997">5030</definedName>
    <definedName name="MOV.087.C.0.03.0000.00.01.D1035">7609</definedName>
    <definedName name="MOV.087.C.0.03.2001.00.01.34">432</definedName>
    <definedName name="MOV.087.C.0.03.2001.00.01.44">-16259</definedName>
    <definedName name="MOV.087.C.0.03.2001.00.01.D997">5019</definedName>
    <definedName name="MOV.087.C.0.03.2002.00.01.D1035">10869</definedName>
    <definedName name="MOV.087.C.0.03.2002.00.01.D2025">5755</definedName>
    <definedName name="MOV.087.C.0.04.0000.00.01.D1035">7609</definedName>
    <definedName name="MOV.087.C.0.05.0000.00.01.D1035">7609</definedName>
    <definedName name="MOV.087.C.0.06.0000.00.01.D1035">7609</definedName>
    <definedName name="MOV.087.C.0.07.0000.00.01.D1035">7609</definedName>
    <definedName name="MOV.087.C.0.07.2001.00.01.D1035">7609</definedName>
    <definedName name="MOV.087.C.0.08.2000.00.01.D1035">7659</definedName>
    <definedName name="MOV.087.C.0.08.2001.00.01.D1035">8902</definedName>
    <definedName name="MOV.087.C.0.09.2000.00.01.41102010014">-7771</definedName>
    <definedName name="MOV.087.C.0.09.2000.00.01.D1035">7771</definedName>
    <definedName name="MOV.087.C.0.09.2001.00.01.D1035">8962</definedName>
    <definedName name="MOV.087.C.0.10.2000.00.01.D1035">7771</definedName>
    <definedName name="MOV.087.C.0.10.2001.00.01.D1035">8756</definedName>
    <definedName name="MOV.087.C.0.11.2000.00.01.D1035">7771</definedName>
    <definedName name="MOV.087.C.0.11.2001.00.01.D1035">8359</definedName>
    <definedName name="MOV.087.C.0.12.0000.00.01.D1035">0</definedName>
    <definedName name="MOV.087.C.0.12.2000.00.01.D1035">7771</definedName>
    <definedName name="MOV.087.C.0.12.2001.00.01.D1035">8558</definedName>
    <definedName name="MOV.087.C.0.12.2002.00.01.D1035">0</definedName>
    <definedName name="movi" localSheetId="1">{#N/A,#N/A,FALSE,"Aging Summary";#N/A,#N/A,FALSE,"Ratio Analysis";#N/A,#N/A,FALSE,"Test 120 Day Accts";#N/A,#N/A,FALSE,"Tickmarks"}</definedName>
    <definedName name="movi" hidden="1">{#N/A,#N/A,FALSE,"Aging Summary";#N/A,#N/A,FALSE,"Ratio Analysis";#N/A,#N/A,FALSE,"Test 120 Day Accts";#N/A,#N/A,FALSE,"Tickmarks"}</definedName>
    <definedName name="movim" localSheetId="1">{#N/A,#N/A,FALSE,"Aging Summary";#N/A,#N/A,FALSE,"Ratio Analysis";#N/A,#N/A,FALSE,"Test 120 Day Accts";#N/A,#N/A,FALSE,"Tickmarks"}</definedName>
    <definedName name="movim" hidden="1">{#N/A,#N/A,FALSE,"Aging Summary";#N/A,#N/A,FALSE,"Ratio Analysis";#N/A,#N/A,FALSE,"Test 120 Day Accts";#N/A,#N/A,FALSE,"Tickmarks"}</definedName>
    <definedName name="Movimentações">#REF!</definedName>
    <definedName name="MP">#REF!</definedName>
    <definedName name="Mrg_Bruta_Orc" localSheetId="1">#REF!</definedName>
    <definedName name="Mrg_Bruta_Orc">#REF!</definedName>
    <definedName name="mropwiam">#REF!</definedName>
    <definedName name="mrqimfp">#REF!</definedName>
    <definedName name="MSBudgetAdjAmount">14</definedName>
    <definedName name="MSBudgetAmountQTDCon">12</definedName>
    <definedName name="MSBudgetAmountYTD">31</definedName>
    <definedName name="MSBudgetAmountYTDbysub">17</definedName>
    <definedName name="MSBudgetAmountYTDCon">22</definedName>
    <definedName name="MscoInputCell10" hidden="1">#REF!</definedName>
    <definedName name="MscoInputCell11" hidden="1">#REF!</definedName>
    <definedName name="MscoInputCell12" hidden="1">#REF!</definedName>
    <definedName name="MscoInputCell13" hidden="1">#REF!</definedName>
    <definedName name="MscoInputCell14" hidden="1">#REF!</definedName>
    <definedName name="MscoInputCell15" hidden="1">#REF!</definedName>
    <definedName name="MscoInputCell16" hidden="1">#REF!</definedName>
    <definedName name="MscoInputCell17" hidden="1">#REF!</definedName>
    <definedName name="MscoInputCell18" hidden="1">#REF!</definedName>
    <definedName name="MscoInputCell4" hidden="1">#REF!</definedName>
    <definedName name="MscoInputCell5" hidden="1">#REF!</definedName>
    <definedName name="MscoInputCell6" hidden="1">#REF!</definedName>
    <definedName name="MscoInputCell7" hidden="1">#REF!</definedName>
    <definedName name="MscoInputCell8" hidden="1">#REF!</definedName>
    <definedName name="MscoInputCell9" hidden="1">#REF!</definedName>
    <definedName name="MSSalesAmount">0</definedName>
    <definedName name="MSSalesAmountQTDbysub">8</definedName>
    <definedName name="MSSalesAmountQTDCon">10</definedName>
    <definedName name="MSSalesAmountYTD">28</definedName>
    <definedName name="MSSalesAmountYTDbysub">16</definedName>
    <definedName name="MSSalesAmountYTDCon">20</definedName>
    <definedName name="Mths_In_Yr" localSheetId="1">#REF!</definedName>
    <definedName name="Mths_In_Yr">#REF!</definedName>
    <definedName name="MU_D_PI">#REF!</definedName>
    <definedName name="MU_D_PP">#REF!</definedName>
    <definedName name="MU_T_PI">#REF!</definedName>
    <definedName name="MU_T_PP">#REF!</definedName>
    <definedName name="MuchMusic" localSheetId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MuchMusic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mudança" hidden="1">#REF!</definedName>
    <definedName name="mueble">10%</definedName>
    <definedName name="Mutações" localSheetId="1">{#N/A,#N/A,FALSE,"Relatórios";"Vendas e Custos",#N/A,FALSE,"Vendas e Custos";"Premissas",#N/A,FALSE,"Premissas";"Projeções",#N/A,FALSE,"Projeções";"Dolar",#N/A,FALSE,"Dolar";"Original",#N/A,FALSE,"Original e UFIR"}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UTPG">#REF!</definedName>
    <definedName name="MUTREC">#REF!</definedName>
    <definedName name="mvqropme">#REF!</definedName>
    <definedName name="mwaprfjq">#REF!</definedName>
    <definedName name="MYActualBelow" localSheetId="1">#REF!</definedName>
    <definedName name="MYActualBelow">#REF!</definedName>
    <definedName name="MYActualCOGS" localSheetId="1">#REF!</definedName>
    <definedName name="MYActualCOGS">#REF!</definedName>
    <definedName name="MYActualDept" localSheetId="1">#REF!</definedName>
    <definedName name="MYActualDept">#REF!</definedName>
    <definedName name="MYActualDIG" localSheetId="1">#REF!</definedName>
    <definedName name="MYActualDIG">#REF!</definedName>
    <definedName name="MYActualHO" localSheetId="1">#REF!</definedName>
    <definedName name="MYActualHO">#REF!</definedName>
    <definedName name="MYActualICC" localSheetId="1">#REF!</definedName>
    <definedName name="MYActualICC">#REF!</definedName>
    <definedName name="MYActualICS" localSheetId="1">#REF!</definedName>
    <definedName name="MYActualICS">#REF!</definedName>
    <definedName name="MYActualRetail" localSheetId="1">#REF!</definedName>
    <definedName name="MYActualRetail">#REF!</definedName>
    <definedName name="MYActualSales" localSheetId="1">#REF!</definedName>
    <definedName name="MYActualSales">#REF!</definedName>
    <definedName name="n" localSheetId="1">#REF!</definedName>
    <definedName name="n">#REF!</definedName>
    <definedName name="Ñ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Ñ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N.4.4.temp" localSheetId="1">{#N/A,#N/A,FALSE,"SIM95"}</definedName>
    <definedName name="N.4.4.temp" hidden="1">{#N/A,#N/A,FALSE,"SIM95"}</definedName>
    <definedName name="n1.3" localSheetId="1">{#N/A,#N/A,FALSE,"SIM95"}</definedName>
    <definedName name="n1.3" hidden="1">{#N/A,#N/A,FALSE,"SIM95"}</definedName>
    <definedName name="N2.2." localSheetId="1">{#N/A,#N/A,FALSE,"SIM95"}</definedName>
    <definedName name="N2.2." hidden="1">{#N/A,#N/A,FALSE,"SIM95"}</definedName>
    <definedName name="na" localSheetId="1">{#N/A,#N/A,FALSE,"Aging Summary";#N/A,#N/A,FALSE,"Ratio Analysis";#N/A,#N/A,FALSE,"Test 120 Day Accts";#N/A,#N/A,FALSE,"Tickmarks"}</definedName>
    <definedName name="na" hidden="1">{#N/A,#N/A,FALSE,"Aging Summary";#N/A,#N/A,FALSE,"Ratio Analysis";#N/A,#N/A,FALSE,"Test 120 Day Accts";#N/A,#N/A,FALSE,"Tickmarks"}</definedName>
    <definedName name="NABBALS" localSheetId="1">#REF!</definedName>
    <definedName name="NABBALS">#REF!</definedName>
    <definedName name="Nacimiento_1">NA()</definedName>
    <definedName name="Nacimiento_10">NA()</definedName>
    <definedName name="Nacimiento_11">NA()</definedName>
    <definedName name="Nacimiento_12">NA()</definedName>
    <definedName name="Nacimiento_13">NA()</definedName>
    <definedName name="Nacimiento_14">NA()</definedName>
    <definedName name="Nacimiento_15">NA()</definedName>
    <definedName name="Nacimiento_16">NA()</definedName>
    <definedName name="Nacimiento_17">NA()</definedName>
    <definedName name="Nacimiento_2">NA()</definedName>
    <definedName name="Nacimiento_3">NA()</definedName>
    <definedName name="Nacimiento_4">NA()</definedName>
    <definedName name="Nacimiento_5">NA()</definedName>
    <definedName name="Nacimiento_6">NA()</definedName>
    <definedName name="Nacimiento_7">NA()</definedName>
    <definedName name="Nacimiento_8">NA()</definedName>
    <definedName name="Nacimiento_9">NA()</definedName>
    <definedName name="nad" localSheetId="1">{"'Resumo Formação'!$A$1:$N$34"}</definedName>
    <definedName name="nad" hidden="1">{"'Resumo Formação'!$A$1:$N$34"}</definedName>
    <definedName name="nadia" localSheetId="1">{#N/A,#N/A,FALSE,"Aging Summary";#N/A,#N/A,FALSE,"Ratio Analysis";#N/A,#N/A,FALSE,"Test 120 Day Accts";#N/A,#N/A,FALSE,"Tickmarks"}</definedName>
    <definedName name="nadia" hidden="1">{#N/A,#N/A,FALSE,"Aging Summary";#N/A,#N/A,FALSE,"Ratio Analysis";#N/A,#N/A,FALSE,"Test 120 Day Accts";#N/A,#N/A,FALSE,"Tickmarks"}</definedName>
    <definedName name="NAIRB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me" localSheetId="1">#REF!</definedName>
    <definedName name="name">#REF!</definedName>
    <definedName name="naomi" localSheetId="1">{#N/A,#N/A,FALSE,"1321";#N/A,#N/A,FALSE,"1324";#N/A,#N/A,FALSE,"1333";#N/A,#N/A,FALSE,"1371"}</definedName>
    <definedName name="naomi" hidden="1">{#N/A,#N/A,FALSE,"1321";#N/A,#N/A,FALSE,"1324";#N/A,#N/A,FALSE,"1333";#N/A,#N/A,FALSE,"1371"}</definedName>
    <definedName name="nawon">#REF!</definedName>
    <definedName name="NB" localSheetId="1">{"'NOTES2'!$G$9:$J$27"}</definedName>
    <definedName name="NB" hidden="1">{"'NOTES2'!$G$9:$J$27"}</definedName>
    <definedName name="ncEDIWO">#REF!</definedName>
    <definedName name="NCM" localSheetId="1">#REF!</definedName>
    <definedName name="NCM">#REF!</definedName>
    <definedName name="NCNBWECJFE" localSheetId="1">{#N/A,#N/A,FALSE,"Aging Summary";#N/A,#N/A,FALSE,"Ratio Analysis";#N/A,#N/A,FALSE,"Test 120 Day Accts";#N/A,#N/A,FALSE,"Tickmarks"}</definedName>
    <definedName name="NCNBWECJFE" hidden="1">{#N/A,#N/A,FALSE,"Aging Summary";#N/A,#N/A,FALSE,"Ratio Analysis";#N/A,#N/A,FALSE,"Test 120 Day Accts";#N/A,#N/A,FALSE,"Tickmarks"}</definedName>
    <definedName name="ncreown">#REF!</definedName>
    <definedName name="new" localSheetId="1">{#N/A,#N/A,FALSE,"Aging Summary";#N/A,#N/A,FALSE,"Ratio Analysis";#N/A,#N/A,FALSE,"Test 120 Day Accts";#N/A,#N/A,FALSE,"Tickmarks"}</definedName>
    <definedName name="new" hidden="1">{#N/A,#N/A,FALSE,"Aging Summary";#N/A,#N/A,FALSE,"Ratio Analysis";#N/A,#N/A,FALSE,"Test 120 Day Accts";#N/A,#N/A,FALSE,"Tickmarks"}</definedName>
    <definedName name="NEWLOCKBOXDATA">#REF!</definedName>
    <definedName name="Newtown" localSheetId="1">#REF!</definedName>
    <definedName name="Newtown">#REF!</definedName>
    <definedName name="NEWWW" localSheetId="1">{"'PXR_6500'!$A$1:$I$124"}</definedName>
    <definedName name="NEWWW" hidden="1">{"'PXR_6500'!$A$1:$I$124"}</definedName>
    <definedName name="NFIEWP">#REF!</definedName>
    <definedName name="NFNFN" localSheetId="1">#REF!</definedName>
    <definedName name="NFNFN">#REF!</definedName>
    <definedName name="ni" localSheetId="1">{#N/A,#N/A,FALSE,"Graficos    ( 9 )"}</definedName>
    <definedName name="ni" hidden="1">{#N/A,#N/A,FALSE,"Graficos    ( 9 )"}</definedName>
    <definedName name="nico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kol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nikol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NIT_1_1">NA()</definedName>
    <definedName name="NIT_2_1">NA()</definedName>
    <definedName name="NIT_3">NA()</definedName>
    <definedName name="nj" localSheetId="1">{#N/A,#N/A,FALSE,"Aging Summary";#N/A,#N/A,FALSE,"Ratio Analysis";#N/A,#N/A,FALSE,"Test 120 Day Accts";#N/A,#N/A,FALSE,"Tickmarks"}</definedName>
    <definedName name="nj" hidden="1">{#N/A,#N/A,FALSE,"Aging Summary";#N/A,#N/A,FALSE,"Ratio Analysis";#N/A,#N/A,FALSE,"Test 120 Day Accts";#N/A,#N/A,FALSE,"Tickmarks"}</definedName>
    <definedName name="NJCEWNFJE" localSheetId="1">{#N/A,#N/A,FALSE,"Aging Summary";#N/A,#N/A,FALSE,"Ratio Analysis";#N/A,#N/A,FALSE,"Test 120 Day Accts";#N/A,#N/A,FALSE,"Tickmarks"}</definedName>
    <definedName name="NJCEWNFJE" hidden="1">{#N/A,#N/A,FALSE,"Aging Summary";#N/A,#N/A,FALSE,"Ratio Analysis";#N/A,#N/A,FALSE,"Test 120 Day Accts";#N/A,#N/A,FALSE,"Tickmarks"}</definedName>
    <definedName name="NJNKLH" localSheetId="1">{#N/A,#N/A,FALSE,"Plan1";#N/A,#N/A,FALSE,"Plan2"}</definedName>
    <definedName name="NJNKLH" hidden="1">{#N/A,#N/A,FALSE,"Plan1";#N/A,#N/A,FALSE,"Plan2"}</definedName>
    <definedName name="njo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jo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ñljk" localSheetId="1">{#N/A,#N/A,FALSE,"Aging Summary";#N/A,#N/A,FALSE,"Ratio Analysis";#N/A,#N/A,FALSE,"Test 120 Day Accts";#N/A,#N/A,FALSE,"Tickmarks"}</definedName>
    <definedName name="ñljk" hidden="1">{#N/A,#N/A,FALSE,"Aging Summary";#N/A,#N/A,FALSE,"Ratio Analysis";#N/A,#N/A,FALSE,"Test 120 Day Accts";#N/A,#N/A,FALSE,"Tickmarks"}</definedName>
    <definedName name="nlkp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lkp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nmn" localSheetId="1">{#N/A,#N/A,FALSE,"Aging Summary";#N/A,#N/A,FALSE,"Ratio Analysis";#N/A,#N/A,FALSE,"Test 120 Day Accts";#N/A,#N/A,FALSE,"Tickmarks"}</definedName>
    <definedName name="nmn" hidden="1">{#N/A,#N/A,FALSE,"Aging Summary";#N/A,#N/A,FALSE,"Ratio Analysis";#N/A,#N/A,FALSE,"Test 120 Day Accts";#N/A,#N/A,FALSE,"Tickmarks"}</definedName>
    <definedName name="NN">#REF!</definedName>
    <definedName name="ññ" localSheetId="1">{#N/A,#N/A,FALSE,"Aging Summary";#N/A,#N/A,FALSE,"Ratio Analysis";#N/A,#N/A,FALSE,"Test 120 Day Accts";#N/A,#N/A,FALSE,"Tickmarks"}</definedName>
    <definedName name="ññ" hidden="1">{#N/A,#N/A,FALSE,"Aging Summary";#N/A,#N/A,FALSE,"Ratio Analysis";#N/A,#N/A,FALSE,"Test 120 Day Accts";#N/A,#N/A,FALSE,"Tickmarks"}</definedName>
    <definedName name="nnjio" localSheetId="1">{"'Resumo Formação'!$A$1:$N$34"}</definedName>
    <definedName name="nnjio" hidden="1">{"'Resumo Formação'!$A$1:$N$34"}</definedName>
    <definedName name="NNN" localSheetId="1">{#N/A,#N/A,FALSE,"Aging Summary";#N/A,#N/A,FALSE,"Ratio Analysis";#N/A,#N/A,FALSE,"Test 120 Day Accts";#N/A,#N/A,FALSE,"Tickmarks"}</definedName>
    <definedName name="NNN" hidden="1">{#N/A,#N/A,FALSE,"Aging Summary";#N/A,#N/A,FALSE,"Ratio Analysis";#N/A,#N/A,FALSE,"Test 120 Day Accts";#N/A,#N/A,FALSE,"Tickmarks"}</definedName>
    <definedName name="ÑÑÑ" localSheetId="1">{#N/A,#N/A,FALSE,"Aging Summary";#N/A,#N/A,FALSE,"Ratio Analysis";#N/A,#N/A,FALSE,"Test 120 Day Accts";#N/A,#N/A,FALSE,"Tickmarks"}</definedName>
    <definedName name="ÑÑÑ" hidden="1">{#N/A,#N/A,FALSE,"Aging Summary";#N/A,#N/A,FALSE,"Ratio Analysis";#N/A,#N/A,FALSE,"Test 120 Day Accts";#N/A,#N/A,FALSE,"Tickmarks"}</definedName>
    <definedName name="no" localSheetId="1">{#N/A,#N/A,FALSE,"Aging Summary";#N/A,#N/A,FALSE,"Ratio Analysis";#N/A,#N/A,FALSE,"Test 120 Day Accts";#N/A,#N/A,FALSE,"Tickmarks"}</definedName>
    <definedName name="no" hidden="1">{#N/A,#N/A,FALSE,"Aging Summary";#N/A,#N/A,FALSE,"Ratio Analysis";#N/A,#N/A,FALSE,"Test 120 Day Accts";#N/A,#N/A,FALSE,"Tickmarks"}</definedName>
    <definedName name="NOActualBelow" localSheetId="1">#REF!</definedName>
    <definedName name="NOActualBelow">#REF!</definedName>
    <definedName name="NOActualCOGS" localSheetId="1">#REF!</definedName>
    <definedName name="NOActualCOGS">#REF!</definedName>
    <definedName name="NOActualDept" localSheetId="1">#REF!</definedName>
    <definedName name="NOActualDept">#REF!</definedName>
    <definedName name="NOActualDIG" localSheetId="1">#REF!</definedName>
    <definedName name="NOActualDIG">#REF!</definedName>
    <definedName name="NOActualHO" localSheetId="1">#REF!</definedName>
    <definedName name="NOActualHO">#REF!</definedName>
    <definedName name="NOActualICC" localSheetId="1">#REF!</definedName>
    <definedName name="NOActualICC">#REF!</definedName>
    <definedName name="NOActualICS" localSheetId="1">#REF!</definedName>
    <definedName name="NOActualICS">#REF!</definedName>
    <definedName name="NOActualRetail" localSheetId="1">#REF!</definedName>
    <definedName name="NOActualRetail">#REF!</definedName>
    <definedName name="NOActualSales" localSheetId="1">#REF!</definedName>
    <definedName name="NOActualSales">#REF!</definedName>
    <definedName name="ÑOKPOI" hidden="1">#REF!</definedName>
    <definedName name="none" hidden="1">"dc4;240;Kochm;1"</definedName>
    <definedName name="North_Melbourne" localSheetId="1">#REF!</definedName>
    <definedName name="North_Melbourne">#REF!</definedName>
    <definedName name="NOta" localSheetId="1">#REF!:_L4800C5</definedName>
    <definedName name="NOta" localSheetId="4">#REF!:_L4800C5</definedName>
    <definedName name="NOta" localSheetId="3">#REF!:_L4800C5</definedName>
    <definedName name="NOta">#REF!:_L4800C5</definedName>
    <definedName name="novaconta">#REF!</definedName>
    <definedName name="nOVO" localSheetId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nOVO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ñp" localSheetId="1">{#N/A,#N/A,FALSE,"Aging Summary";#N/A,#N/A,FALSE,"Ratio Analysis";#N/A,#N/A,FALSE,"Test 120 Day Accts";#N/A,#N/A,FALSE,"Tickmarks"}</definedName>
    <definedName name="ñp" hidden="1">{#N/A,#N/A,FALSE,"Aging Summary";#N/A,#N/A,FALSE,"Ratio Analysis";#N/A,#N/A,FALSE,"Test 120 Day Accts";#N/A,#N/A,FALSE,"Tickmarks"}</definedName>
    <definedName name="ñpi" localSheetId="1">{#N/A,#N/A,FALSE,"Aging Summary";#N/A,#N/A,FALSE,"Ratio Analysis";#N/A,#N/A,FALSE,"Test 120 Day Accts";#N/A,#N/A,FALSE,"Tickmarks"}</definedName>
    <definedName name="ñpi" hidden="1">{#N/A,#N/A,FALSE,"Aging Summary";#N/A,#N/A,FALSE,"Ratio Analysis";#N/A,#N/A,FALSE,"Test 120 Day Accts";#N/A,#N/A,FALSE,"Tickmarks"}</definedName>
    <definedName name="nrfieosna">#REF!</definedName>
    <definedName name="NRON">#REF!</definedName>
    <definedName name="Number_of_Payments" localSheetId="1">MATCH(0.01,End_Bal,-1)+1</definedName>
    <definedName name="Number_of_Payments" localSheetId="4">MATCH(0.01,End_Bal,-1)+1</definedName>
    <definedName name="Number_of_Payments" localSheetId="3">MATCH(0.01,End_Bal,-1)+1</definedName>
    <definedName name="Number_of_Payments">MATCH(0.01,End_Bal,-1)+1</definedName>
    <definedName name="NumofGrpAccts" hidden="1">2</definedName>
    <definedName name="NumReg">#REF!</definedName>
    <definedName name="nvnvnvnv" localSheetId="1">{#N/A,#N/A,FALSE,"Aging Summary";#N/A,#N/A,FALSE,"Ratio Analysis";#N/A,#N/A,FALSE,"Test 120 Day Accts";#N/A,#N/A,FALSE,"Tickmarks"}</definedName>
    <definedName name="nvnvnvnv" hidden="1">{#N/A,#N/A,FALSE,"Aging Summary";#N/A,#N/A,FALSE,"Ratio Analysis";#N/A,#N/A,FALSE,"Test 120 Day Accts";#N/A,#N/A,FALSE,"Tickmarks"}</definedName>
    <definedName name="NvsASD">"V2000-12-31"</definedName>
    <definedName name="NvsAutoDrillOk">"VY"</definedName>
    <definedName name="NvsElapsedTime">0.000230092591664288</definedName>
    <definedName name="NvsEndTime">36918.933571875</definedName>
    <definedName name="NvsInstSpec">"%"</definedName>
    <definedName name="NvsLayoutType">"M3"</definedName>
    <definedName name="NvsNplSpec">"%,X,RZF..,CZF.."</definedName>
    <definedName name="NvsPanelEffdt">"V1998-01-01"</definedName>
    <definedName name="NvsPanelSetid">"VMAV"</definedName>
    <definedName name="NvsReqBU">"VSIMSA"</definedName>
    <definedName name="NvsReqBUOnly">"VY"</definedName>
    <definedName name="NvsTransLed">"VN"</definedName>
    <definedName name="NvsTreeASD">"V2000-12-31"</definedName>
    <definedName name="NvsValTbl.ACCOUNT">"GL_ACCOUNT_TBL"</definedName>
    <definedName name="NvsValTbl.CURRENCY_CD">"CURRENCY_CD_TBL"</definedName>
    <definedName name="nws" localSheetId="1">{#N/A,#N/A,FALSE,"1321";#N/A,#N/A,FALSE,"1324";#N/A,#N/A,FALSE,"1333";#N/A,#N/A,FALSE,"1371"}</definedName>
    <definedName name="nws" hidden="1">{#N/A,#N/A,FALSE,"1321";#N/A,#N/A,FALSE,"1324";#N/A,#N/A,FALSE,"1333";#N/A,#N/A,FALSE,"1371"}</definedName>
    <definedName name="nWVIORN">#REF!</definedName>
    <definedName name="NZC" localSheetId="1">Scheduled_Payment+Extra_Payment</definedName>
    <definedName name="NZC" localSheetId="4">Scheduled_Payment+Extra_Payment</definedName>
    <definedName name="NZC" localSheetId="3">Scheduled_Payment+Extra_Payment</definedName>
    <definedName name="NZC">Scheduled_Payment+Extra_Payment</definedName>
    <definedName name="o" localSheetId="1">#REF!</definedName>
    <definedName name="o">#REF!</definedName>
    <definedName name="oaudbfan">#REF!</definedName>
    <definedName name="obras" localSheetId="1">{"EVOLUCIÓN TRIFAS",#N/A,FALSE,"Consumos Típicos";"variación tarifas",#N/A,FALSE,"Consumos Típicos";"Spread",#N/A,FALSE,"Emisión a mix Marzo-95"}</definedName>
    <definedName name="obras" hidden="1">{"EVOLUCIÓN TRIFAS",#N/A,FALSE,"Consumos Típicos";"variación tarifas",#N/A,FALSE,"Consumos Típicos";"Spread",#N/A,FALSE,"Emisión a mix Marzo-95"}</definedName>
    <definedName name="OBRIGATRIBUTARIA">#REF!</definedName>
    <definedName name="OBRIGEMPLIGADAS">#REF!</definedName>
    <definedName name="obs">#REF!</definedName>
    <definedName name="OCTUBRE" localSheetId="1">{#N/A,#N/A,FALSE,"Aging Summary";#N/A,#N/A,FALSE,"Ratio Analysis";#N/A,#N/A,FALSE,"Test 120 Day Accts";#N/A,#N/A,FALSE,"Tickmarks"}</definedName>
    <definedName name="OCTUBRE" hidden="1">{#N/A,#N/A,FALSE,"Aging Summary";#N/A,#N/A,FALSE,"Ratio Analysis";#N/A,#N/A,FALSE,"Test 120 Day Accts";#N/A,#N/A,FALSE,"Tickmarks"}</definedName>
    <definedName name="odcvj" localSheetId="1">{"'Resumo Formação'!$A$1:$N$34"}</definedName>
    <definedName name="odcvj" hidden="1">{"'Resumo Formação'!$A$1:$N$34"}</definedName>
    <definedName name="odo">#REF!</definedName>
    <definedName name="OFPro_Orc" localSheetId="1">#REF!</definedName>
    <definedName name="OFPro_Orc">#REF!</definedName>
    <definedName name="OFPro_Proj_Gfa" localSheetId="1">#REF!</definedName>
    <definedName name="OFPro_Proj_Gfa">#REF!</definedName>
    <definedName name="OFPro_Proj_Gfa_Go" localSheetId="1">#REF!</definedName>
    <definedName name="OFPro_Proj_Gfa_Go">#REF!</definedName>
    <definedName name="OFPro_Proj_Plj" localSheetId="1">#REF!</definedName>
    <definedName name="OFPro_Proj_Plj">#REF!</definedName>
    <definedName name="OFPro_Proj_Plj_Go" localSheetId="1">#REF!</definedName>
    <definedName name="OFPro_Proj_Plj_Go">#REF!</definedName>
    <definedName name="OFPro_Real" localSheetId="1">#REF!</definedName>
    <definedName name="OFPro_Real">#REF!</definedName>
    <definedName name="ofwmp">#REF!</definedName>
    <definedName name="ohdvscx" localSheetId="1">{"'Resumo Formação'!$A$1:$N$34"}</definedName>
    <definedName name="ohdvscx" hidden="1">{"'Resumo Formação'!$A$1:$N$34"}</definedName>
    <definedName name="oi" localSheetId="1">#REF!</definedName>
    <definedName name="oi">#REF!</definedName>
    <definedName name="ói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ói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oiAS" localSheetId="1">{"'Resumo Formação'!$A$1:$N$34"}</definedName>
    <definedName name="oiAS" hidden="1">{"'Resumo Formação'!$A$1:$N$34"}</definedName>
    <definedName name="oiihojkjkjl" localSheetId="1">{"'Resumo Formação'!$A$1:$N$34"}</definedName>
    <definedName name="oiihojkjkjl" hidden="1">{"'Resumo Formação'!$A$1:$N$34"}</definedName>
    <definedName name="oip" localSheetId="1">{#N/A,#N/A,FALSE,"Aging Summary";#N/A,#N/A,FALSE,"Ratio Analysis";#N/A,#N/A,FALSE,"Test 120 Day Accts";#N/A,#N/A,FALSE,"Tickmarks"}</definedName>
    <definedName name="oip" hidden="1">{#N/A,#N/A,FALSE,"Aging Summary";#N/A,#N/A,FALSE,"Ratio Analysis";#N/A,#N/A,FALSE,"Test 120 Day Accts";#N/A,#N/A,FALSE,"Tickmarks"}</definedName>
    <definedName name="oiuagbed">#REF!</definedName>
    <definedName name="oiuy" localSheetId="1">{#N/A,#N/A,FALSE,"PACCIL";#N/A,#N/A,FALSE,"PAITACAN";#N/A,#N/A,FALSE,"PARECO";#N/A,#N/A,FALSE,"PA62";#N/A,#N/A,FALSE,"PAFINAL";#N/A,#N/A,FALSE,"PARECONF";#N/A,#N/A,FALSE,"PARECOND"}</definedName>
    <definedName name="oiuy" hidden="1">{#N/A,#N/A,FALSE,"PACCIL";#N/A,#N/A,FALSE,"PAITACAN";#N/A,#N/A,FALSE,"PARECO";#N/A,#N/A,FALSE,"PA62";#N/A,#N/A,FALSE,"PAFINAL";#N/A,#N/A,FALSE,"PARECONF";#N/A,#N/A,FALSE,"PARECOND"}</definedName>
    <definedName name="ojkpjop" localSheetId="1">{#N/A,#N/A,FALSE,"1321";#N/A,#N/A,FALSE,"1324";#N/A,#N/A,FALSE,"1333";#N/A,#N/A,FALSE,"1371"}</definedName>
    <definedName name="ojkpjop" hidden="1">{#N/A,#N/A,FALSE,"1321";#N/A,#N/A,FALSE,"1324";#N/A,#N/A,FALSE,"1333";#N/A,#N/A,FALSE,"1371"}</definedName>
    <definedName name="ojopihjnrioenfoir" localSheetId="1">{#N/A,#N/A,FALSE,"1321";#N/A,#N/A,FALSE,"1324";#N/A,#N/A,FALSE,"1333";#N/A,#N/A,FALSE,"1371"}</definedName>
    <definedName name="ojopihjnrioenfoir" hidden="1">{#N/A,#N/A,FALSE,"1321";#N/A,#N/A,FALSE,"1324";#N/A,#N/A,FALSE,"1333";#N/A,#N/A,FALSE,"1371"}</definedName>
    <definedName name="ok" localSheetId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ok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okoj" localSheetId="1">{#N/A,#N/A,FALSE,"1321";#N/A,#N/A,FALSE,"1324";#N/A,#N/A,FALSE,"1333";#N/A,#N/A,FALSE,"1371"}</definedName>
    <definedName name="okoj" hidden="1">{#N/A,#N/A,FALSE,"1321";#N/A,#N/A,FALSE,"1324";#N/A,#N/A,FALSE,"1333";#N/A,#N/A,FALSE,"1371"}</definedName>
    <definedName name="oksdha" localSheetId="1">{"'Resumo Formação'!$A$1:$N$34"}</definedName>
    <definedName name="oksdha" hidden="1">{"'Resumo Formação'!$A$1:$N$34"}</definedName>
    <definedName name="ol" localSheetId="1">{"'Grill_Objective'!$A$1:$AF$101"}</definedName>
    <definedName name="ol" hidden="1">{"'Grill_Objective'!$A$1:$AF$101"}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Óleos2" localSheetId="1">#REF!,#REF!</definedName>
    <definedName name="Óleos2">#REF!,#REF!</definedName>
    <definedName name="olhwsd" localSheetId="1">{"'Resumo Formação'!$A$1:$N$34"}</definedName>
    <definedName name="olhwsd" hidden="1">{"'Resumo Formação'!$A$1:$N$34"}</definedName>
    <definedName name="omhsa" localSheetId="1">{#N/A,#N/A,FALSE,"Aging Summary";#N/A,#N/A,FALSE,"Ratio Analysis";#N/A,#N/A,FALSE,"Test 120 Day Accts";#N/A,#N/A,FALSE,"Tickmarks"}</definedName>
    <definedName name="omhsa" hidden="1">{#N/A,#N/A,FALSE,"Aging Summary";#N/A,#N/A,FALSE,"Ratio Analysis";#N/A,#N/A,FALSE,"Test 120 Day Accts";#N/A,#N/A,FALSE,"Tickmarks"}</definedName>
    <definedName name="Online" localSheetId="1">#REF!</definedName>
    <definedName name="Online">#REF!</definedName>
    <definedName name="onlnl" localSheetId="1">{#N/A,#N/A,FALSE,"1321";#N/A,#N/A,FALSE,"1324";#N/A,#N/A,FALSE,"1333";#N/A,#N/A,FALSE,"1371"}</definedName>
    <definedName name="onlnl" hidden="1">{#N/A,#N/A,FALSE,"1321";#N/A,#N/A,FALSE,"1324";#N/A,#N/A,FALSE,"1333";#N/A,#N/A,FALSE,"1371"}</definedName>
    <definedName name="oo" localSheetId="1">#REF!</definedName>
    <definedName name="oo">#REF!</definedName>
    <definedName name="ooo">#REF!</definedName>
    <definedName name="oooo" localSheetId="1">#REF!</definedName>
    <definedName name="oooo">#REF!</definedName>
    <definedName name="oooooo" localSheetId="1">{#N/A,#N/A,FALSE,"SIM95"}</definedName>
    <definedName name="oooooo" hidden="1">{#N/A,#N/A,FALSE,"SIM95"}</definedName>
    <definedName name="oooooooo" localSheetId="1">{#N/A,#N/A,FALSE,"1321";#N/A,#N/A,FALSE,"1324";#N/A,#N/A,FALSE,"1333";#N/A,#N/A,FALSE,"1371"}</definedName>
    <definedName name="oooooooo" hidden="1">{#N/A,#N/A,FALSE,"1321";#N/A,#N/A,FALSE,"1324";#N/A,#N/A,FALSE,"1333";#N/A,#N/A,FALSE,"1371"}</definedName>
    <definedName name="op" localSheetId="1">#REF!</definedName>
    <definedName name="op" hidden="1">#REF!</definedName>
    <definedName name="OPCAO" localSheetId="1">#REF!</definedName>
    <definedName name="OPCAO">#REF!</definedName>
    <definedName name="opeluf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r_Sheet">#REF!</definedName>
    <definedName name="Opinion_TABLE">#REF!</definedName>
    <definedName name="OPPP" localSheetId="1">#REF!</definedName>
    <definedName name="OPPP" hidden="1">#REF!</definedName>
    <definedName name="OPRERACAO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TICAL_EQUIPMENTS" localSheetId="1">#REF!</definedName>
    <definedName name="OPTICAL_EQUIPMENTS">#REF!</definedName>
    <definedName name="OQLIB">"QUSRSYS"</definedName>
    <definedName name="OQNAM">"FINANZAS"</definedName>
    <definedName name="Order1" hidden="1">0</definedName>
    <definedName name="OrderTable" hidden="1">#REF!</definedName>
    <definedName name="ORE" localSheetId="1">{"'NOTES2'!$G$9:$J$27"}</definedName>
    <definedName name="ORE" hidden="1">{"'NOTES2'!$G$9:$J$27"}</definedName>
    <definedName name="oscar_1_1">NA()</definedName>
    <definedName name="oscar_1_2">NA()</definedName>
    <definedName name="oscar_10">NA()</definedName>
    <definedName name="oscar_2_1">NA()</definedName>
    <definedName name="oscar_2_2">NA()</definedName>
    <definedName name="oscar_3_1">NA()</definedName>
    <definedName name="oscar_4_1">NA()</definedName>
    <definedName name="oscar_5_1">NA()</definedName>
    <definedName name="oscar_6">NA()</definedName>
    <definedName name="oscar_7">NA()</definedName>
    <definedName name="oscar_8">NA()</definedName>
    <definedName name="oscar_9">NA()</definedName>
    <definedName name="osidu" localSheetId="1">{"'Resumo Formação'!$A$1:$N$34"}</definedName>
    <definedName name="osidu" hidden="1">{"'Resumo Formação'!$A$1:$N$34"}</definedName>
    <definedName name="oss" localSheetId="1">{#N/A,#N/A,FALSE,"DMC schedule";#N/A,#N/A,FALSE,"DMC_THC Revenue";#N/A,#N/A,FALSE,"Personnel plan";#N/A,#N/A,FALSE,"Capex HW+SW";#N/A,#N/A,FALSE,"P&amp;L"}</definedName>
    <definedName name="oss" hidden="1">{#N/A,#N/A,FALSE,"DMC schedule";#N/A,#N/A,FALSE,"DMC_THC Revenue";#N/A,#N/A,FALSE,"Personnel plan";#N/A,#N/A,FALSE,"Capex HW+SW";#N/A,#N/A,FALSE,"P&amp;L"}</definedName>
    <definedName name="other" localSheetId="1">{"SCH15",#N/A,FALSE,"SCH15,16,85,86";"SCH16",#N/A,FALSE,"SCH15,16,85,86";"SCH85",#N/A,FALSE,"SCH15,16,85,86";"SCH86",#N/A,FALSE,"SCH15,16,85,86"}</definedName>
    <definedName name="other" hidden="1">{"SCH15",#N/A,FALSE,"SCH15,16,85,86";"SCH16",#N/A,FALSE,"SCH15,16,85,86";"SCH85",#N/A,FALSE,"SCH15,16,85,86";"SCH86",#N/A,FALSE,"SCH15,16,85,86"}</definedName>
    <definedName name="oubadf">#REF!</definedName>
    <definedName name="OUCTASLP">#REF!</definedName>
    <definedName name="OUT_INFORM">#REF!</definedName>
    <definedName name="OUTCRED">#REF!</definedName>
    <definedName name="OUTCREDCP">#REF!</definedName>
    <definedName name="OUTLP">#REF!</definedName>
    <definedName name="OUTRASOBRIG">#REF!</definedName>
    <definedName name="OUTRASRECEBER">#REF!</definedName>
    <definedName name="OUTRO" localSheetId="1">{"'PXR_6500'!$A$1:$I$124"}</definedName>
    <definedName name="OUTRO" hidden="1">{"'PXR_6500'!$A$1:$I$124"}</definedName>
    <definedName name="outros" localSheetId="1">{#N/A,#N/A,FALSE,"PACCIL";#N/A,#N/A,FALSE,"PAITACAN";#N/A,#N/A,FALSE,"PARECO";#N/A,#N/A,FALSE,"PA62";#N/A,#N/A,FALSE,"PAFINAL";#N/A,#N/A,FALSE,"PARECONF";#N/A,#N/A,FALSE,"PARECOND"}</definedName>
    <definedName name="outros" hidden="1">{#N/A,#N/A,FALSE,"PACCIL";#N/A,#N/A,FALSE,"PAITACAN";#N/A,#N/A,FALSE,"PARECO";#N/A,#N/A,FALSE,"PA62";#N/A,#N/A,FALSE,"PAFINAL";#N/A,#N/A,FALSE,"PARECONF";#N/A,#N/A,FALSE,"PARECOND"}</definedName>
    <definedName name="OUTROS2">#REF!</definedName>
    <definedName name="OUTROS3">#REF!</definedName>
    <definedName name="OUTROS4">#REF!</definedName>
    <definedName name="OUTROSCRED">#REF!</definedName>
    <definedName name="OUTROSIMOBIL">#REF!</definedName>
    <definedName name="OUTROSLP">#REF!</definedName>
    <definedName name="Overheads" localSheetId="1">{#N/A,#N/A,FALSE,"Aging Summary";#N/A,#N/A,FALSE,"Ratio Analysis";#N/A,#N/A,FALSE,"Test 120 Day Accts";#N/A,#N/A,FALSE,"Tickmarks"}</definedName>
    <definedName name="Overheads" hidden="1">{#N/A,#N/A,FALSE,"Aging Summary";#N/A,#N/A,FALSE,"Ratio Analysis";#N/A,#N/A,FALSE,"Test 120 Day Accts";#N/A,#N/A,FALSE,"Tickmarks"}</definedName>
    <definedName name="owsnsls" localSheetId="1">{"'Resumo Formação'!$A$1:$N$34"}</definedName>
    <definedName name="owsnsls" hidden="1">{"'Resumo Formação'!$A$1:$N$34"}</definedName>
    <definedName name="P" localSheetId="1">#REF!</definedName>
    <definedName name="P">#REF!</definedName>
    <definedName name="P_CÁLCULO">#REF!</definedName>
    <definedName name="pablo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1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ddington" localSheetId="1">#REF!</definedName>
    <definedName name="Paddington">#REF!</definedName>
    <definedName name="paga">#REF!</definedName>
    <definedName name="PAGE1">#REF!</definedName>
    <definedName name="pagina" localSheetId="1">{"TRANSF1",#N/A,FALSE,"TRANSF";"Reventa 2",#N/A,FALSE,"Reventa";"Reventa 1",#N/A,FALSE,"Reventa";"Reventa AS1",#N/A,FALSE,"Reventa"}</definedName>
    <definedName name="pagina" hidden="1">{"TRANSF1",#N/A,FALSE,"TRANSF";"Reventa 2",#N/A,FALSE,"Reventa";"Reventa 1",#N/A,FALSE,"Reventa";"Reventa AS1",#N/A,FALSE,"Reventa"}</definedName>
    <definedName name="Pal_Workbook_GUID" hidden="1">"JLZDFHD7JUZDSFT97RHRNU7Z"</definedName>
    <definedName name="PARALELO" localSheetId="1">{"TRANSF1",#N/A,FALSE,"TRANSF";"Reventa 2",#N/A,FALSE,"Reventa";"Reventa 1",#N/A,FALSE,"Reventa";"Reventa AS1",#N/A,FALSE,"Reventa"}</definedName>
    <definedName name="PARALELO" hidden="1">{"TRANSF1",#N/A,FALSE,"TRANSF";"Reventa 2",#N/A,FALSE,"Reventa";"Reventa 1",#N/A,FALSE,"Reventa";"Reventa AS1",#N/A,FALSE,"Reventa"}</definedName>
    <definedName name="PART_VOLUME">OFFSET(#REF!,0,0,COUNTIF(#REF!,"&gt;0"),1)</definedName>
    <definedName name="Parte1a." localSheetId="1">{"PARTE1",#N/A,FALSE,"Plan1"}</definedName>
    <definedName name="Parte1a." hidden="1">{"PARTE1",#N/A,FALSE,"Plan1"}</definedName>
    <definedName name="partesrelacionadas" localSheetId="1">#REF!</definedName>
    <definedName name="partesrelacionadas">#REF!</definedName>
    <definedName name="pass" localSheetId="1">{"Gross Profit",#N/A,FALSE,"Gross Profit"}</definedName>
    <definedName name="pass" hidden="1">{"Gross Profit",#N/A,FALSE,"Gross Profit"}</definedName>
    <definedName name="pass_1" localSheetId="1">{"Gross Profit",#N/A,FALSE,"Gross Profit"}</definedName>
    <definedName name="pass_1" hidden="1">{"Gross Profit",#N/A,FALSE,"Gross Profit"}</definedName>
    <definedName name="PASSIVO">#REF!</definedName>
    <definedName name="PASTA" localSheetId="1">#REF!</definedName>
    <definedName name="PASTA" hidden="1">#REF!</definedName>
    <definedName name="PASTA1">#REF!</definedName>
    <definedName name="PASTA2">#REF!</definedName>
    <definedName name="pastas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trim_Orc" localSheetId="1">#REF!</definedName>
    <definedName name="Patrim_Orc">#REF!</definedName>
    <definedName name="Patrim_Proj_Gfa" localSheetId="1">#REF!</definedName>
    <definedName name="Patrim_Proj_Gfa">#REF!</definedName>
    <definedName name="Patrim_Proj_Gfa_Go" localSheetId="1">#REF!</definedName>
    <definedName name="Patrim_Proj_Gfa_Go">#REF!</definedName>
    <definedName name="Patrim_Proj_Plj" localSheetId="1">#REF!</definedName>
    <definedName name="Patrim_Proj_Plj">#REF!</definedName>
    <definedName name="Patrim_Proj_Plj_Go" localSheetId="1">#REF!</definedName>
    <definedName name="Patrim_Proj_Plj_Go">#REF!</definedName>
    <definedName name="Patrim_Real" localSheetId="1">#REF!</definedName>
    <definedName name="Patrim_Real">#REF!</definedName>
    <definedName name="paty">#REF!</definedName>
    <definedName name="paulo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paulo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PayableBalances" localSheetId="1">{#N/A,#N/A,FALSE,"Aging Summary";#N/A,#N/A,FALSE,"Ratio Analysis";#N/A,#N/A,FALSE,"Test 120 Day Accts";#N/A,#N/A,FALSE,"Tickmarks"}</definedName>
    <definedName name="PayableBalances" hidden="1">{#N/A,#N/A,FALSE,"Aging Summary";#N/A,#N/A,FALSE,"Ratio Analysis";#N/A,#N/A,FALSE,"Test 120 Day Accts";#N/A,#N/A,FALSE,"Tickmarks"}</definedName>
    <definedName name="Payment_Date" localSheetId="1">DATE(YEAR(Loan_Start),MONTH(Loan_Start)+'Full model'!Payment_Number,DAY(Loan_Start))</definedName>
    <definedName name="Payment_Date" localSheetId="4">DATE(YEAR(Loan_Start),MONTH(Loan_Start)+'Graphs (2)'!Payment_Number,DAY(Loan_Start))</definedName>
    <definedName name="Payment_Date" localSheetId="3">DATE(YEAR(Loan_Start),MONTH(Loan_Start)+'Natura Avon desde l since 2020'!Payment_Number,DAY(Loan_Start))</definedName>
    <definedName name="Payment_Date">DATE(YEAR(Loan_Start),MONTH(Loan_Start)+Payment_Number,DAY(Loan_Start))</definedName>
    <definedName name="Payment_Number" localSheetId="1">ROW()-Header_Row</definedName>
    <definedName name="Payment_Number" localSheetId="4">ROW()-Header_Row</definedName>
    <definedName name="Payment_Number" localSheetId="3">ROW()-Header_Row</definedName>
    <definedName name="Payment_Number">ROW()-Header_Row</definedName>
    <definedName name="PCDAT">"11/13/2003"</definedName>
    <definedName name="PCDT2">"20031113"</definedName>
    <definedName name="PCTIM">"6:53:08 PM"</definedName>
    <definedName name="PDD">#REF!</definedName>
    <definedName name="PEBA01" localSheetId="1">#REF!</definedName>
    <definedName name="PEBA01">#REF!</definedName>
    <definedName name="PEBA02" localSheetId="1">#REF!</definedName>
    <definedName name="PEBA02">#REF!</definedName>
    <definedName name="PEBA03" localSheetId="1">#REF!</definedName>
    <definedName name="PEBA03">#REF!</definedName>
    <definedName name="PEBA04" localSheetId="1">#REF!</definedName>
    <definedName name="PEBA04">#REF!</definedName>
    <definedName name="PEBA05" localSheetId="1">#REF!</definedName>
    <definedName name="PEBA05">#REF!</definedName>
    <definedName name="PEBA06" localSheetId="1">#REF!</definedName>
    <definedName name="PEBA06">#REF!</definedName>
    <definedName name="peba07" localSheetId="1">#REF!</definedName>
    <definedName name="peba07">#REF!</definedName>
    <definedName name="pedi">#REF!</definedName>
    <definedName name="pedido">#REF!</definedName>
    <definedName name="Pendencia_09_2005" localSheetId="1">#REF!</definedName>
    <definedName name="Pendencia_09_2005">#REF!</definedName>
    <definedName name="Pendencias_04_2005">#REF!</definedName>
    <definedName name="Pendencias_05_2005">#REF!</definedName>
    <definedName name="Pendencias_06_2005">#REF!</definedName>
    <definedName name="Pendencias_07_2005">#REF!</definedName>
    <definedName name="Pendencias_08_2005">#REF!</definedName>
    <definedName name="Pendencias_10_2005">#REF!</definedName>
    <definedName name="Pendencias_11_2004_Eda">#REF!</definedName>
    <definedName name="pepe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1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1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2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2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ito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ito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r_1_End_Date" localSheetId="1">#REF!</definedName>
    <definedName name="Per_1_End_Date">#REF!</definedName>
    <definedName name="Per_1_End_Date_2" localSheetId="1">#REF!</definedName>
    <definedName name="Per_1_End_Date_2">#REF!</definedName>
    <definedName name="Per_1_End_Mth" localSheetId="1">#REF!</definedName>
    <definedName name="Per_1_End_Mth">#REF!</definedName>
    <definedName name="Per_1_End_Mth_2" localSheetId="1">#REF!</definedName>
    <definedName name="Per_1_End_Mth_2">#REF!</definedName>
    <definedName name="Percent_Threshold" localSheetId="1">#REF!</definedName>
    <definedName name="Percent_Threshold">#REF!</definedName>
    <definedName name="PerCob_Orc" localSheetId="1">#REF!</definedName>
    <definedName name="PerCob_Orc">#REF!</definedName>
    <definedName name="PerCob_Proj_Gfa" localSheetId="1">#REF!</definedName>
    <definedName name="PerCob_Proj_Gfa">#REF!</definedName>
    <definedName name="PerCob_Proj_Gfa_Go" localSheetId="1">#REF!</definedName>
    <definedName name="PerCob_Proj_Gfa_Go">#REF!</definedName>
    <definedName name="PerCob_Proj_Plj" localSheetId="1">#REF!</definedName>
    <definedName name="PerCob_Proj_Plj">#REF!</definedName>
    <definedName name="PerCob_Proj_Plj_Go" localSheetId="1">#REF!</definedName>
    <definedName name="PerCob_Proj_Plj_Go">#REF!</definedName>
    <definedName name="PerCob_Real" localSheetId="1">#REF!</definedName>
    <definedName name="PerCob_Real">#REF!</definedName>
    <definedName name="perda">#REF!</definedName>
    <definedName name="PERDACOBRANÇA">#REF!</definedName>
    <definedName name="PERDAS">#REF!</definedName>
    <definedName name="Perdas_com_expurgo">#REF!</definedName>
    <definedName name="PERDASRES">#REF!</definedName>
    <definedName name="PerDesc_Orc" localSheetId="1">#REF!</definedName>
    <definedName name="PerDesc_Orc">#REF!</definedName>
    <definedName name="PerDesc_Proj_Gfa" localSheetId="1">#REF!</definedName>
    <definedName name="PerDesc_Proj_Gfa">#REF!</definedName>
    <definedName name="PerDesc_Proj_Gfa_Go" localSheetId="1">#REF!</definedName>
    <definedName name="PerDesc_Proj_Gfa_Go">#REF!</definedName>
    <definedName name="PerDesc_Proj_Plj" localSheetId="1">#REF!</definedName>
    <definedName name="PerDesc_Proj_Plj">#REF!</definedName>
    <definedName name="PerDesc_Proj_Plj_Go" localSheetId="1">#REF!</definedName>
    <definedName name="PerDesc_Proj_Plj_Go">#REF!</definedName>
    <definedName name="PerDesc_Real" localSheetId="1">#REF!</definedName>
    <definedName name="PerDesc_Real">#REF!</definedName>
    <definedName name="perfumariav2">#REF!</definedName>
    <definedName name="Pergament" localSheetId="1">{"'Grill_Objective'!$A$1:$AF$101"}</definedName>
    <definedName name="Pergament" hidden="1">{"'Grill_Objective'!$A$1:$AF$101"}</definedName>
    <definedName name="Period" localSheetId="1">#REF!</definedName>
    <definedName name="Period">#REF!</definedName>
    <definedName name="perra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o" localSheetId="1">{#N/A,#N/A,FALSE,"Aging Summary";#N/A,#N/A,FALSE,"Ratio Analysis";#N/A,#N/A,FALSE,"Test 120 Day Accts";#N/A,#N/A,FALSE,"Tickmarks"}</definedName>
    <definedName name="perro" hidden="1">{#N/A,#N/A,FALSE,"Aging Summary";#N/A,#N/A,FALSE,"Ratio Analysis";#N/A,#N/A,FALSE,"Test 120 Day Accts";#N/A,#N/A,FALSE,"Tickmarks"}</definedName>
    <definedName name="PERU" localSheetId="1">{#N/A,#N/A,FALSE,"DMC schedule";#N/A,#N/A,FALSE,"DMC_THC Revenue";#N/A,#N/A,FALSE,"Personnel plan";#N/A,#N/A,FALSE,"Capex HW+SW";#N/A,#N/A,FALSE,"P&amp;L"}</definedName>
    <definedName name="PERU" hidden="1">{#N/A,#N/A,FALSE,"DMC schedule";#N/A,#N/A,FALSE,"DMC_THC Revenue";#N/A,#N/A,FALSE,"Personnel plan";#N/A,#N/A,FALSE,"Capex HW+SW";#N/A,#N/A,FALSE,"P&amp;L"}</definedName>
    <definedName name="Peru04" localSheetId="1">{#N/A,#N/A,FALSE,"Aging Summary";#N/A,#N/A,FALSE,"Ratio Analysis";#N/A,#N/A,FALSE,"Test 120 Day Accts";#N/A,#N/A,FALSE,"Tickmarks"}</definedName>
    <definedName name="Peru04" hidden="1">{#N/A,#N/A,FALSE,"Aging Summary";#N/A,#N/A,FALSE,"Ratio Analysis";#N/A,#N/A,FALSE,"Test 120 Day Accts";#N/A,#N/A,FALSE,"Tickmarks"}</definedName>
    <definedName name="pesos112003">#REF!</definedName>
    <definedName name="pesos112004">#REF!</definedName>
    <definedName name="pesos112008">#REF!</definedName>
    <definedName name="pesos112009">#REF!</definedName>
    <definedName name="pesos131001">#REF!</definedName>
    <definedName name="pesos131002">#REF!</definedName>
    <definedName name="pesos132011">#REF!</definedName>
    <definedName name="pesos136003">#REF!</definedName>
    <definedName name="pesos141004">#REF!</definedName>
    <definedName name="PETRP" localSheetId="1">{"'Supply Chain'!$B$1:$AB$13"}</definedName>
    <definedName name="PETRP" hidden="1">{"'Supply Chain'!$B$1:$AB$13"}</definedName>
    <definedName name="PETSia04" localSheetId="1">{"'Supply Chain'!$B$1:$AB$13"}</definedName>
    <definedName name="PETSia04" hidden="1">{"'Supply Chain'!$B$1:$AB$13"}</definedName>
    <definedName name="pfd" localSheetId="1">{"'Resumo Formação'!$A$1:$N$34"}</definedName>
    <definedName name="pfd" hidden="1">{"'Resumo Formação'!$A$1:$N$34"}</definedName>
    <definedName name="pffkd" localSheetId="1">{"'Resumo Formação'!$A$1:$N$34"}</definedName>
    <definedName name="pffkd" hidden="1">{"'Resumo Formação'!$A$1:$N$34"}</definedName>
    <definedName name="Pi">3.14159265358979</definedName>
    <definedName name="PI_PF">#REF!</definedName>
    <definedName name="PI_PP">#REF!</definedName>
    <definedName name="Piano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Piano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fdjkzxcl" localSheetId="1">{"'Resumo Formação'!$A$1:$N$34"}</definedName>
    <definedName name="pifdjkzxcl" hidden="1">{"'Resumo Formação'!$A$1:$N$34"}</definedName>
    <definedName name="pijwrefjfsd" localSheetId="1">{"'Resumo Formação'!$A$1:$N$34"}</definedName>
    <definedName name="pijwrefjfsd" hidden="1">{"'Resumo Formação'!$A$1:$N$34"}</definedName>
    <definedName name="Pitchbook" localSheetId="1">{#N/A,#N/A,TRUE,"Sheet16"}</definedName>
    <definedName name="Pitchbook" hidden="1">{#N/A,#N/A,TRUE,"Sheet16"}</definedName>
    <definedName name="PIVOL" localSheetId="1">{#N/A,#N/A,FALSE,"DMC schedule";#N/A,#N/A,FALSE,"DMC_THC Revenue";#N/A,#N/A,FALSE,"Personnel plan";#N/A,#N/A,FALSE,"Capex HW+SW";#N/A,#N/A,FALSE,"P&amp;L"}</definedName>
    <definedName name="PIVOL" hidden="1">{#N/A,#N/A,FALSE,"DMC schedule";#N/A,#N/A,FALSE,"DMC_THC Revenue";#N/A,#N/A,FALSE,"Personnel plan";#N/A,#N/A,FALSE,"Capex HW+SW";#N/A,#N/A,FALSE,"P&amp;L"}</definedName>
    <definedName name="pjo9ijoj" localSheetId="1">{#N/A,#N/A,FALSE,"1321";#N/A,#N/A,FALSE,"1324";#N/A,#N/A,FALSE,"1333";#N/A,#N/A,FALSE,"1371"}</definedName>
    <definedName name="pjo9ijoj" hidden="1">{#N/A,#N/A,FALSE,"1321";#N/A,#N/A,FALSE,"1324";#N/A,#N/A,FALSE,"1333";#N/A,#N/A,FALSE,"1371"}</definedName>
    <definedName name="pkpk" localSheetId="1">{#N/A,#N/A,FALSE,"1321";#N/A,#N/A,FALSE,"1324";#N/A,#N/A,FALSE,"1333";#N/A,#N/A,FALSE,"1371"}</definedName>
    <definedName name="pkpk" hidden="1">{#N/A,#N/A,FALSE,"1321";#N/A,#N/A,FALSE,"1324";#N/A,#N/A,FALSE,"1333";#N/A,#N/A,FALSE,"1371"}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A_Orc" localSheetId="1">#REF!</definedName>
    <definedName name="PlanA_Orc">#REF!</definedName>
    <definedName name="PlanA_Proj_Gfa" localSheetId="1">#REF!</definedName>
    <definedName name="PlanA_Proj_Gfa">#REF!</definedName>
    <definedName name="PlanA_Proj_Gfa_Go" localSheetId="1">#REF!</definedName>
    <definedName name="PlanA_Proj_Gfa_Go">#REF!</definedName>
    <definedName name="PlanA_Proj_Plj" localSheetId="1">#REF!</definedName>
    <definedName name="PlanA_Proj_Plj">#REF!</definedName>
    <definedName name="PlanA_Proj_Plj_Go" localSheetId="1">#REF!</definedName>
    <definedName name="PlanA_Proj_Plj_Go">#REF!</definedName>
    <definedName name="PlanA_Real" localSheetId="1">#REF!</definedName>
    <definedName name="PlanA_Real">#REF!</definedName>
    <definedName name="PlanB_Orc" localSheetId="1">#REF!</definedName>
    <definedName name="PlanB_Orc">#REF!</definedName>
    <definedName name="PlanB_Proj_Gfa" localSheetId="1">#REF!</definedName>
    <definedName name="PlanB_Proj_Gfa">#REF!</definedName>
    <definedName name="PlanB_Proj_Gfa_Go" localSheetId="1">#REF!</definedName>
    <definedName name="PlanB_Proj_Gfa_Go">#REF!</definedName>
    <definedName name="PlanB_Proj_Plj" localSheetId="1">#REF!</definedName>
    <definedName name="PlanB_Proj_Plj">#REF!</definedName>
    <definedName name="PlanB_Proj_Plj_Go" localSheetId="1">#REF!</definedName>
    <definedName name="PlanB_Proj_Plj_Go">#REF!</definedName>
    <definedName name="PlanB_Real" localSheetId="1">#REF!</definedName>
    <definedName name="PlanB_Real">#REF!</definedName>
    <definedName name="PlanC_Orc" localSheetId="1">#REF!</definedName>
    <definedName name="PlanC_Orc">#REF!</definedName>
    <definedName name="PlanC_Proj_Gfa" localSheetId="1">#REF!</definedName>
    <definedName name="PlanC_Proj_Gfa">#REF!</definedName>
    <definedName name="PlanC_Proj_Gfa_Go" localSheetId="1">#REF!</definedName>
    <definedName name="PlanC_Proj_Gfa_Go">#REF!</definedName>
    <definedName name="PlanC_Proj_Plj" localSheetId="1">#REF!</definedName>
    <definedName name="PlanC_Proj_Plj">#REF!</definedName>
    <definedName name="PlanC_Proj_Plj_Go" localSheetId="1">#REF!</definedName>
    <definedName name="PlanC_Proj_Plj_Go">#REF!</definedName>
    <definedName name="PlanC_Real" localSheetId="1">#REF!</definedName>
    <definedName name="PlanC_Real">#REF!</definedName>
    <definedName name="Planejado" localSheetId="1">OFFSET(#REF!,0,0,COUNTA(#REF!),COUNTA(#REF!))</definedName>
    <definedName name="Planejado">OFFSET(#REF!,0,0,COUNTA(#REF!),COUNTA(#REF!))</definedName>
    <definedName name="Planejamento_Dinamico" localSheetId="1">OFFSET(#REF!,0,0,COUNTA(#REF!),COUNTA(#REF!))</definedName>
    <definedName name="Planejamento_Dinamico">OFFSET(#REF!,0,0,COUNTA(#REF!),COUNTA(#REF!))</definedName>
    <definedName name="Planilha">#REF!</definedName>
    <definedName name="PlanProcess" localSheetId="1">#REF!</definedName>
    <definedName name="PlanProcess">#REF!</definedName>
    <definedName name="PlanProcessMatch" localSheetId="1">#REF!</definedName>
    <definedName name="PlanProcessMatch">#REF!</definedName>
    <definedName name="PLPL" localSheetId="1">{#N/A,#N/A,FALSE,"Aging Summary";#N/A,#N/A,FALSE,"Ratio Analysis";#N/A,#N/A,FALSE,"Test 120 Day Accts";#N/A,#N/A,FALSE,"Tickmarks"}</definedName>
    <definedName name="PLPL" hidden="1">{#N/A,#N/A,FALSE,"Aging Summary";#N/A,#N/A,FALSE,"Ratio Analysis";#N/A,#N/A,FALSE,"Test 120 Day Accts";#N/A,#N/A,FALSE,"Tickmarks"}</definedName>
    <definedName name="PnL">OFFSET(#REF!,0,0,COUNTA(#REF!),COUNTA(#REF!))</definedName>
    <definedName name="po" localSheetId="1">{#N/A,#N/A,FALSE,"Aging Summary";#N/A,#N/A,FALSE,"Ratio Analysis";#N/A,#N/A,FALSE,"Test 120 Day Accts";#N/A,#N/A,FALSE,"Tickmarks"}</definedName>
    <definedName name="po" hidden="1">{#N/A,#N/A,FALSE,"Aging Summary";#N/A,#N/A,FALSE,"Ratio Analysis";#N/A,#N/A,FALSE,"Test 120 Day Accts";#N/A,#N/A,FALSE,"Tickmarks"}</definedName>
    <definedName name="pofjsdklc" localSheetId="1">{"'Resumo Formação'!$A$1:$N$34"}</definedName>
    <definedName name="pofjsdklc" hidden="1">{"'Resumo Formação'!$A$1:$N$34"}</definedName>
    <definedName name="poiuytrewq" localSheetId="1">{"'Resumo Formação'!$A$1:$N$34"}</definedName>
    <definedName name="poiuytrewq" hidden="1">{"'Resumo Formação'!$A$1:$N$34"}</definedName>
    <definedName name="poju" localSheetId="1">{#N/A,#N/A,FALSE,"Aging Summary";#N/A,#N/A,FALSE,"Ratio Analysis";#N/A,#N/A,FALSE,"Test 120 Day Accts";#N/A,#N/A,FALSE,"Tickmarks"}</definedName>
    <definedName name="poju" hidden="1">{#N/A,#N/A,FALSE,"Aging Summary";#N/A,#N/A,FALSE,"Ratio Analysis";#N/A,#N/A,FALSE,"Test 120 Day Accts";#N/A,#N/A,FALSE,"Tickmarks"}</definedName>
    <definedName name="PONDERACAO">#REF!</definedName>
    <definedName name="PONTOS" localSheetId="1">#REF!</definedName>
    <definedName name="PONTOS">#REF!</definedName>
    <definedName name="poooo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poooo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poooooo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poooooo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PopCache_FA_MASS_ADDITIONS_AMORTIZE_NBV_FLAG" localSheetId="1">#REF!</definedName>
    <definedName name="PopCache_FA_MASS_ADDITIONS_AMORTIZE_NBV_FLAG" hidden="1">#REF!</definedName>
    <definedName name="PopCache_FA_MASS_ADDITIONS_IN_USE_FLAG" localSheetId="1">#REF!</definedName>
    <definedName name="PopCache_FA_MASS_ADDITIONS_IN_USE_FLAG" hidden="1">#REF!</definedName>
    <definedName name="PopCache_GL_INTERFACE_REFERENCE7" localSheetId="1">#REF!</definedName>
    <definedName name="PopCache_GL_INTERFACE_REFERENCE7" hidden="1">#REF!</definedName>
    <definedName name="popopo" localSheetId="1">{#N/A,#N/A,FALSE,"1321";#N/A,#N/A,FALSE,"1324";#N/A,#N/A,FALSE,"1333";#N/A,#N/A,FALSE,"1371"}</definedName>
    <definedName name="popopo" hidden="1">{#N/A,#N/A,FALSE,"1321";#N/A,#N/A,FALSE,"1324";#N/A,#N/A,FALSE,"1333";#N/A,#N/A,FALSE,"1371"}</definedName>
    <definedName name="Position" localSheetId="1">#REF!</definedName>
    <definedName name="Position">#REF!</definedName>
    <definedName name="powder" localSheetId="1">{#N/A,#N/A,FALSE,"YTDCurrentMonth";#N/A,#N/A,FALSE,"CurrentMonth"}</definedName>
    <definedName name="powder" hidden="1">{#N/A,#N/A,FALSE,"YTDCurrentMonth";#N/A,#N/A,FALSE,"CurrentMonth"}</definedName>
    <definedName name="pp" localSheetId="1">#REF!</definedName>
    <definedName name="pp">#REF!</definedName>
    <definedName name="PP_PF">#REF!</definedName>
    <definedName name="pplplp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plplp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pp" localSheetId="1">{#N/A,#N/A,FALSE,"summ";#N/A,#N/A,FALSE,"q1";#N/A,#N/A,FALSE,"summ_alt";#N/A,#N/A,FALSE,"stock_nozero";#N/A,#N/A,FALSE,"1995"}</definedName>
    <definedName name="ppp" hidden="1">{#N/A,#N/A,FALSE,"summ";#N/A,#N/A,FALSE,"q1";#N/A,#N/A,FALSE,"summ_alt";#N/A,#N/A,FALSE,"stock_nozero";#N/A,#N/A,FALSE,"1995"}</definedName>
    <definedName name="pppp" localSheetId="1">#REF!</definedName>
    <definedName name="pppp">#REF!</definedName>
    <definedName name="PPPPP" localSheetId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p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pppppp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ppppppppppppp" localSheetId="1">{#N/A,#N/A,FALSE,"Aging Summary";#N/A,#N/A,FALSE,"Ratio Analysis";#N/A,#N/A,FALSE,"Test 120 Day Accts";#N/A,#N/A,FALSE,"Tickmarks"}</definedName>
    <definedName name="ppppppppppppp" hidden="1">{#N/A,#N/A,FALSE,"Aging Summary";#N/A,#N/A,FALSE,"Ratio Analysis";#N/A,#N/A,FALSE,"Test 120 Day Accts";#N/A,#N/A,FALSE,"Tickmarks"}</definedName>
    <definedName name="PPV" localSheetId="1">{#N/A,#N/A,FALSE,"Count";#N/A,#N/A,FALSE,"Cash-Flow";#N/A,#N/A,FALSE,"Assumptions";#N/A,#N/A,FALSE,"Right"}</definedName>
    <definedName name="PPV" hidden="1">{#N/A,#N/A,FALSE,"Count";#N/A,#N/A,FALSE,"Cash-Flow";#N/A,#N/A,FALSE,"Assumptions";#N/A,#N/A,FALSE,"Right"}</definedName>
    <definedName name="pqowoeiiur" localSheetId="1">{#N/A,#N/A,FALSE,"Aging Summary";#N/A,#N/A,FALSE,"Ratio Analysis";#N/A,#N/A,FALSE,"Test 120 Day Accts";#N/A,#N/A,FALSE,"Tickmarks"}</definedName>
    <definedName name="pqowoeiiur" hidden="1">{#N/A,#N/A,FALSE,"Aging Summary";#N/A,#N/A,FALSE,"Ratio Analysis";#N/A,#N/A,FALSE,"Test 120 Day Accts";#N/A,#N/A,FALSE,"Tickmarks"}</definedName>
    <definedName name="pqwoeiiur" localSheetId="1">{#N/A,#N/A,FALSE,"Aging Summary";#N/A,#N/A,FALSE,"Ratio Analysis";#N/A,#N/A,FALSE,"Test 120 Day Accts";#N/A,#N/A,FALSE,"Tickmarks"}</definedName>
    <definedName name="pqwoeiiur" hidden="1">{#N/A,#N/A,FALSE,"Aging Summary";#N/A,#N/A,FALSE,"Ratio Analysis";#N/A,#N/A,FALSE,"Test 120 Day Accts";#N/A,#N/A,FALSE,"Tickmarks"}</definedName>
    <definedName name="pr" hidden="1">27</definedName>
    <definedName name="Prahran" localSheetId="1">#REF!</definedName>
    <definedName name="Prahran">#REF!</definedName>
    <definedName name="prba05" localSheetId="1">#REF!</definedName>
    <definedName name="prba05">#REF!</definedName>
    <definedName name="PREMIO" localSheetId="1">OFFSET(#REF!,0,0,COUNTA(#REF!),COUNTA(#REF!))</definedName>
    <definedName name="PREMIO">OFFSET(#REF!,0,0,COUNTA(#REF!),COUNTA(#REF!))</definedName>
    <definedName name="Premissas" localSheetId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parer_Name" localSheetId="1">#REF!</definedName>
    <definedName name="Preparer_Name">#REF!</definedName>
    <definedName name="Prepayments" localSheetId="1">#REF!</definedName>
    <definedName name="Prepayments">#REF!</definedName>
    <definedName name="PREPAYMENTS2" localSheetId="1">#REF!</definedName>
    <definedName name="PREPAYMENTS2">#REF!</definedName>
    <definedName name="prepayments3" localSheetId="1">#REF!</definedName>
    <definedName name="prepayments3">#REF!</definedName>
    <definedName name="PrepaymentsHK" localSheetId="1">#REF!</definedName>
    <definedName name="PrepaymentsHK">#REF!</definedName>
    <definedName name="PrepaymentsSG" localSheetId="1">#REF!</definedName>
    <definedName name="PrepaymentsSG">#REF!</definedName>
    <definedName name="presentación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vsoc" localSheetId="1">{#N/A,#N/A,FALSE,"Aging Summary";#N/A,#N/A,FALSE,"Ratio Analysis";#N/A,#N/A,FALSE,"Test 120 Day Accts";#N/A,#N/A,FALSE,"Tickmarks"}</definedName>
    <definedName name="prevsoc" hidden="1">{#N/A,#N/A,FALSE,"Aging Summary";#N/A,#N/A,FALSE,"Ratio Analysis";#N/A,#N/A,FALSE,"Test 120 Day Accts";#N/A,#N/A,FALSE,"Tickmarks"}</definedName>
    <definedName name="prevsoc1" localSheetId="1">{#N/A,#N/A,FALSE,"Aging Summary";#N/A,#N/A,FALSE,"Ratio Analysis";#N/A,#N/A,FALSE,"Test 120 Day Accts";#N/A,#N/A,FALSE,"Tickmarks"}</definedName>
    <definedName name="prevsoc1" hidden="1">{#N/A,#N/A,FALSE,"Aging Summary";#N/A,#N/A,FALSE,"Ratio Analysis";#N/A,#N/A,FALSE,"Test 120 Day Accts";#N/A,#N/A,FALSE,"Tickmarks"}</definedName>
    <definedName name="prevsov" localSheetId="1">{#N/A,#N/A,FALSE,"Aging Summary";#N/A,#N/A,FALSE,"Ratio Analysis";#N/A,#N/A,FALSE,"Test 120 Day Accts";#N/A,#N/A,FALSE,"Tickmarks"}</definedName>
    <definedName name="prevsov" hidden="1">{#N/A,#N/A,FALSE,"Aging Summary";#N/A,#N/A,FALSE,"Ratio Analysis";#N/A,#N/A,FALSE,"Test 120 Day Accts";#N/A,#N/A,FALSE,"Tickmarks"}</definedName>
    <definedName name="PriceDate">#REF!</definedName>
    <definedName name="PricingDate">#REF!</definedName>
    <definedName name="PRINT_AR01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4">#REF!</definedName>
    <definedName name="Print_Area_MI">#REF!</definedName>
    <definedName name="Print_Area1">#REF!</definedName>
    <definedName name="Print_Area2">#REF!</definedName>
    <definedName name="Print_Area3">#REF!</definedName>
    <definedName name="PRINT_TITL01">#REF!</definedName>
    <definedName name="Print_Title" localSheetId="1">#REF!,#REF!</definedName>
    <definedName name="Print_Title">#REF!,#REF!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99" localSheetId="1">{#N/A,#N/A,FALSE,"Resid CPRIV";#N/A,#N/A,FALSE,"Comer_CPRIVKsum";#N/A,#N/A,FALSE,"General (2)";#N/A,#N/A,FALSE,"Oficial";#N/A,#N/A,FALSE,"Resumen";#N/A,#N/A,FALSE,"Escenarios"}</definedName>
    <definedName name="print99" hidden="1">{#N/A,#N/A,FALSE,"Resid CPRIV";#N/A,#N/A,FALSE,"Comer_CPRIVKsum";#N/A,#N/A,FALSE,"General (2)";#N/A,#N/A,FALSE,"Oficial";#N/A,#N/A,FALSE,"Resumen";#N/A,#N/A,FALSE,"Escenarios"}</definedName>
    <definedName name="PrintAll" localSheetId="1">#REF!</definedName>
    <definedName name="PrintAll">#N/A</definedName>
    <definedName name="PRIOR">" 5"</definedName>
    <definedName name="PRO00">#REF!</definedName>
    <definedName name="PROBABILITY" localSheetId="1">#REF!</definedName>
    <definedName name="PROBABILITY">#REF!</definedName>
    <definedName name="ProdForm" hidden="1">#REF!</definedName>
    <definedName name="Product" localSheetId="1">#REF!</definedName>
    <definedName name="Product">#REF!</definedName>
    <definedName name="Profit_and_Loss" localSheetId="1">#REF!</definedName>
    <definedName name="Profit_and_Loss">#REF!</definedName>
    <definedName name="PROFITANDLOSS" localSheetId="1">#REF!</definedName>
    <definedName name="PROFITANDLOSS">#REF!</definedName>
    <definedName name="proj" localSheetId="1">#REF!</definedName>
    <definedName name="proj">#REF!</definedName>
    <definedName name="proj1" localSheetId="1">#REF!</definedName>
    <definedName name="proj1">#REF!</definedName>
    <definedName name="Projeções">#REF!</definedName>
    <definedName name="projeto" localSheetId="1">#REF!</definedName>
    <definedName name="projeto">#REF!</definedName>
    <definedName name="projetos">#REF!</definedName>
    <definedName name="Projetos_Orc" localSheetId="1">#REF!</definedName>
    <definedName name="Projetos_Orc">#REF!</definedName>
    <definedName name="Projetos_Proj_Gfa" localSheetId="1">#REF!</definedName>
    <definedName name="Projetos_Proj_Gfa">#REF!</definedName>
    <definedName name="Projetos_Proj_Gfa_Go" localSheetId="1">#REF!</definedName>
    <definedName name="Projetos_Proj_Gfa_Go">#REF!</definedName>
    <definedName name="Projetos_Proj_Plj" localSheetId="1">#REF!</definedName>
    <definedName name="Projetos_Proj_Plj">#REF!</definedName>
    <definedName name="Projetos_Proj_Plj_Go" localSheetId="1">#REF!</definedName>
    <definedName name="Projetos_Proj_Plj_Go">#REF!</definedName>
    <definedName name="Projetos_Real" localSheetId="1">#REF!</definedName>
    <definedName name="Projetos_Real">#REF!</definedName>
    <definedName name="prolix" localSheetId="1">{#N/A,#N/A,FALSE,"1321";#N/A,#N/A,FALSE,"1324";#N/A,#N/A,FALSE,"1333";#N/A,#N/A,FALSE,"1371"}</definedName>
    <definedName name="prolix" hidden="1">{#N/A,#N/A,FALSE,"1321";#N/A,#N/A,FALSE,"1324";#N/A,#N/A,FALSE,"1333";#N/A,#N/A,FALSE,"1371"}</definedName>
    <definedName name="proll">#REF!</definedName>
    <definedName name="Propg_Orc" localSheetId="1">#REF!</definedName>
    <definedName name="Propg_Orc">#REF!</definedName>
    <definedName name="Propg_Proj_Gfa" localSheetId="1">#REF!</definedName>
    <definedName name="Propg_Proj_Gfa">#REF!</definedName>
    <definedName name="Propg_Proj_Gfa_Go" localSheetId="1">#REF!</definedName>
    <definedName name="Propg_Proj_Gfa_Go">#REF!</definedName>
    <definedName name="Propg_Proj_Plj" localSheetId="1">#REF!</definedName>
    <definedName name="Propg_Proj_Plj">#REF!</definedName>
    <definedName name="Propg_Proj_Plj_Go" localSheetId="1">#REF!</definedName>
    <definedName name="Propg_Proj_Plj_Go">#REF!</definedName>
    <definedName name="Propg_Real" localSheetId="1">#REF!</definedName>
    <definedName name="Propg_Real">#REF!</definedName>
    <definedName name="proteçãosolarv2">#REF!</definedName>
    <definedName name="prov">#REF!</definedName>
    <definedName name="Prov_26">#REF!</definedName>
    <definedName name="prova" localSheetId="1">{#N/A,#N/A,FALSE,"PACCIL";#N/A,#N/A,FALSE,"PAITACAN";#N/A,#N/A,FALSE,"PARECO";#N/A,#N/A,FALSE,"PA62";#N/A,#N/A,FALSE,"PAFINAL";#N/A,#N/A,FALSE,"PARECONF";#N/A,#N/A,FALSE,"PARECOND"}</definedName>
    <definedName name="prova" hidden="1">{#N/A,#N/A,FALSE,"PACCIL";#N/A,#N/A,FALSE,"PAITACAN";#N/A,#N/A,FALSE,"PARECO";#N/A,#N/A,FALSE,"PA62";#N/A,#N/A,FALSE,"PAFINAL";#N/A,#N/A,FALSE,"PARECONF";#N/A,#N/A,FALSE,"PARECOND"}</definedName>
    <definedName name="PROVIMPOSTOS">#REF!</definedName>
    <definedName name="PROVISAOOBRIGA">SUM(#REF!)</definedName>
    <definedName name="PROVISAOSALARIO">SUM(#REF!)</definedName>
    <definedName name="PROVISINVESTIMENTOS">#REF!</definedName>
    <definedName name="PROX1" localSheetId="1">#REF!</definedName>
    <definedName name="PROX1">#REF!</definedName>
    <definedName name="PROX10" localSheetId="1">#REF!</definedName>
    <definedName name="PROX10">#REF!</definedName>
    <definedName name="PROX11" localSheetId="1">#REF!</definedName>
    <definedName name="PROX11">#REF!</definedName>
    <definedName name="PROX12" localSheetId="1">#REF!</definedName>
    <definedName name="PROX12">#REF!</definedName>
    <definedName name="PROX13" localSheetId="1">#REF!</definedName>
    <definedName name="PROX13">#REF!</definedName>
    <definedName name="PROX14" localSheetId="1">#REF!</definedName>
    <definedName name="PROX14">#REF!</definedName>
    <definedName name="PROX15" localSheetId="1">#REF!</definedName>
    <definedName name="PROX15">#REF!</definedName>
    <definedName name="PROX16" localSheetId="1">#REF!</definedName>
    <definedName name="PROX16">#REF!</definedName>
    <definedName name="PROX18" localSheetId="1">#REF!</definedName>
    <definedName name="PROX18">#REF!</definedName>
    <definedName name="PROX2" localSheetId="1">#REF!</definedName>
    <definedName name="PROX2">#REF!</definedName>
    <definedName name="PROX3" localSheetId="1">#REF!</definedName>
    <definedName name="PROX3">#REF!</definedName>
    <definedName name="PROX4" localSheetId="1">#REF!</definedName>
    <definedName name="PROX4">#REF!</definedName>
    <definedName name="PROX5" localSheetId="1">#REF!</definedName>
    <definedName name="PROX5">#REF!</definedName>
    <definedName name="PROX6" localSheetId="1">#REF!</definedName>
    <definedName name="PROX6">#REF!</definedName>
    <definedName name="PROX7" localSheetId="1">#REF!</definedName>
    <definedName name="PROX7">#REF!</definedName>
    <definedName name="PROX8" localSheetId="1">#REF!</definedName>
    <definedName name="PROX8">#REF!</definedName>
    <definedName name="PROX9" localSheetId="1">#REF!</definedName>
    <definedName name="PROX9">#REF!</definedName>
    <definedName name="prtu" localSheetId="1">{#N/A,#N/A,FALSE,"Aging Summary";#N/A,#N/A,FALSE,"Ratio Analysis";#N/A,#N/A,FALSE,"Test 120 Day Accts";#N/A,#N/A,FALSE,"Tickmarks"}</definedName>
    <definedName name="prtu" hidden="1">{#N/A,#N/A,FALSE,"Aging Summary";#N/A,#N/A,FALSE,"Ratio Analysis";#N/A,#N/A,FALSE,"Test 120 Day Accts";#N/A,#N/A,FALSE,"Tickmarks"}</definedName>
    <definedName name="PRU" localSheetId="1">{#N/A,#N/A,FALSE,"Aging Summary";#N/A,#N/A,FALSE,"Ratio Analysis";#N/A,#N/A,FALSE,"Test 120 Day Accts";#N/A,#N/A,FALSE,"Tickmarks"}</definedName>
    <definedName name="PRU" hidden="1">{#N/A,#N/A,FALSE,"Aging Summary";#N/A,#N/A,FALSE,"Ratio Analysis";#N/A,#N/A,FALSE,"Test 120 Day Accts";#N/A,#N/A,FALSE,"Tickmarks"}</definedName>
    <definedName name="PRUEBA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PRUEBA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PsEfCMV_Orc" localSheetId="1">#REF!</definedName>
    <definedName name="PsEfCMV_Orc">#REF!</definedName>
    <definedName name="PsEfCMV_Proj_Gfa" localSheetId="1">#REF!</definedName>
    <definedName name="PsEfCMV_Proj_Gfa">#REF!</definedName>
    <definedName name="PsEfCMV_Proj_Gfa_Go" localSheetId="1">#REF!</definedName>
    <definedName name="PsEfCMV_Proj_Gfa_Go">#REF!</definedName>
    <definedName name="PsEfCMV_Proj_Plj" localSheetId="1">#REF!</definedName>
    <definedName name="PsEfCMV_Proj_Plj">#REF!</definedName>
    <definedName name="PsEfCMV_Proj_Plj_Go" localSheetId="1">#REF!</definedName>
    <definedName name="PsEfCMV_Proj_Plj_Go">#REF!</definedName>
    <definedName name="PsEfCMV_Real" localSheetId="1">#REF!</definedName>
    <definedName name="PsEfCMV_Real">#REF!</definedName>
    <definedName name="PsqTec_Orc" localSheetId="1">#REF!</definedName>
    <definedName name="PsqTec_Orc">#REF!</definedName>
    <definedName name="PsqTec_Proj_Gfa" localSheetId="1">#REF!</definedName>
    <definedName name="PsqTec_Proj_Gfa">#REF!</definedName>
    <definedName name="PsqTec_Proj_Gfa_Go" localSheetId="1">#REF!</definedName>
    <definedName name="PsqTec_Proj_Gfa_Go">#REF!</definedName>
    <definedName name="PsqTec_Proj_Plj" localSheetId="1">#REF!</definedName>
    <definedName name="PsqTec_Proj_Plj">#REF!</definedName>
    <definedName name="PsqTec_Proj_Plj_Go" localSheetId="1">#REF!</definedName>
    <definedName name="PsqTec_Proj_Plj_Go">#REF!</definedName>
    <definedName name="PsqTec_Real" localSheetId="1">#REF!</definedName>
    <definedName name="PsqTec_Real">#REF!</definedName>
    <definedName name="PTF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PT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ptmod" localSheetId="1">{"JVSumm_Report",#N/A,FALSE,"JV Summ";"Newman_Report",#N/A,FALSE,"Output - 7";"Yandi_Report",#N/A,FALSE,"Output - 8"}</definedName>
    <definedName name="ptmod" hidden="1">{"JVSumm_Report",#N/A,FALSE,"JV Summ";"Newman_Report",#N/A,FALSE,"Output - 7";"Yandi_Report",#N/A,FALSE,"Output - 8"}</definedName>
    <definedName name="PTS">#REF!</definedName>
    <definedName name="PUB_FileID" hidden="1">"L10003649.xls"</definedName>
    <definedName name="PUB_UserID" hidden="1">"MAYERX"</definedName>
    <definedName name="pwqoie" localSheetId="1">{#N/A,#N/A,FALSE,"Aging Summary";#N/A,#N/A,FALSE,"Ratio Analysis";#N/A,#N/A,FALSE,"Test 120 Day Accts";#N/A,#N/A,FALSE,"Tickmarks"}</definedName>
    <definedName name="pwqoie" hidden="1">{#N/A,#N/A,FALSE,"Aging Summary";#N/A,#N/A,FALSE,"Ratio Analysis";#N/A,#N/A,FALSE,"Test 120 Day Accts";#N/A,#N/A,FALSE,"Tickmarks"}</definedName>
    <definedName name="q" localSheetId="1">#REF!</definedName>
    <definedName name="q">#REF!</definedName>
    <definedName name="q\">#REF!</definedName>
    <definedName name="Q2A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2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a" localSheetId="1">{#N/A,#N/A,FALSE,"YTDCurrentMonth";#N/A,#N/A,FALSE,"CurrentMonth"}</definedName>
    <definedName name="qa" hidden="1">{#N/A,#N/A,FALSE,"YTDCurrentMonth";#N/A,#N/A,FALSE,"CurrentMonth"}</definedName>
    <definedName name="qawer" localSheetId="1">{"'Resumo Formação'!$A$1:$N$34"}</definedName>
    <definedName name="qawer" hidden="1">{"'Resumo Formação'!$A$1:$N$34"}</definedName>
    <definedName name="qazwsxedc" localSheetId="1">{"'Resumo Formação'!$A$1:$N$34"}</definedName>
    <definedName name="qazwsxedc" hidden="1">{"'Resumo Formação'!$A$1:$N$34"}</definedName>
    <definedName name="QC" localSheetId="1">SUM(#REF!,#REF!,#REF!,#REF!,#REF!,#REF!)</definedName>
    <definedName name="QC">SUM(#REF!,#REF!,#REF!,#REF!,#REF!,#REF!)</definedName>
    <definedName name="qddwedw" localSheetId="1">{#N/A,#N/A,FALSE,"1321";#N/A,#N/A,FALSE,"1324";#N/A,#N/A,FALSE,"1333";#N/A,#N/A,FALSE,"1371"}</definedName>
    <definedName name="qddwedw" hidden="1">{#N/A,#N/A,FALSE,"1321";#N/A,#N/A,FALSE,"1324";#N/A,#N/A,FALSE,"1333";#N/A,#N/A,FALSE,"1371"}</definedName>
    <definedName name="qekhrgbrgr3ghj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ekhrgbrgr3ghj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ely" localSheetId="1">{#N/A,#N/A,FALSE,"Aging Summary";#N/A,#N/A,FALSE,"Ratio Analysis";#N/A,#N/A,FALSE,"Test 120 Day Accts";#N/A,#N/A,FALSE,"Tickmarks"}</definedName>
    <definedName name="qely" hidden="1">{#N/A,#N/A,FALSE,"Aging Summary";#N/A,#N/A,FALSE,"Ratio Analysis";#N/A,#N/A,FALSE,"Test 120 Day Accts";#N/A,#N/A,FALSE,"Tickmarks"}</definedName>
    <definedName name="qeqwtt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eqwt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er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qer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qerkfjeqbrgjbqergebrqglblqgb" localSheetId="1">{#N/A,#N/A,FALSE,"Skjema 6.5"}</definedName>
    <definedName name="qerkfjeqbrgjbqergebrqglblqgb" hidden="1">{#N/A,#N/A,FALSE,"Skjema 6.5"}</definedName>
    <definedName name="qerknvqrv3rjgvo3jrvo3kjrv34gvp34o43k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qerknvqrv3rjgvo3jrvo3kjrv34gvp34o43k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qew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qew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qewvnqwernfvirejf3j4fj34jfj4j3jo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qewvnqwernfvirejf3j4fj34jfj4j3jo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qjkevnjqenrvnervnqreijvjrjrjvrjvj" localSheetId="1">{"SCH51",#N/A,FALSE,"monthly"}</definedName>
    <definedName name="qjkevnjqenrvnervnqreijvjrjrjvrjvj" hidden="1">{"SCH51",#N/A,FALSE,"monthly"}</definedName>
    <definedName name="QKND" localSheetId="1">{#N/A,#N/A,FALSE,"Aging Summary";#N/A,#N/A,FALSE,"Ratio Analysis";#N/A,#N/A,FALSE,"Test 120 Day Accts";#N/A,#N/A,FALSE,"Tickmarks"}</definedName>
    <definedName name="QKND" hidden="1">{#N/A,#N/A,FALSE,"Aging Summary";#N/A,#N/A,FALSE,"Ratio Analysis";#N/A,#N/A,FALSE,"Test 120 Day Accts";#N/A,#N/A,FALSE,"Tickmarks"}</definedName>
    <definedName name="qoeiuat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q">#REF!</definedName>
    <definedName name="qqq" localSheetId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">#REF!</definedName>
    <definedName name="qqqq">#REF!</definedName>
    <definedName name="qqqqqq" localSheetId="1">#REF!</definedName>
    <definedName name="qqqqqq">#REF!</definedName>
    <definedName name="qqqwww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qqww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qww" localSheetId="1">{#N/A,#N/A,FALSE,"SIM95"}</definedName>
    <definedName name="qqww" hidden="1">{#N/A,#N/A,FALSE,"SIM95"}</definedName>
    <definedName name="QRYCOUNT" hidden="1">0</definedName>
    <definedName name="QRYNEXT" hidden="1">1</definedName>
    <definedName name="QRYWKS1" hidden="1">0</definedName>
    <definedName name="QtdD_Orc" localSheetId="1">#REF!</definedName>
    <definedName name="QtdD_Orc">#REF!</definedName>
    <definedName name="QtdD_Proj_Gfa" localSheetId="1">#REF!</definedName>
    <definedName name="QtdD_Proj_Gfa">#REF!</definedName>
    <definedName name="QtdD_Proj_Gfa_Go" localSheetId="1">#REF!</definedName>
    <definedName name="QtdD_Proj_Gfa_Go">#REF!</definedName>
    <definedName name="QtdD_Proj_Plj" localSheetId="1">#REF!</definedName>
    <definedName name="QtdD_Proj_Plj">#REF!</definedName>
    <definedName name="QtdD_Proj_Plj_Go" localSheetId="1">#REF!</definedName>
    <definedName name="QtdD_Proj_Plj_Go">#REF!</definedName>
    <definedName name="QtdD_Real" localSheetId="1">#REF!</definedName>
    <definedName name="QtdD_Real">#REF!</definedName>
    <definedName name="QtdV_Orc" localSheetId="1">#REF!</definedName>
    <definedName name="QtdV_Orc">#REF!</definedName>
    <definedName name="QtdV_Proj_Gfa" localSheetId="1">#REF!</definedName>
    <definedName name="QtdV_Proj_Gfa">#REF!</definedName>
    <definedName name="QtdV_Proj_Gfa_Go" localSheetId="1">#REF!</definedName>
    <definedName name="QtdV_Proj_Gfa_Go">#REF!</definedName>
    <definedName name="QtdV_Proj_Plj" localSheetId="1">#REF!</definedName>
    <definedName name="QtdV_Proj_Plj">#REF!</definedName>
    <definedName name="QtdV_Proj_Plj_Go" localSheetId="1">#REF!</definedName>
    <definedName name="QtdV_Proj_Plj_Go">#REF!</definedName>
    <definedName name="QtdV_Real" localSheetId="1">#REF!</definedName>
    <definedName name="QtdV_Real">#REF!</definedName>
    <definedName name="quali">#REF!</definedName>
    <definedName name="qualquer" localSheetId="1">{#N/A,#N/A,FALSE,"1321";#N/A,#N/A,FALSE,"1324";#N/A,#N/A,FALSE,"1333";#N/A,#N/A,FALSE,"1371"}</definedName>
    <definedName name="qualquer" hidden="1">{#N/A,#N/A,FALSE,"1321";#N/A,#N/A,FALSE,"1324";#N/A,#N/A,FALSE,"1333";#N/A,#N/A,FALSE,"1371"}</definedName>
    <definedName name="QUECHATO" localSheetId="1">{#N/A,#N/A,FALSE,"Graficos    ( 9 )"}</definedName>
    <definedName name="QUECHATO" hidden="1">{#N/A,#N/A,FALSE,"Graficos    ( 9 )"}</definedName>
    <definedName name="quelu" localSheetId="1">{#N/A,#N/A,FALSE,"Aging Summary";#N/A,#N/A,FALSE,"Ratio Analysis";#N/A,#N/A,FALSE,"Test 120 Day Accts";#N/A,#N/A,FALSE,"Tickmarks"}</definedName>
    <definedName name="quelu" hidden="1">{#N/A,#N/A,FALSE,"Aging Summary";#N/A,#N/A,FALSE,"Ratio Analysis";#N/A,#N/A,FALSE,"Test 120 Day Accts";#N/A,#N/A,FALSE,"Tickmarks"}</definedName>
    <definedName name="QUERY_DRE_CONTABILIDAD_ACT_VS_RO1_ACT">#REF!</definedName>
    <definedName name="qw" localSheetId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dlkwqjfheuirfbeuyrgvehrck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wdlkwqjfheuirfbeuyrgvehrck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we" localSheetId="1">{"Capex by project",#N/A,FALSE,"Capex by Project"}</definedName>
    <definedName name="qwe" hidden="1">{"Capex by project",#N/A,FALSE,"Capex by Project"}</definedName>
    <definedName name="qweds" localSheetId="1">{#N/A,#N/A,FALSE,"Graficos    ( 9 )"}</definedName>
    <definedName name="qweds" hidden="1">{#N/A,#N/A,FALSE,"Graficos    ( 9 )"}</definedName>
    <definedName name="qweds1" localSheetId="1">{#N/A,#N/A,FALSE,"Graficos    ( 9 )"}</definedName>
    <definedName name="qweds1" hidden="1">{#N/A,#N/A,FALSE,"Graficos    ( 9 )"}</definedName>
    <definedName name="qweee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eee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eeer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eee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eeqwew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eeqwew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eqew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eqe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eqwew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eqwe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er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e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erjnfvi3jgfvij31gfvj3rf341poj3oopjk" localSheetId="1">{"SCH46",#N/A,FALSE,"sch46"}</definedName>
    <definedName name="qwerjnfvi3jgfvij31gfvj3rf341poj3oopjk" hidden="1">{"SCH46",#N/A,FALSE,"sch46"}</definedName>
    <definedName name="qwertyuiop" localSheetId="1">{"'Resumo Formação'!$A$1:$N$34"}</definedName>
    <definedName name="qwertyuiop" hidden="1">{"'Resumo Formação'!$A$1:$N$34"}</definedName>
    <definedName name="qwewqe" hidden="1">#REF!</definedName>
    <definedName name="QWQ" localSheetId="1">{#N/A,#N/A,FALSE,"DMC schedule";#N/A,#N/A,FALSE,"DMC_THC Revenue";#N/A,#N/A,FALSE,"Personnel plan";#N/A,#N/A,FALSE,"Capex HW+SW";#N/A,#N/A,FALSE,"P&amp;L"}</definedName>
    <definedName name="QWQ" hidden="1">{#N/A,#N/A,FALSE,"DMC schedule";#N/A,#N/A,FALSE,"DMC_THC Revenue";#N/A,#N/A,FALSE,"Personnel plan";#N/A,#N/A,FALSE,"Capex HW+SW";#N/A,#N/A,FALSE,"P&amp;L"}</definedName>
    <definedName name="qwqww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qw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r" localSheetId="1">{"'Resumo Formação'!$A$1:$N$34"}</definedName>
    <definedName name="qwr" hidden="1">{"'Resumo Formação'!$A$1:$N$34"}</definedName>
    <definedName name="QWW" localSheetId="1">{#N/A,#N/A,FALSE,"DMC schedule";#N/A,#N/A,FALSE,"DMC_THC Revenue";#N/A,#N/A,FALSE,"Personnel plan";#N/A,#N/A,FALSE,"Capex HW+SW";#N/A,#N/A,FALSE,"P&amp;L"}</definedName>
    <definedName name="QWW" hidden="1">{#N/A,#N/A,FALSE,"DMC schedule";#N/A,#N/A,FALSE,"DMC_THC Revenue";#N/A,#N/A,FALSE,"Personnel plan";#N/A,#N/A,FALSE,"Capex HW+SW";#N/A,#N/A,FALSE,"P&amp;L"}</definedName>
    <definedName name="qwww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w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qwwwwww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wwwwww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qxevtni" localSheetId="1">{"'Resumo Formação'!$A$1:$N$34"}</definedName>
    <definedName name="qxevtni" hidden="1">{"'Resumo Formação'!$A$1:$N$34"}</definedName>
    <definedName name="R_Factor">#REF!</definedName>
    <definedName name="RA_Currency_Abr" localSheetId="1">#REF!</definedName>
    <definedName name="RA_Currency_Abr">#REF!</definedName>
    <definedName name="RA_Currency_Exchange" localSheetId="1">#REF!</definedName>
    <definedName name="RA_Currency_Exchange">#REF!</definedName>
    <definedName name="RA_Currency_Regions" localSheetId="1">#REF!</definedName>
    <definedName name="RA_Currency_Regions">#REF!</definedName>
    <definedName name="rafa" localSheetId="1">{#N/A,#N/A,FALSE,"Aging Summary";#N/A,#N/A,FALSE,"Ratio Analysis";#N/A,#N/A,FALSE,"Test 120 Day Accts";#N/A,#N/A,FALSE,"Tickmarks"}</definedName>
    <definedName name="rafa" hidden="1">{#N/A,#N/A,FALSE,"Aging Summary";#N/A,#N/A,FALSE,"Ratio Analysis";#N/A,#N/A,FALSE,"Test 120 Day Accts";#N/A,#N/A,FALSE,"Tickmarks"}</definedName>
    <definedName name="ramon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">#REF!</definedName>
    <definedName name="raoahs" localSheetId="1">{"SCH73",#N/A,FALSE,"eva";"SCH74",#N/A,FALSE,"eva";"SCH75",#N/A,FALSE,"eva"}</definedName>
    <definedName name="raoahs" hidden="1">{"SCH73",#N/A,FALSE,"eva";"SCH74",#N/A,FALSE,"eva";"SCH75",#N/A,FALSE,"eva"}</definedName>
    <definedName name="RATEIO">#REF!</definedName>
    <definedName name="Ratios_2" localSheetId="1">{"'TG'!$A$1:$L$37"}</definedName>
    <definedName name="Ratios_2" hidden="1">{"'TG'!$A$1:$L$37"}</definedName>
    <definedName name="RB_Orc" localSheetId="1">#REF!</definedName>
    <definedName name="RB_Orc">#REF!</definedName>
    <definedName name="RB_Proj_Gfa" localSheetId="1">#REF!</definedName>
    <definedName name="RB_Proj_Gfa">#REF!</definedName>
    <definedName name="RB_Proj_Gfa_Go" localSheetId="1">#REF!</definedName>
    <definedName name="RB_Proj_Gfa_Go">#REF!</definedName>
    <definedName name="RB_Proj_Plj" localSheetId="1">#REF!</definedName>
    <definedName name="RB_Proj_Plj">#REF!</definedName>
    <definedName name="RB_Proj_Plj_Go" localSheetId="1">#REF!</definedName>
    <definedName name="RB_Proj_Plj_Go">#REF!</definedName>
    <definedName name="RB_PROMO" localSheetId="1">OFFSET(#REF!,0,0,COUNTA(#REF!),COUNTA(#REF!))</definedName>
    <definedName name="RB_PROMO">OFFSET(#REF!,0,0,COUNTA(#REF!),COUNTA(#REF!))</definedName>
    <definedName name="RB_Real" localSheetId="1">#REF!</definedName>
    <definedName name="RB_Real">#REF!</definedName>
    <definedName name="RB_VNP" localSheetId="1">OFFSET(#REF!,0,0,COUNTA(#REF!),COUNTA(#REF!))</definedName>
    <definedName name="RB_VNP">OFFSET(#REF!,0,0,COUNTA(#REF!),COUNTA(#REF!))</definedName>
    <definedName name="rbe" hidden="1">#REF!</definedName>
    <definedName name="RCArea" hidden="1">#REF!</definedName>
    <definedName name="rdoppt" localSheetId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rdoppt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rdsfvcx" localSheetId="1">{"'Resumo Formação'!$A$1:$N$34"}</definedName>
    <definedName name="rdsfvcx" hidden="1">{"'Resumo Formação'!$A$1:$N$34"}</definedName>
    <definedName name="re">#REF!</definedName>
    <definedName name="re3eds" localSheetId="1">{#N/A,#N/A,FALSE,"PACCIL";#N/A,#N/A,FALSE,"PAITACAN";#N/A,#N/A,FALSE,"PARECO";#N/A,#N/A,FALSE,"PA62";#N/A,#N/A,FALSE,"PAFINAL";#N/A,#N/A,FALSE,"PARECONF";#N/A,#N/A,FALSE,"PARECOND"}</definedName>
    <definedName name="re3eds" hidden="1">{#N/A,#N/A,FALSE,"PACCIL";#N/A,#N/A,FALSE,"PAITACAN";#N/A,#N/A,FALSE,"PARECO";#N/A,#N/A,FALSE,"PA62";#N/A,#N/A,FALSE,"PAFINAL";#N/A,#N/A,FALSE,"PARECONF";#N/A,#N/A,FALSE,"PARECOND"}</definedName>
    <definedName name="Reais98">#REF!</definedName>
    <definedName name="Reais99" localSheetId="1">#REF!</definedName>
    <definedName name="Reais99">#REF!</definedName>
    <definedName name="reajuste" localSheetId="1">{#N/A,#N/A,FALSE,"Aging Summary";#N/A,#N/A,FALSE,"Ratio Analysis";#N/A,#N/A,FALSE,"Test 120 Day Accts";#N/A,#N/A,FALSE,"Tickmarks"}</definedName>
    <definedName name="reajuste" hidden="1">{#N/A,#N/A,FALSE,"Aging Summary";#N/A,#N/A,FALSE,"Ratio Analysis";#N/A,#N/A,FALSE,"Test 120 Day Accts";#N/A,#N/A,FALSE,"Tickmarks"}</definedName>
    <definedName name="RecDesFinAlex" localSheetId="1">{#N/A,#N/A,FALSE,"SIM95"}</definedName>
    <definedName name="RecDesFinAlex" hidden="1">{#N/A,#N/A,FALSE,"SIM95"}</definedName>
    <definedName name="RECUPERAR">#REF!</definedName>
    <definedName name="red">1</definedName>
    <definedName name="RedeNat_Orc" localSheetId="1">#REF!</definedName>
    <definedName name="RedeNat_Orc">#REF!</definedName>
    <definedName name="RedeNat_Proj_Gfa" localSheetId="1">#REF!</definedName>
    <definedName name="RedeNat_Proj_Gfa">#REF!</definedName>
    <definedName name="RedeNat_Proj_Gfa_Go" localSheetId="1">#REF!</definedName>
    <definedName name="RedeNat_Proj_Gfa_Go">#REF!</definedName>
    <definedName name="RedeNat_Proj_Plj" localSheetId="1">#REF!</definedName>
    <definedName name="RedeNat_Proj_Plj">#REF!</definedName>
    <definedName name="RedeNat_Proj_Plj_Go" localSheetId="1">#REF!</definedName>
    <definedName name="RedeNat_Proj_Plj_Go">#REF!</definedName>
    <definedName name="RedeNat_Real" localSheetId="1">#REF!</definedName>
    <definedName name="RedeNat_Real">#REF!</definedName>
    <definedName name="redo" localSheetId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ndeo">0</definedName>
    <definedName name="REF">#REF!</definedName>
    <definedName name="REF_0503">#REF!</definedName>
    <definedName name="REF_0503_N_PS">#REF!</definedName>
    <definedName name="Ref_1">#REF!</definedName>
    <definedName name="Ref_10" localSheetId="1">#REF!</definedName>
    <definedName name="Ref_10">#REF!</definedName>
    <definedName name="Ref_11" localSheetId="1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 localSheetId="1">#REF!</definedName>
    <definedName name="Ref_26">#REF!</definedName>
    <definedName name="Ref_27" localSheetId="1">#REF!</definedName>
    <definedName name="Ref_27">#REF!</definedName>
    <definedName name="Ref_3">#REF!</definedName>
    <definedName name="Ref_30" localSheetId="1">#REF!</definedName>
    <definedName name="Ref_30">#REF!</definedName>
    <definedName name="Ref_31" localSheetId="1">#REF!</definedName>
    <definedName name="Ref_31">#REF!</definedName>
    <definedName name="Ref_32" localSheetId="1">#REF!</definedName>
    <definedName name="Ref_32">#REF!</definedName>
    <definedName name="Ref_33" localSheetId="1">#REF!</definedName>
    <definedName name="Ref_33">#REF!</definedName>
    <definedName name="Ref_34" localSheetId="1">#REF!</definedName>
    <definedName name="Ref_34">#REF!</definedName>
    <definedName name="Ref_35" localSheetId="1">#REF!</definedName>
    <definedName name="Ref_35">#REF!</definedName>
    <definedName name="Ref_36" localSheetId="1">#REF!</definedName>
    <definedName name="Ref_36">#REF!</definedName>
    <definedName name="Ref_4">#REF!</definedName>
    <definedName name="Ref_5">#REF!</definedName>
    <definedName name="Ref_6">#REF!,#REF!</definedName>
    <definedName name="Ref_7">#REF!</definedName>
    <definedName name="Ref_8">#REF!</definedName>
    <definedName name="Ref_9">#REF!</definedName>
    <definedName name="REF_SUPERACAO">OFFSET(#REF!,0,0,COUNTIF(#REF!,"&gt;0"),1)</definedName>
    <definedName name="REFIS">#REF!</definedName>
    <definedName name="REFISLP">#REF!</definedName>
    <definedName name="RegiaoEscolhida">#REF!</definedName>
    <definedName name="Regioes">#REF!</definedName>
    <definedName name="Regiões_Estratégicas" localSheetId="1">#REF!</definedName>
    <definedName name="Regiões_Estratégicas">#REF!</definedName>
    <definedName name="regis" localSheetId="1">{"'RELATÓRIO'!$A$1:$E$20","'RELATÓRIO'!$A$22:$D$34","'INTERNET'!$A$31:$G$58","'INTERNET'!$A$1:$G$28","'SÉRIE HISTÓRICA'!$A$167:$H$212","'SÉRIE HISTÓRICA'!$A$56:$H$101"}</definedName>
    <definedName name="regis" hidden="1">{"'RELATÓRIO'!$A$1:$E$20","'RELATÓRIO'!$A$22:$D$34","'INTERNET'!$A$31:$G$58","'INTERNET'!$A$1:$G$28","'SÉRIE HISTÓRICA'!$A$167:$H$212","'SÉRIE HISTÓRICA'!$A$56:$H$101"}</definedName>
    <definedName name="regrg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regrg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regulatorios" localSheetId="1">#REF!:_L4800C5</definedName>
    <definedName name="regulatorios" localSheetId="4">#REF!:_L4800C5</definedName>
    <definedName name="regulatorios" localSheetId="3">#REF!:_L4800C5</definedName>
    <definedName name="regulatorios">#REF!:_L4800C5</definedName>
    <definedName name="RegY" hidden="1">#REF!</definedName>
    <definedName name="Relacionamento" localSheetId="1">{"'RELATÓRIO'!$A$1:$E$20","'RELATÓRIO'!$A$22:$D$34","'INTERNET'!$A$31:$G$58","'INTERNET'!$A$1:$G$28","'SÉRIE HISTÓRICA'!$A$167:$H$212","'SÉRIE HISTÓRICA'!$A$56:$H$101"}</definedName>
    <definedName name="Relacionamento" hidden="1">{"'RELATÓRIO'!$A$1:$E$20","'RELATÓRIO'!$A$22:$D$34","'INTERNET'!$A$31:$G$58","'INTERNET'!$A$1:$G$28","'SÉRIE HISTÓRICA'!$A$167:$H$212","'SÉRIE HISTÓRICA'!$A$56:$H$101"}</definedName>
    <definedName name="REMUNEDEBENTURES">#REF!</definedName>
    <definedName name="REMUNERDIRIGENTES">#REF!</definedName>
    <definedName name="Repomo99" localSheetId="1">{#N/A,#N/A,FALSE,"Aging Summary";#N/A,#N/A,FALSE,"Ratio Analysis";#N/A,#N/A,FALSE,"Test 120 Day Accts";#N/A,#N/A,FALSE,"Tickmarks"}</definedName>
    <definedName name="Repomo99" hidden="1">{#N/A,#N/A,FALSE,"Aging Summary";#N/A,#N/A,FALSE,"Ratio Analysis";#N/A,#N/A,FALSE,"Test 120 Day Accts";#N/A,#N/A,FALSE,"Tickmarks"}</definedName>
    <definedName name="Report" localSheetId="1">{#N/A,#N/A,FALSE,"Report Print"}</definedName>
    <definedName name="Report" hidden="1">{#N/A,#N/A,FALSE,"Report Print"}</definedName>
    <definedName name="report99" localSheetId="1">{"Rep 1",#N/A,FALSE,"Reports";"Rep 2",#N/A,FALSE,"Reports";"Rep 3",#N/A,FALSE,"Reports";"Rep 4",#N/A,FALSE,"Reports"}</definedName>
    <definedName name="report99" hidden="1">{"Rep 1",#N/A,FALSE,"Reports";"Rep 2",#N/A,FALSE,"Reports";"Rep 3",#N/A,FALSE,"Reports";"Rep 4",#N/A,FALSE,"Reports"}</definedName>
    <definedName name="ReportGroup" hidden="1">0</definedName>
    <definedName name="ReportPage1" localSheetId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presentatividadeReceitas">#REF!</definedName>
    <definedName name="reqrweq" localSheetId="1">{#N/A,#N/A,FALSE,"PL";"no values",#N/A,FALSE,"value";#N/A,#N/A,FALSE,"PL%";#N/A,#N/A,FALSE,"R";#N/A,#N/A,FALSE,"MD";#N/A,#N/A,FALSE,"OpEx";#N/A,#N/A,FALSE,"CapEx";#N/A,#N/A,FALSE,"Stats"}</definedName>
    <definedName name="reqrweq" hidden="1">{#N/A,#N/A,FALSE,"PL";"no values",#N/A,FALSE,"value";#N/A,#N/A,FALSE,"PL%";#N/A,#N/A,FALSE,"R";#N/A,#N/A,FALSE,"MD";#N/A,#N/A,FALSE,"OpEx";#N/A,#N/A,FALSE,"CapEx";#N/A,#N/A,FALSE,"Stats"}</definedName>
    <definedName name="RER" hidden="1">#REF!</definedName>
    <definedName name="res">#REF!</definedName>
    <definedName name="RESCOSIF">#REF!</definedName>
    <definedName name="RESERVALEGAL">#REF!</definedName>
    <definedName name="Residual_difference">#REF!</definedName>
    <definedName name="responsável">#REF!</definedName>
    <definedName name="RESU">#REF!</definedName>
    <definedName name="RESULTADO">#REF!</definedName>
    <definedName name="Resultado_Financeiro" localSheetId="1">#REF!</definedName>
    <definedName name="Resultado_Financeiro">#REF!</definedName>
    <definedName name="RESULTADO1">#REF!</definedName>
    <definedName name="RESULTADO5">#REF!</definedName>
    <definedName name="RESUMO" localSheetId="1">#REF!</definedName>
    <definedName name="RESUMO">#REF!</definedName>
    <definedName name="resumos" localSheetId="1">{"cash",#N/A,FALSE,"cash"}</definedName>
    <definedName name="resumos" hidden="1">{"cash",#N/A,FALSE,"cash"}</definedName>
    <definedName name="RET_VAL1">#REF!</definedName>
    <definedName name="RET_VAL2">#REF!</definedName>
    <definedName name="RET_VAL3">#REF!</definedName>
    <definedName name="RetailActualCOGS" localSheetId="1">#REF!</definedName>
    <definedName name="RetailActualCOGS">#REF!</definedName>
    <definedName name="RetailCateg" localSheetId="1">#REF!</definedName>
    <definedName name="RetailCateg">#REF!</definedName>
    <definedName name="RetailCategMatch" localSheetId="1">#REF!</definedName>
    <definedName name="RetailCategMatch">#REF!</definedName>
    <definedName name="RetailLYCOGS" localSheetId="1">#REF!</definedName>
    <definedName name="RetailLYCOGS">#REF!</definedName>
    <definedName name="rete" localSheetId="1">{#N/A,#N/A,FALSE,"Aging Summary";#N/A,#N/A,FALSE,"Ratio Analysis";#N/A,#N/A,FALSE,"Test 120 Day Accts";#N/A,#N/A,FALSE,"Tickmarks"}</definedName>
    <definedName name="rete" hidden="1">{#N/A,#N/A,FALSE,"Aging Summary";#N/A,#N/A,FALSE,"Ratio Analysis";#N/A,#N/A,FALSE,"Test 120 Day Accts";#N/A,#N/A,FALSE,"Tickmarks"}</definedName>
    <definedName name="Retencao" localSheetId="1">{#N/A,#N/A,FALSE,"Aging Summary";#N/A,#N/A,FALSE,"Ratio Analysis";#N/A,#N/A,FALSE,"Test 120 Day Accts";#N/A,#N/A,FALSE,"Tickmarks"}</definedName>
    <definedName name="Retencao" hidden="1">{#N/A,#N/A,FALSE,"Aging Summary";#N/A,#N/A,FALSE,"Ratio Analysis";#N/A,#N/A,FALSE,"Test 120 Day Accts";#N/A,#N/A,FALSE,"Tickmarks"}</definedName>
    <definedName name="RevAssum" localSheetId="1">#REF!</definedName>
    <definedName name="RevAssum">#REF!</definedName>
    <definedName name="Revenue_data_inflated" localSheetId="1">#REF!</definedName>
    <definedName name="Revenue_data_inflated" hidden="1">#REF!</definedName>
    <definedName name="revfac_1">NA()</definedName>
    <definedName name="revfac_10">NA()</definedName>
    <definedName name="revfac_11">NA()</definedName>
    <definedName name="revfac_12">NA()</definedName>
    <definedName name="revfac_13">NA()</definedName>
    <definedName name="revfac_14">NA()</definedName>
    <definedName name="revfac_15">NA()</definedName>
    <definedName name="revfac_16">NA()</definedName>
    <definedName name="revfac_17">NA()</definedName>
    <definedName name="revfac_18">NA()</definedName>
    <definedName name="revfac_19">NA()</definedName>
    <definedName name="revfac_2">NA()</definedName>
    <definedName name="revfac_20">NA()</definedName>
    <definedName name="revfac_3">NA()</definedName>
    <definedName name="revfac_4">NA()</definedName>
    <definedName name="revfac_5">NA()</definedName>
    <definedName name="revfac_6">NA()</definedName>
    <definedName name="revfac_7">NA()</definedName>
    <definedName name="revfac_8">NA()</definedName>
    <definedName name="revfac_9">NA()</definedName>
    <definedName name="Reviewer_NAme" localSheetId="1">#REF!</definedName>
    <definedName name="Reviewer_NAme">#REF!</definedName>
    <definedName name="Revisãp" localSheetId="1">{#N/A,#N/A,FALSE,"1321";#N/A,#N/A,FALSE,"1324";#N/A,#N/A,FALSE,"1333";#N/A,#N/A,FALSE,"1371"}</definedName>
    <definedName name="Revisãp" hidden="1">{#N/A,#N/A,FALSE,"1321";#N/A,#N/A,FALSE,"1324";#N/A,#N/A,FALSE,"1333";#N/A,#N/A,FALSE,"1371"}</definedName>
    <definedName name="RevMatch" localSheetId="1">#REF!</definedName>
    <definedName name="RevMatch">#REF!</definedName>
    <definedName name="rew" localSheetId="1">{#N/A,#N/A,FALSE,"Aging Summary";#N/A,#N/A,FALSE,"Ratio Analysis";#N/A,#N/A,FALSE,"Test 120 Day Accts";#N/A,#N/A,FALSE,"Tickmarks"}</definedName>
    <definedName name="rew" hidden="1">{#N/A,#N/A,FALSE,"Aging Summary";#N/A,#N/A,FALSE,"Ratio Analysis";#N/A,#N/A,FALSE,"Test 120 Day Accts";#N/A,#N/A,FALSE,"Tickmarks"}</definedName>
    <definedName name="REWAS" localSheetId="1">{#N/A,#N/A,FALSE,"Plan1";#N/A,#N/A,FALSE,"Plan2"}</definedName>
    <definedName name="REWAS" hidden="1">{#N/A,#N/A,FALSE,"Plan1";#N/A,#N/A,FALSE,"Plan2"}</definedName>
    <definedName name="rewefds" localSheetId="1">{"'Resumo Formação'!$A$1:$N$34"}</definedName>
    <definedName name="rewefds" hidden="1">{"'Resumo Formação'!$A$1:$N$34"}</definedName>
    <definedName name="rey" localSheetId="1">{#N/A,#N/A,FALSE,"Aging Summary";#N/A,#N/A,FALSE,"Ratio Analysis";#N/A,#N/A,FALSE,"Test 120 Day Accts";#N/A,#N/A,FALSE,"Tickmarks"}</definedName>
    <definedName name="rey" hidden="1">{#N/A,#N/A,FALSE,"Aging Summary";#N/A,#N/A,FALSE,"Ratio Analysis";#N/A,#N/A,FALSE,"Test 120 Day Accts";#N/A,#N/A,FALSE,"Tickmarks"}</definedName>
    <definedName name="RF">#REF!</definedName>
    <definedName name="Rfactor">#REF!</definedName>
    <definedName name="rfq" localSheetId="1">{"'NOTES2'!$G$9:$J$27"}</definedName>
    <definedName name="rfq" hidden="1">{"'NOTES2'!$G$9:$J$27"}</definedName>
    <definedName name="rfvtgb" localSheetId="1">{"'Resumo Formação'!$A$1:$N$34"}</definedName>
    <definedName name="rfvtgb" hidden="1">{"'Resumo Formação'!$A$1:$N$34"}</definedName>
    <definedName name="rgefsdfv" localSheetId="1">{"'Resumo Formação'!$A$1:$N$34"}</definedName>
    <definedName name="rgefsdfv" hidden="1">{"'Resumo Formação'!$A$1:$N$34"}</definedName>
    <definedName name="rha" localSheetId="1">{"'Sheet1'!$A$1:$G$85"}</definedName>
    <definedName name="rha" hidden="1">{"'Sheet1'!$A$1:$G$85"}</definedName>
    <definedName name="rich" localSheetId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rich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HasSettings_1" hidden="1">5</definedName>
    <definedName name="RiskIsInput" localSheetId="4" hidden="1">_xll.RiskCellHasTokens(262144+512+524288)</definedName>
    <definedName name="RiskIsInput" localSheetId="3" hidden="1">_xll.RiskCellHasTokens(262144+512+524288)</definedName>
    <definedName name="RiskIsInput" hidden="1">_xll.RiskCellHasTokens(262144+512+524288)</definedName>
    <definedName name="RiskIsOutput" localSheetId="4" hidden="1">_xll.RiskCellHasTokens(1024)</definedName>
    <definedName name="RiskIsOutput" localSheetId="3" hidden="1">_xll.RiskCellHasTokens(1024)</definedName>
    <definedName name="RiskIsOutput" hidden="1">_xll.RiskCellHasTokens(1024)</definedName>
    <definedName name="riskisoutput2" localSheetId="4" hidden="1">_xll.RiskCellHasTokens(1024)</definedName>
    <definedName name="riskisoutput2" localSheetId="3" hidden="1">_xll.RiskCellHasTokens(1024)</definedName>
    <definedName name="riskisoutput2" hidden="1">_xll.RiskCellHasTokens(1024)</definedName>
    <definedName name="RiskIsStatistics" localSheetId="4" hidden="1">_xll.RiskCellHasTokens(4096+32768+65536)</definedName>
    <definedName name="RiskIsStatistics" localSheetId="3" hidden="1">_xll.RiskCellHasTokens(4096+32768+65536)</definedName>
    <definedName name="RiskIsStatistics" hidden="1">_xll.RiskCellHasTokens(4096+32768+65536)</definedName>
    <definedName name="RiskMinimizeOnStart">FALSE</definedName>
    <definedName name="RiskMonitorConvergence">FALSE</definedName>
    <definedName name="RiskMultipleCPUSupportEnabled" hidden="1">TRUE</definedName>
    <definedName name="RiskNumIterations">1000</definedName>
    <definedName name="RiskNumIterations_1" hidden="1">2000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SwapState" hidden="1">"True"</definedName>
    <definedName name="RiskTemplateSheetName">"myTemplate"</definedName>
    <definedName name="RiskUpdateDisplay">FALSE</definedName>
    <definedName name="RiskUpdateDisplay_1" hidden="1">FALSE</definedName>
    <definedName name="RiskUseDifferentSeedForEachSim">FALSE</definedName>
    <definedName name="RiskUseFixedSeed">FALSE</definedName>
    <definedName name="RiskUseMultipleCPUs">FALSE</definedName>
    <definedName name="RiskUseMultipleCPUs_1" hidden="1">TRUE</definedName>
    <definedName name="RJuros_Orc" localSheetId="1">#REF!</definedName>
    <definedName name="RJuros_Orc">#REF!</definedName>
    <definedName name="RJuros_Proj_Gfa" localSheetId="1">#REF!</definedName>
    <definedName name="RJuros_Proj_Gfa">#REF!</definedName>
    <definedName name="RJuros_Proj_Gfa_Go" localSheetId="1">#REF!</definedName>
    <definedName name="RJuros_Proj_Gfa_Go">#REF!</definedName>
    <definedName name="RJuros_Proj_Plj" localSheetId="1">#REF!</definedName>
    <definedName name="RJuros_Proj_Plj">#REF!</definedName>
    <definedName name="RJuros_Proj_Plj_Go" localSheetId="1">#REF!</definedName>
    <definedName name="RJuros_Proj_Plj_Go">#REF!</definedName>
    <definedName name="RJuros_Real" localSheetId="1">#REF!</definedName>
    <definedName name="RJuros_Real">#REF!</definedName>
    <definedName name="RMCOptions">"*000000000000000"</definedName>
    <definedName name="rmfaekm">#REF!</definedName>
    <definedName name="RMPOIQF">#REF!</definedName>
    <definedName name="rngCompanyName" localSheetId="1">#REF!</definedName>
    <definedName name="rngCompanyName" hidden="1">#REF!</definedName>
    <definedName name="rngCountry" localSheetId="1">#REF!</definedName>
    <definedName name="rngCountry" hidden="1">#REF!</definedName>
    <definedName name="rngPeriod" localSheetId="1">#REF!</definedName>
    <definedName name="rngPeriod" hidden="1">#REF!</definedName>
    <definedName name="rngSurtaxBase" localSheetId="1">#REF!</definedName>
    <definedName name="rngSurtaxBase" hidden="1">#REF!</definedName>
    <definedName name="RNO">#REF!</definedName>
    <definedName name="RO00">#REF!</definedName>
    <definedName name="Roberta" localSheetId="1">{"SCH44",#N/A,FALSE,"5b5f";"SCH45",#N/A,FALSE,"5b5f"}</definedName>
    <definedName name="Roberta" hidden="1">{"SCH44",#N/A,FALSE,"5b5f";"SCH45",#N/A,FALSE,"5b5f"}</definedName>
    <definedName name="roberto" localSheetId="1">{"SCH44",#N/A,FALSE,"5b5f";"SCH45",#N/A,FALSE,"5b5f"}</definedName>
    <definedName name="roberto" hidden="1">{"SCH44",#N/A,FALSE,"5b5f";"SCH45",#N/A,FALSE,"5b5f"}</definedName>
    <definedName name="romi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stov2">#REF!</definedName>
    <definedName name="rota" localSheetId="1">{#N/A,#N/A,FALSE,"Rota Caja"}</definedName>
    <definedName name="rota" hidden="1">{#N/A,#N/A,FALSE,"Rota Caja"}</definedName>
    <definedName name="RowLevel" hidden="1">1</definedName>
    <definedName name="ROYATIES">#REF!</definedName>
    <definedName name="RPI.activo.fijo.SURAL.1990" localSheetId="1">{#N/A,#N/A,FALSE,"Aging Summary";#N/A,#N/A,FALSE,"Ratio Analysis";#N/A,#N/A,FALSE,"Test 120 Day Accts";#N/A,#N/A,FALSE,"Tickmarks"}</definedName>
    <definedName name="RPI.activo.fijo.SURAL.1990" hidden="1">{#N/A,#N/A,FALSE,"Aging Summary";#N/A,#N/A,FALSE,"Ratio Analysis";#N/A,#N/A,FALSE,"Test 120 Day Accts";#N/A,#N/A,FALSE,"Tickmarks"}</definedName>
    <definedName name="Rpro" localSheetId="1">#REF!</definedName>
    <definedName name="Rpro">#REF!</definedName>
    <definedName name="RPSIA" localSheetId="1">{"'Supply Chain'!$B$1:$AB$13"}</definedName>
    <definedName name="RPSIA" hidden="1">{"'Supply Chain'!$B$1:$AB$13"}</definedName>
    <definedName name="RPT_01">#REF!</definedName>
    <definedName name="RPT_02">#REF!</definedName>
    <definedName name="RPTCOUNT" hidden="1">1</definedName>
    <definedName name="RPTID" hidden="1">0</definedName>
    <definedName name="RPTNEXT" hidden="1">2</definedName>
    <definedName name="RPTQRY1" hidden="1">1</definedName>
    <definedName name="rqmfp">#REF!</definedName>
    <definedName name="rr" localSheetId="1">{#N/A,#N/A,FALSE,"invoice ucc";#N/A,#N/A,FALSE,"asiento"}</definedName>
    <definedName name="rr" hidden="1">{#N/A,#N/A,FALSE,"invoice ucc";#N/A,#N/A,FALSE,"asiento"}</definedName>
    <definedName name="rrr" localSheetId="1">{#N/A,#N/A,FALSE,"invoice ucc";#N/A,#N/A,FALSE,"asiento"}</definedName>
    <definedName name="rrr" hidden="1">{#N/A,#N/A,FALSE,"invoice ucc";#N/A,#N/A,FALSE,"asiento"}</definedName>
    <definedName name="rrrr" localSheetId="1">#REF!</definedName>
    <definedName name="rrrr">#REF!</definedName>
    <definedName name="rrrrr" localSheetId="1">#REF!</definedName>
    <definedName name="rrrrr">#REF!</definedName>
    <definedName name="rrrrrrrrrrr" localSheetId="1">{#N/A,#N/A,FALSE,"Capa_I";#N/A,#N/A,FALSE,"Un_N_NE";#N/A,#N/A,FALSE,"Un_CO";#N/A,#N/A,FALSE,"Un_SP";#N/A,#N/A,FALSE,"Un_Sul";#N/A,#N/A,FALSE,"Ev_ex_mens";#N/A,#N/A,FALSE,"CCRG"}</definedName>
    <definedName name="rrrrrrrrrrr" hidden="1">{#N/A,#N/A,FALSE,"Capa_I";#N/A,#N/A,FALSE,"Un_N_NE";#N/A,#N/A,FALSE,"Un_CO";#N/A,#N/A,FALSE,"Un_SP";#N/A,#N/A,FALSE,"Un_Sul";#N/A,#N/A,FALSE,"Ev_ex_mens";#N/A,#N/A,FALSE,"CCRG"}</definedName>
    <definedName name="rrrrrrrrrrr_1" localSheetId="1">{#N/A,#N/A,FALSE,"Capa_I";#N/A,#N/A,FALSE,"Un_N_NE";#N/A,#N/A,FALSE,"Un_CO";#N/A,#N/A,FALSE,"Un_SP";#N/A,#N/A,FALSE,"Un_Sul";#N/A,#N/A,FALSE,"Ev_ex_mens";#N/A,#N/A,FALSE,"CCRG"}</definedName>
    <definedName name="rrrrrrrrrrr_1" hidden="1">{#N/A,#N/A,FALSE,"Capa_I";#N/A,#N/A,FALSE,"Un_N_NE";#N/A,#N/A,FALSE,"Un_CO";#N/A,#N/A,FALSE,"Un_SP";#N/A,#N/A,FALSE,"Un_Sul";#N/A,#N/A,FALSE,"Ev_ex_mens";#N/A,#N/A,FALSE,"CCRG"}</definedName>
    <definedName name="rrwfsdc" localSheetId="1">{"'Resumo Formação'!$A$1:$N$34"}</definedName>
    <definedName name="rrwfsdc" hidden="1">{"'Resumo Formação'!$A$1:$N$34"}</definedName>
    <definedName name="rs" localSheetId="1">#REF!</definedName>
    <definedName name="rs">#REF!</definedName>
    <definedName name="rsr" localSheetId="1">{#N/A,#N/A,FALSE,"Skjema 6.5"}</definedName>
    <definedName name="rsr" hidden="1">{#N/A,#N/A,FALSE,"Skjema 6.5"}</definedName>
    <definedName name="rt" localSheetId="1">#REF!</definedName>
    <definedName name="rt">#REF!</definedName>
    <definedName name="RTCanal_Orc" localSheetId="1">#REF!</definedName>
    <definedName name="RTCanal_Orc">#REF!</definedName>
    <definedName name="RTCanal_Proj_Gfa" localSheetId="1">#REF!</definedName>
    <definedName name="RTCanal_Proj_Gfa">#REF!</definedName>
    <definedName name="RTCanal_Proj_Gfa_Go" localSheetId="1">#REF!</definedName>
    <definedName name="RTCanal_Proj_Gfa_Go">#REF!</definedName>
    <definedName name="RTCanal_Proj_Plj" localSheetId="1">#REF!</definedName>
    <definedName name="RTCanal_Proj_Plj">#REF!</definedName>
    <definedName name="RTCanal_Proj_Plj_Go" localSheetId="1">#REF!</definedName>
    <definedName name="RTCanal_Proj_Plj_Go">#REF!</definedName>
    <definedName name="RTCanal_Real" localSheetId="1">#REF!</definedName>
    <definedName name="RTCanal_Real">#REF!</definedName>
    <definedName name="rtdgfrfd" localSheetId="1">{#N/A,#N/A,FALSE,"SIM95"}</definedName>
    <definedName name="rtdgfrfd" hidden="1">{#N/A,#N/A,FALSE,"SIM95"}</definedName>
    <definedName name="rtrgersdvf" localSheetId="1">{"'Resumo Formação'!$A$1:$N$34"}</definedName>
    <definedName name="rtrgersdvf" hidden="1">{"'Resumo Formação'!$A$1:$N$34"}</definedName>
    <definedName name="rtrhb" localSheetId="1">{#N/A,#N/A,FALSE,"Plan1";#N/A,#N/A,FALSE,"Plan2"}</definedName>
    <definedName name="rtrhb" hidden="1">{#N/A,#N/A,FALSE,"Plan1";#N/A,#N/A,FALSE,"Plan2"}</definedName>
    <definedName name="rtrrr" localSheetId="1">{#N/A,#N/A,FALSE,"Aging Summary";#N/A,#N/A,FALSE,"Ratio Analysis";#N/A,#N/A,FALSE,"Test 120 Day Accts";#N/A,#N/A,FALSE,"Tickmarks"}</definedName>
    <definedName name="rtrrr" hidden="1">{#N/A,#N/A,FALSE,"Aging Summary";#N/A,#N/A,FALSE,"Ratio Analysis";#N/A,#N/A,FALSE,"Test 120 Day Accts";#N/A,#N/A,FALSE,"Tickmarks"}</definedName>
    <definedName name="rtrt_1">NA()</definedName>
    <definedName name="rtrt_10">NA()</definedName>
    <definedName name="rtrt_11">NA()</definedName>
    <definedName name="rtrt_12">NA()</definedName>
    <definedName name="rtrt_13">NA()</definedName>
    <definedName name="rtrt_14">NA()</definedName>
    <definedName name="rtrt_15">NA()</definedName>
    <definedName name="rtrt_16">NA()</definedName>
    <definedName name="rtrt_17">NA()</definedName>
    <definedName name="rtrt_18">NA()</definedName>
    <definedName name="rtrt_19">NA()</definedName>
    <definedName name="rtrt_2">NA()</definedName>
    <definedName name="rtrt_20">NA()</definedName>
    <definedName name="rtrt_3">NA()</definedName>
    <definedName name="rtrt_4">NA()</definedName>
    <definedName name="rtrt_5">NA()</definedName>
    <definedName name="rtrt_6">NA()</definedName>
    <definedName name="rtrt_7">NA()</definedName>
    <definedName name="rtrt_8">NA()</definedName>
    <definedName name="rtrt_9">NA()</definedName>
    <definedName name="rtt" localSheetId="1">#REF!</definedName>
    <definedName name="rtt">#REF!</definedName>
    <definedName name="rttt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rtt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rty" localSheetId="1">{"Capex by project",#N/A,FALSE,"Capex by Project"}</definedName>
    <definedName name="rty" hidden="1">{"Capex by project",#N/A,FALSE,"Capex by Project"}</definedName>
    <definedName name="RTYU" localSheetId="1">{"'Resumo Formação'!$A$1:$N$34"}</definedName>
    <definedName name="RTYU" hidden="1">{"'Resumo Formação'!$A$1:$N$34"}</definedName>
    <definedName name="Rubens" localSheetId="1">{"'Sheet1'!$A$1:$G$85"}</definedName>
    <definedName name="Rubens" hidden="1">{"'Sheet1'!$A$1:$G$85"}</definedName>
    <definedName name="rutyru" localSheetId="1">{#N/A,#N/A,FALSE,"SIM95"}</definedName>
    <definedName name="rutyru" hidden="1">{#N/A,#N/A,FALSE,"SIM95"}</definedName>
    <definedName name="ruut" localSheetId="1">{#N/A,#N/A,FALSE,"Aging Summary";#N/A,#N/A,FALSE,"Ratio Analysis";#N/A,#N/A,FALSE,"Test 120 Day Accts";#N/A,#N/A,FALSE,"Tickmarks"}</definedName>
    <definedName name="ruut" hidden="1">{#N/A,#N/A,FALSE,"Aging Summary";#N/A,#N/A,FALSE,"Ratio Analysis";#N/A,#N/A,FALSE,"Test 120 Day Accts";#N/A,#N/A,FALSE,"Tickmarks"}</definedName>
    <definedName name="rwefdsc" localSheetId="1">{"'Resumo Formação'!$A$1:$N$34"}</definedName>
    <definedName name="rwefdsc" hidden="1">{"'Resumo Formação'!$A$1:$N$34"}</definedName>
    <definedName name="rwefsd" localSheetId="1">{"'Resumo Formação'!$A$1:$N$34"}</definedName>
    <definedName name="rwefsd" hidden="1">{"'Resumo Formação'!$A$1:$N$34"}</definedName>
    <definedName name="rwfsdvc" localSheetId="1">{"'Resumo Formação'!$A$1:$N$34"}</definedName>
    <definedName name="rwfsdvc" hidden="1">{"'Resumo Formação'!$A$1:$N$34"}</definedName>
    <definedName name="rwsdfvc" localSheetId="1">{"'Resumo Formação'!$A$1:$N$34"}</definedName>
    <definedName name="rwsdfvc" hidden="1">{"'Resumo Formação'!$A$1:$N$34"}</definedName>
    <definedName name="ryjryj" localSheetId="1">{#N/A,#N/A,FALSE,"Comp Aluguel Mes"}</definedName>
    <definedName name="ryjryj" hidden="1">{#N/A,#N/A,FALSE,"Comp Aluguel Mes"}</definedName>
    <definedName name="s" localSheetId="1">#REF!</definedName>
    <definedName name="s">#REF!</definedName>
    <definedName name="s_1" localSheetId="1">{"'RELATÓRIO'!$A$1:$E$20","'RELATÓRIO'!$A$22:$D$34","'INTERNET'!$A$31:$G$58","'INTERNET'!$A$1:$G$28","'SÉRIE HISTÓRICA'!$A$167:$H$212","'SÉRIE HISTÓRICA'!$A$56:$H$101"}</definedName>
    <definedName name="s_1" hidden="1">{"'RELATÓRIO'!$A$1:$E$20","'RELATÓRIO'!$A$22:$D$34","'INTERNET'!$A$31:$G$58","'INTERNET'!$A$1:$G$28","'SÉRIE HISTÓRICA'!$A$167:$H$212","'SÉRIE HISTÓRICA'!$A$56:$H$101"}</definedName>
    <definedName name="s_2" localSheetId="1">{"'RELATÓRIO'!$A$1:$E$20","'RELATÓRIO'!$A$22:$D$34","'INTERNET'!$A$31:$G$58","'INTERNET'!$A$1:$G$28","'SÉRIE HISTÓRICA'!$A$167:$H$212","'SÉRIE HISTÓRICA'!$A$56:$H$101"}</definedName>
    <definedName name="s_2" hidden="1">{"'RELATÓRIO'!$A$1:$E$20","'RELATÓRIO'!$A$22:$D$34","'INTERNET'!$A$31:$G$58","'INTERNET'!$A$1:$G$28","'SÉRIE HISTÓRICA'!$A$167:$H$212","'SÉRIE HISTÓRICA'!$A$56:$H$101"}</definedName>
    <definedName name="s_3" localSheetId="1">{"'RELATÓRIO'!$A$1:$E$20","'RELATÓRIO'!$A$22:$D$34","'INTERNET'!$A$31:$G$58","'INTERNET'!$A$1:$G$28","'SÉRIE HISTÓRICA'!$A$167:$H$212","'SÉRIE HISTÓRICA'!$A$56:$H$101"}</definedName>
    <definedName name="s_3" hidden="1">{"'RELATÓRIO'!$A$1:$E$20","'RELATÓRIO'!$A$22:$D$34","'INTERNET'!$A$31:$G$58","'INTERNET'!$A$1:$G$28","'SÉRIE HISTÓRICA'!$A$167:$H$212","'SÉRIE HISTÓRICA'!$A$56:$H$101"}</definedName>
    <definedName name="s_4" localSheetId="1">{"'RELATÓRIO'!$A$1:$E$20","'RELATÓRIO'!$A$22:$D$34","'INTERNET'!$A$31:$G$58","'INTERNET'!$A$1:$G$28","'SÉRIE HISTÓRICA'!$A$167:$H$212","'SÉRIE HISTÓRICA'!$A$56:$H$101"}</definedName>
    <definedName name="s_4" hidden="1">{"'RELATÓRIO'!$A$1:$E$20","'RELATÓRIO'!$A$22:$D$34","'INTERNET'!$A$31:$G$58","'INTERNET'!$A$1:$G$28","'SÉRIE HISTÓRICA'!$A$167:$H$212","'SÉRIE HISTÓRICA'!$A$56:$H$101"}</definedName>
    <definedName name="s_5" localSheetId="1">{"'RELATÓRIO'!$A$1:$E$20","'RELATÓRIO'!$A$22:$D$34","'INTERNET'!$A$31:$G$58","'INTERNET'!$A$1:$G$28","'SÉRIE HISTÓRICA'!$A$167:$H$212","'SÉRIE HISTÓRICA'!$A$56:$H$101"}</definedName>
    <definedName name="s_5" hidden="1">{"'RELATÓRIO'!$A$1:$E$20","'RELATÓRIO'!$A$22:$D$34","'INTERNET'!$A$31:$G$58","'INTERNET'!$A$1:$G$28","'SÉRIE HISTÓRICA'!$A$167:$H$212","'SÉRIE HISTÓRICA'!$A$56:$H$101"}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1to1" localSheetId="1">#REF!</definedName>
    <definedName name="s1to1">#N/A</definedName>
    <definedName name="s1to2" localSheetId="1">#REF!</definedName>
    <definedName name="s1to2">#N/A</definedName>
    <definedName name="s1to3" localSheetId="1">#REF!</definedName>
    <definedName name="s1to3">#N/A</definedName>
    <definedName name="s2to1" localSheetId="1">#REF!</definedName>
    <definedName name="s2to1">#N/A</definedName>
    <definedName name="s2to2" localSheetId="1">#REF!</definedName>
    <definedName name="s2to2">#N/A</definedName>
    <definedName name="s2to3" localSheetId="1">#REF!</definedName>
    <definedName name="s2to3">#N/A</definedName>
    <definedName name="s3to1" localSheetId="1">#REF!</definedName>
    <definedName name="s3to1">#N/A</definedName>
    <definedName name="s3to2" localSheetId="1">#REF!</definedName>
    <definedName name="s3to2">#N/A</definedName>
    <definedName name="s3to3" localSheetId="1">#REF!</definedName>
    <definedName name="s3to3">#N/A</definedName>
    <definedName name="s4to1" localSheetId="1">#REF!</definedName>
    <definedName name="s4to1">#N/A</definedName>
    <definedName name="s4to2" localSheetId="1">#REF!</definedName>
    <definedName name="s4to2">#N/A</definedName>
    <definedName name="s4to3" localSheetId="1">#REF!</definedName>
    <definedName name="s4to3">#N/A</definedName>
    <definedName name="s5to1" localSheetId="1">#REF!</definedName>
    <definedName name="s5to1">#N/A</definedName>
    <definedName name="s5to2" localSheetId="1">#REF!</definedName>
    <definedName name="s5to2">#N/A</definedName>
    <definedName name="s5to3" localSheetId="1">#REF!</definedName>
    <definedName name="s5to3">#N/A</definedName>
    <definedName name="s6to1" localSheetId="1">#REF!</definedName>
    <definedName name="s6to1">#N/A</definedName>
    <definedName name="s6to2" localSheetId="1">#REF!</definedName>
    <definedName name="s6to2">#N/A</definedName>
    <definedName name="s6to3" localSheetId="1">#REF!</definedName>
    <definedName name="s6to3">#N/A</definedName>
    <definedName name="s7to1" localSheetId="1">#REF!</definedName>
    <definedName name="s7to1">#N/A</definedName>
    <definedName name="s7to2" localSheetId="1">#REF!</definedName>
    <definedName name="s7to2">#N/A</definedName>
    <definedName name="s7to3" localSheetId="1">#REF!</definedName>
    <definedName name="s7to3">#N/A</definedName>
    <definedName name="s8to1" localSheetId="1">#REF!</definedName>
    <definedName name="s8to1">#N/A</definedName>
    <definedName name="s8to2" localSheetId="1">#REF!</definedName>
    <definedName name="s8to2">#N/A</definedName>
    <definedName name="s8to3" localSheetId="1">#REF!</definedName>
    <definedName name="s8to3">#N/A</definedName>
    <definedName name="sa" localSheetId="1">{#N/A,#N/A,FALSE,"PACCIL";#N/A,#N/A,FALSE,"PAITACAN";#N/A,#N/A,FALSE,"PARECO";#N/A,#N/A,FALSE,"PA62";#N/A,#N/A,FALSE,"PAFINAL";#N/A,#N/A,FALSE,"PARECONF";#N/A,#N/A,FALSE,"PARECOND"}</definedName>
    <definedName name="sa" hidden="1">{#N/A,#N/A,FALSE,"PACCIL";#N/A,#N/A,FALSE,"PAITACAN";#N/A,#N/A,FALSE,"PARECO";#N/A,#N/A,FALSE,"PA62";#N/A,#N/A,FALSE,"PAFINAL";#N/A,#N/A,FALSE,"PARECONF";#N/A,#N/A,FALSE,"PARECOND"}</definedName>
    <definedName name="saa_1">NA()</definedName>
    <definedName name="saa_10">NA()</definedName>
    <definedName name="saa_11">NA()</definedName>
    <definedName name="saa_12">NA()</definedName>
    <definedName name="saa_13">NA()</definedName>
    <definedName name="saa_14">NA()</definedName>
    <definedName name="saa_2">NA()</definedName>
    <definedName name="saa_3">NA()</definedName>
    <definedName name="saa_4">NA()</definedName>
    <definedName name="saa_5">NA()</definedName>
    <definedName name="saa_6">NA()</definedName>
    <definedName name="saa_7">NA()</definedName>
    <definedName name="saa_8">NA()</definedName>
    <definedName name="saa_9">NA()</definedName>
    <definedName name="saaaaasa" localSheetId="1">Main.SAPF4Help()</definedName>
    <definedName name="saaaaasa" localSheetId="4" hidden="1">Main.SAPF4Help()</definedName>
    <definedName name="saaaaasa" localSheetId="3" hidden="1">Main.SAPF4Help()</definedName>
    <definedName name="saaaaasa" hidden="1">Main.SAPF4Help()</definedName>
    <definedName name="saasd" localSheetId="1">{#N/A,#N/A,FALSE,"1321";#N/A,#N/A,FALSE,"1324";#N/A,#N/A,FALSE,"1333";#N/A,#N/A,FALSE,"1371"}</definedName>
    <definedName name="saasd" hidden="1">{#N/A,#N/A,FALSE,"1321";#N/A,#N/A,FALSE,"1324";#N/A,#N/A,FALSE,"1333";#N/A,#N/A,FALSE,"1371"}</definedName>
    <definedName name="sab" localSheetId="1">{#N/A,#N/A,FALSE,"Banco de Dados"}</definedName>
    <definedName name="sab" hidden="1">{#N/A,#N/A,FALSE,"Banco de Dados"}</definedName>
    <definedName name="sabonetev2">#REF!</definedName>
    <definedName name="sad" localSheetId="1">{"Capex by project",#N/A,FALSE,"Capex by Project"}</definedName>
    <definedName name="sad" hidden="1">{"Capex by project",#N/A,FALSE,"Capex by Project"}</definedName>
    <definedName name="sada" localSheetId="1">{#N/A,#N/A,TRUE,"RECEITA ESTAC";#N/A,#N/A,TRUE,"CASH ESTAC";#N/A,#N/A,TRUE,"11Est";#N/A,#N/A,TRUE,"13Est";#N/A,#N/A,TRUE,"14Est";#N/A,#N/A,TRUE,"16Est";#N/A,#N/A,TRUE,"IMOB ESTAC_A4"}</definedName>
    <definedName name="sada" hidden="1">{#N/A,#N/A,TRUE,"RECEITA ESTAC";#N/A,#N/A,TRUE,"CASH ESTAC";#N/A,#N/A,TRUE,"11Est";#N/A,#N/A,TRUE,"13Est";#N/A,#N/A,TRUE,"14Est";#N/A,#N/A,TRUE,"16Est";#N/A,#N/A,TRUE,"IMOB ESTAC_A4"}</definedName>
    <definedName name="sadaa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adaa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adasd" localSheetId="1">{#N/A,#N/A,FALSE,"FFCXOUT3"}</definedName>
    <definedName name="sadasd" hidden="1">{#N/A,#N/A,FALSE,"FFCXOUT3"}</definedName>
    <definedName name="sadass" localSheetId="1">{#N/A,#N/A,FALSE,"Plan1";#N/A,#N/A,FALSE,"Plan2"}</definedName>
    <definedName name="sadass" hidden="1">{#N/A,#N/A,FALSE,"Plan1";#N/A,#N/A,FALSE,"Plan2"}</definedName>
    <definedName name="sadfad" localSheetId="1">{#N/A,#N/A,FALSE,"subsidios"}</definedName>
    <definedName name="sadfad" hidden="1">{#N/A,#N/A,FALSE,"subsidios"}</definedName>
    <definedName name="sads" hidden="1">#REF!</definedName>
    <definedName name="sadsadsdsad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adsadsdsad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afva" localSheetId="1">{#N/A,#N/A,TRUE,"Snapshot";#N/A,#N/A,TRUE,"PE at Different Premiums";#N/A,#N/A,TRUE,"EBITDA at Different Premiums";#N/A,#N/A,TRUE,"Long Form Dilution";#N/A,#N/A,TRUE,"AVP";#N/A,#N/A,TRUE,"Has-Gets";#N/A,#N/A,TRUE,"Contribution"}</definedName>
    <definedName name="safva" hidden="1">{#N/A,#N/A,TRUE,"Snapshot";#N/A,#N/A,TRUE,"PE at Different Premiums";#N/A,#N/A,TRUE,"EBITDA at Different Premiums";#N/A,#N/A,TRUE,"Long Form Dilution";#N/A,#N/A,TRUE,"AVP";#N/A,#N/A,TRUE,"Has-Gets";#N/A,#N/A,TRUE,"Contribution"}</definedName>
    <definedName name="sagasd">#REF!</definedName>
    <definedName name="SAI" localSheetId="1">#REF!</definedName>
    <definedName name="SAI">#REF!</definedName>
    <definedName name="SaidaExtracao1" localSheetId="1">#REF!</definedName>
    <definedName name="SaidaExtracao1">#REF!</definedName>
    <definedName name="SALARIOS">#REF!</definedName>
    <definedName name="SALDO" localSheetId="1">{#N/A,#N/A,FALSE,"FATURARRCABO97 PM";#N/A,#N/A,FALSE,"FATURAMACAU97 PM";#N/A,#N/A,FALSE,"FATURAMOSSORO97 PM";#N/A,#N/A,FALSE,"FATURANORDESTE97 PM "}</definedName>
    <definedName name="SALDO" hidden="1">{#N/A,#N/A,FALSE,"FATURARRCABO97 PM";#N/A,#N/A,FALSE,"FATURAMACAU97 PM";#N/A,#N/A,FALSE,"FATURAMOSSORO97 PM";#N/A,#N/A,FALSE,"FATURANORDESTE97 PM "}</definedName>
    <definedName name="SALDO_CAJA">#REF!</definedName>
    <definedName name="Saldo_Contábil" localSheetId="1">#REF!</definedName>
    <definedName name="Saldo_Contábil">#REF!</definedName>
    <definedName name="SALDO1">#REF!</definedName>
    <definedName name="saldos2" localSheetId="1">{#N/A,#N/A,FALSE,"balance";#N/A,#N/A,FALSE,"resultados";#N/A,#N/A,FALSE,"patrimonio";#N/A,#N/A,FALSE,"bienes uso";#N/A,#N/A,FALSE,"art.64"}</definedName>
    <definedName name="saldos2" hidden="1">{#N/A,#N/A,FALSE,"balance";#N/A,#N/A,FALSE,"resultados";#N/A,#N/A,FALSE,"patrimonio";#N/A,#N/A,FALSE,"bienes uso";#N/A,#N/A,FALSE,"art.64"}</definedName>
    <definedName name="salescustomer_1_1">NA()</definedName>
    <definedName name="salescustomer_1_2">NA()</definedName>
    <definedName name="salescustomer_10">NA()</definedName>
    <definedName name="salescustomer_11">NA()</definedName>
    <definedName name="salescustomer_2_1">NA()</definedName>
    <definedName name="salescustomer_2_2">NA()</definedName>
    <definedName name="salescustomer_3_1">NA()</definedName>
    <definedName name="salescustomer_4_1">NA()</definedName>
    <definedName name="salescustomer_5_1">NA()</definedName>
    <definedName name="salescustomer_6">NA()</definedName>
    <definedName name="salescustomer_7">NA()</definedName>
    <definedName name="salescustomer_8">NA()</definedName>
    <definedName name="salescustomer_9">NA()</definedName>
    <definedName name="SalesFY2012" localSheetId="1">OFFSET(#REF!,0,0,COUNTA(#REF!)-1,COUNTA(#REF!))</definedName>
    <definedName name="SalesFY2012">OFFSET(#REF!,0,0,COUNTA(#REF!)-1,COUNTA(#REF!))</definedName>
    <definedName name="SalesFY2013" localSheetId="1">OFFSET(#REF!,0,0,COUNTA(#REF!)-1,COUNTA(#REF!))</definedName>
    <definedName name="SalesFY2013">OFFSET(#REF!,0,0,COUNTA(#REF!)-1,COUNTA(#REF!))</definedName>
    <definedName name="salm98" localSheetId="1">{#N/A,#N/A,FALSE,"FATURAMOSSORO97 (2)";#N/A,#N/A,FALSE,"FATURAMOSSORO97 Qtd.";#N/A,#N/A,FALSE,"FATURAMOSSORO97 PM"}</definedName>
    <definedName name="salm98" hidden="1">{#N/A,#N/A,FALSE,"FATURAMOSSORO97 (2)";#N/A,#N/A,FALSE,"FATURAMOSSORO97 Qtd.";#N/A,#N/A,FALSE,"FATURAMOSSORO97 PM"}</definedName>
    <definedName name="SALMAC98" localSheetId="1">{#N/A,#N/A,FALSE,"FATURAMOSSORO97 (2)";#N/A,#N/A,FALSE,"FATURAMOSSORO97 Qtd.";#N/A,#N/A,FALSE,"FATURAMOSSORO97 PM"}</definedName>
    <definedName name="SALMAC98" hidden="1">{#N/A,#N/A,FALSE,"FATURAMOSSORO97 (2)";#N/A,#N/A,FALSE,"FATURAMOSSORO97 Qtd.";#N/A,#N/A,FALSE,"FATURAMOSSORO97 PM"}</definedName>
    <definedName name="SALVA" localSheetId="1">#REF!</definedName>
    <definedName name="SALVA">#REF!</definedName>
    <definedName name="sandy" localSheetId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" hidden="1">"4AVGUDFYYHP1H4CQLIELZZFS6"</definedName>
    <definedName name="SAPBEXdnldView" hidden="1">"4G35SVJUJDHC3US3ICEVBODG7"</definedName>
    <definedName name="SAPBEXhrIndnt" hidden="1">1</definedName>
    <definedName name="SAPBEXrevision" hidden="1">1</definedName>
    <definedName name="SAPBEXsysID" hidden="1">"BWP"</definedName>
    <definedName name="SAPBEXwbID" hidden="1">"3HJAM0C8PHGQV7UK9SXG1J1DV"</definedName>
    <definedName name="SAPFuncF4Help" localSheetId="1">Main.SAPF4Help()</definedName>
    <definedName name="SAPFuncF4Help" localSheetId="4" hidden="1">Main.SAPF4Help()</definedName>
    <definedName name="SAPFuncF4Help" localSheetId="3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RA" localSheetId="1">#REF!</definedName>
    <definedName name="SARA" hidden="1">#REF!</definedName>
    <definedName name="sas" hidden="1">"AS2DocumentBrowse"</definedName>
    <definedName name="SASA" localSheetId="1">{#N/A,#N/A,FALSE,"Aging Summary";#N/A,#N/A,FALSE,"Ratio Analysis";#N/A,#N/A,FALSE,"Test 120 Day Accts";#N/A,#N/A,FALSE,"Tickmarks"}</definedName>
    <definedName name="SASA" hidden="1">{#N/A,#N/A,FALSE,"Aging Summary";#N/A,#N/A,FALSE,"Ratio Analysis";#N/A,#N/A,FALSE,"Test 120 Day Accts";#N/A,#N/A,FALSE,"Tickmarks"}</definedName>
    <definedName name="sasa_1">NA()</definedName>
    <definedName name="sasa_10">NA()</definedName>
    <definedName name="sasa_11">NA()</definedName>
    <definedName name="sasa_12">NA()</definedName>
    <definedName name="sasa_13">NA()</definedName>
    <definedName name="sasa_14">NA()</definedName>
    <definedName name="sasa_15">NA()</definedName>
    <definedName name="sasa_16">NA()</definedName>
    <definedName name="sasa_17">NA()</definedName>
    <definedName name="sasa_18">NA()</definedName>
    <definedName name="sasa_19">NA()</definedName>
    <definedName name="sasa_2">NA()</definedName>
    <definedName name="sasa_20">NA()</definedName>
    <definedName name="sasa_3">NA()</definedName>
    <definedName name="sasa_4">NA()</definedName>
    <definedName name="sasa_5">NA()</definedName>
    <definedName name="sasa_6">NA()</definedName>
    <definedName name="sasa_7">NA()</definedName>
    <definedName name="sasa_8">NA()</definedName>
    <definedName name="sasa_9">NA()</definedName>
    <definedName name="SB_Dash_Period">#REF!</definedName>
    <definedName name="sbenini" localSheetId="1">{#N/A,#N/A,FALSE,"Plan1";#N/A,#N/A,FALSE,"Plan2"}</definedName>
    <definedName name="sbenini" hidden="1">{#N/A,#N/A,FALSE,"Plan1";#N/A,#N/A,FALSE,"Plan2"}</definedName>
    <definedName name="sC" localSheetId="1">{"'Resumo Formação'!$A$1:$N$34"}</definedName>
    <definedName name="sC" hidden="1">{"'Resumo Formação'!$A$1:$N$34"}</definedName>
    <definedName name="scen_date1" hidden="1">34437.7679166667</definedName>
    <definedName name="scen_name1" hidden="1">"kredi"</definedName>
    <definedName name="scen_num" hidden="1">1</definedName>
    <definedName name="scen_user1" hidden="1">"ECZACIBAŞI - AVON KOZMETİK"</definedName>
    <definedName name="scen_value1" hidden="1">5920234.68567012</definedName>
    <definedName name="SD" localSheetId="1">{"'Resumo Formação'!$A$1:$N$34"}</definedName>
    <definedName name="SD" hidden="1">{"'Resumo Formação'!$A$1:$N$34"}</definedName>
    <definedName name="sda" localSheetId="1">{"'RELATÓRIO'!$A$1:$E$20","'RELATÓRIO'!$A$22:$D$34","'INTERNET'!$A$31:$G$58","'INTERNET'!$A$1:$G$28","'SÉRIE HISTÓRICA'!$A$167:$H$212","'SÉRIE HISTÓRICA'!$A$56:$H$101"}</definedName>
    <definedName name="sda" hidden="1">{"'RELATÓRIO'!$A$1:$E$20","'RELATÓRIO'!$A$22:$D$34","'INTERNET'!$A$31:$G$58","'INTERNET'!$A$1:$G$28","'SÉRIE HISTÓRICA'!$A$167:$H$212","'SÉRIE HISTÓRICA'!$A$56:$H$101"}</definedName>
    <definedName name="sdad" localSheetId="1">{"SCH49",#N/A,FALSE,"eva"}</definedName>
    <definedName name="sdad" hidden="1">{"SCH49",#N/A,FALSE,"eva"}</definedName>
    <definedName name="sdadsadsa" localSheetId="1">{#N/A,#N/A,FALSE,"Acum Julio - 00"}</definedName>
    <definedName name="sdadsadsa" hidden="1">{#N/A,#N/A,FALSE,"Acum Julio - 00"}</definedName>
    <definedName name="SDAF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SDA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sdaf2" localSheetId="1">{"Capex by project",#N/A,FALSE,"Capex by Project"}</definedName>
    <definedName name="sdaf2" hidden="1">{"Capex by project",#N/A,FALSE,"Capex by Project"}</definedName>
    <definedName name="sdafasdafsd" hidden="1">#REF!</definedName>
    <definedName name="sdafmsdgf" localSheetId="1">{#N/A,#N/A,FALSE,"Plan1";#N/A,#N/A,FALSE,"Plan2"}</definedName>
    <definedName name="sdafmsdgf" hidden="1">{#N/A,#N/A,FALSE,"Plan1";#N/A,#N/A,FALSE,"Plan2"}</definedName>
    <definedName name="sdc" localSheetId="1">{#N/A,#N/A,TRUE,"ProFormaProfit";#N/A,#N/A,TRUE,"ProFormaCash";#N/A,#N/A,TRUE,"Depreciation";#N/A,#N/A,TRUE,"Assets";#N/A,#N/A,TRUE,"Revenue";#N/A,#N/A,TRUE,"EstimatedPurchase"}</definedName>
    <definedName name="sdc" hidden="1">{#N/A,#N/A,TRUE,"ProFormaProfit";#N/A,#N/A,TRUE,"ProFormaCash";#N/A,#N/A,TRUE,"Depreciation";#N/A,#N/A,TRUE,"Assets";#N/A,#N/A,TRUE,"Revenue";#N/A,#N/A,TRUE,"EstimatedPurchase"}</definedName>
    <definedName name="sdcw" localSheetId="1">{"SCH54",#N/A,FALSE,"upside";"SCH55",#N/A,FALSE,"upside"}</definedName>
    <definedName name="sdcw" hidden="1">{"SCH54",#N/A,FALSE,"upside";"SCH55",#N/A,FALSE,"upside"}</definedName>
    <definedName name="sdd" localSheetId="1">{#N/A,#N/A,FALSE,"YTDCurrentMonth";#N/A,#N/A,FALSE,"CurrentMonth"}</definedName>
    <definedName name="sdd" hidden="1">{#N/A,#N/A,FALSE,"YTDCurrentMonth";#N/A,#N/A,FALSE,"CurrentMonth"}</definedName>
    <definedName name="sddfg" localSheetId="1">{"Econ Consolidado",#N/A,FALSE,"Econ Consol";"Fluxo de Caixa",#N/A,FALSE,"Fluxo Caixa";"Investimentos",#N/A,FALSE,"Investimentos"}</definedName>
    <definedName name="sddfg" hidden="1">{"Econ Consolidado",#N/A,FALSE,"Econ Consol";"Fluxo de Caixa",#N/A,FALSE,"Fluxo Caixa";"Investimentos",#N/A,FALSE,"Investimentos"}</definedName>
    <definedName name="sddfg_1" localSheetId="1">{"Econ Consolidado",#N/A,FALSE,"Econ Consol";"Fluxo de Caixa",#N/A,FALSE,"Fluxo Caixa";"Investimentos",#N/A,FALSE,"Investimentos"}</definedName>
    <definedName name="sddfg_1" hidden="1">{"Econ Consolidado",#N/A,FALSE,"Econ Consol";"Fluxo de Caixa",#N/A,FALSE,"Fluxo Caixa";"Investimentos",#N/A,FALSE,"Investimentos"}</definedName>
    <definedName name="sddjgj" localSheetId="1">{#N/A,#N/A,FALSE,"Plan1";#N/A,#N/A,FALSE,"Plan2"}</definedName>
    <definedName name="sddjgj" hidden="1">{#N/A,#N/A,FALSE,"Plan1";#N/A,#N/A,FALSE,"Plan2"}</definedName>
    <definedName name="sdf" localSheetId="1">{"'Resumo Formação'!$A$1:$N$34"}</definedName>
    <definedName name="sdf" hidden="1">{"'Resumo Formação'!$A$1:$N$34"}</definedName>
    <definedName name="sdfadsf" localSheetId="1">{"COMPCFT",#N/A,FALSE,"CFT";"COMPAPP",#N/A,FALSE,"APP";"COMPJEW",#N/A,FALSE,"JEW";"COMPHOM",#N/A,FALSE,"HOM";"COMPCOL",#N/A,FALSE,"COL"}</definedName>
    <definedName name="sdfadsf" hidden="1">{"COMPCFT",#N/A,FALSE,"CFT";"COMPAPP",#N/A,FALSE,"APP";"COMPJEW",#N/A,FALSE,"JEW";"COMPHOM",#N/A,FALSE,"HOM";"COMPCOL",#N/A,FALSE,"COL"}</definedName>
    <definedName name="sdfasgqearg" localSheetId="1">{"Capex by project",#N/A,FALSE,"Capex by Project"}</definedName>
    <definedName name="sdfasgqearg" hidden="1">{"Capex by project",#N/A,FALSE,"Capex by Project"}</definedName>
    <definedName name="sdfdsf" localSheetId="1">{"summary1",#N/A,TRUE,"Comps";"summary2",#N/A,TRUE,"Comps";"summary3",#N/A,TRUE,"Comps"}</definedName>
    <definedName name="sdfdsf" hidden="1">{"summary1",#N/A,TRUE,"Comps";"summary2",#N/A,TRUE,"Comps";"summary3",#N/A,TRUE,"Comps"}</definedName>
    <definedName name="sdfdsfs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fs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er" localSheetId="1">{#N/A,#N/A,FALSE,"Plan1";#N/A,#N/A,FALSE,"Plan2"}</definedName>
    <definedName name="sdfer" hidden="1">{#N/A,#N/A,FALSE,"Plan1";#N/A,#N/A,FALSE,"Plan2"}</definedName>
    <definedName name="sdffdsdc" localSheetId="1">{#N/A,#N/A,FALSE,"Aging Summary";#N/A,#N/A,FALSE,"Ratio Analysis";#N/A,#N/A,FALSE,"Test 120 Day Accts";#N/A,#N/A,FALSE,"Tickmarks"}</definedName>
    <definedName name="sdffdsdc" hidden="1">{#N/A,#N/A,FALSE,"Aging Summary";#N/A,#N/A,FALSE,"Ratio Analysis";#N/A,#N/A,FALSE,"Test 120 Day Accts";#N/A,#N/A,FALSE,"Tickmarks"}</definedName>
    <definedName name="sdffsdfds" localSheetId="1">{"Form",#N/A,FALSE,"NB"}</definedName>
    <definedName name="sdffsdfds" hidden="1">{"Form",#N/A,FALSE,"NB"}</definedName>
    <definedName name="SDFG" localSheetId="1">{"'Resumo Formação'!$A$1:$N$34"}</definedName>
    <definedName name="SDFG" hidden="1">{"'Resumo Formação'!$A$1:$N$34"}</definedName>
    <definedName name="sdfghgff" localSheetId="1">{#N/A,#N/A,FALSE,"Aging Summary";#N/A,#N/A,FALSE,"Ratio Analysis";#N/A,#N/A,FALSE,"Test 120 Day Accts";#N/A,#N/A,FALSE,"Tickmarks"}</definedName>
    <definedName name="sdfghgff" hidden="1">{#N/A,#N/A,FALSE,"Aging Summary";#N/A,#N/A,FALSE,"Ratio Analysis";#N/A,#N/A,FALSE,"Test 120 Day Accts";#N/A,#N/A,FALSE,"Tickmarks"}</definedName>
    <definedName name="sdfgs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nvqervnernhivf" localSheetId="1">{#N/A,#N/A,FALSE,"Skjema 6.5"}</definedName>
    <definedName name="sdfnvqervnernhivf" hidden="1">{#N/A,#N/A,FALSE,"Skjema 6.5"}</definedName>
    <definedName name="sdfr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sdfr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sdfrtgy" localSheetId="1">{#N/A,#N/A,FALSE,"Plan1";#N/A,#N/A,FALSE,"Plan2"}</definedName>
    <definedName name="sdfrtgy" hidden="1">{#N/A,#N/A,FALSE,"Plan1";#N/A,#N/A,FALSE,"Plan2"}</definedName>
    <definedName name="SDFS" localSheetId="1">{#N/A,#N/A,FALSE,"Aging Summary";#N/A,#N/A,FALSE,"Ratio Analysis";#N/A,#N/A,FALSE,"Test 120 Day Accts";#N/A,#N/A,FALSE,"Tickmarks"}</definedName>
    <definedName name="SDFS" hidden="1">{#N/A,#N/A,FALSE,"Aging Summary";#N/A,#N/A,FALSE,"Ratio Analysis";#N/A,#N/A,FALSE,"Test 120 Day Accts";#N/A,#N/A,FALSE,"Tickmarks"}</definedName>
    <definedName name="sdfsd" localSheetId="1">{#N/A,#N/A,FALSE,"Aging Summary";#N/A,#N/A,FALSE,"Ratio Analysis";#N/A,#N/A,FALSE,"Test 120 Day Accts";#N/A,#N/A,FALSE,"Tickmarks"}</definedName>
    <definedName name="sdfsd" hidden="1">{#N/A,#N/A,FALSE,"Aging Summary";#N/A,#N/A,FALSE,"Ratio Analysis";#N/A,#N/A,FALSE,"Test 120 Day Accts";#N/A,#N/A,FALSE,"Tickmarks"}</definedName>
    <definedName name="SDFSDF" localSheetId="1">{#N/A,#N/A,FALSE,"Aging Summary";#N/A,#N/A,FALSE,"Ratio Analysis";#N/A,#N/A,FALSE,"Test 120 Day Accts";#N/A,#N/A,FALSE,"Tickmarks"}</definedName>
    <definedName name="SDFSDF" hidden="1">{#N/A,#N/A,FALSE,"Aging Summary";#N/A,#N/A,FALSE,"Ratio Analysis";#N/A,#N/A,FALSE,"Test 120 Day Accts";#N/A,#N/A,FALSE,"Tickmarks"}</definedName>
    <definedName name="sdfsf" localSheetId="1">{#N/A,#N/A,FALSE,"Aging Summary";#N/A,#N/A,FALSE,"Ratio Analysis";#N/A,#N/A,FALSE,"Test 120 Day Accts";#N/A,#N/A,FALSE,"Tickmarks"}</definedName>
    <definedName name="sdfsf" hidden="1">{#N/A,#N/A,FALSE,"Aging Summary";#N/A,#N/A,FALSE,"Ratio Analysis";#N/A,#N/A,FALSE,"Test 120 Day Accts";#N/A,#N/A,FALSE,"Tickmarks"}</definedName>
    <definedName name="sdfsr" localSheetId="1">{#N/A,#N/A,FALSE,"Plan1";#N/A,#N/A,FALSE,"Plan2"}</definedName>
    <definedName name="sdfsr" hidden="1">{#N/A,#N/A,FALSE,"Plan1";#N/A,#N/A,FALSE,"Plan2"}</definedName>
    <definedName name="sdgdggd" localSheetId="1">{"SCH27",#N/A,FALSE,"summary";"SCH39",#N/A,FALSE,"summary";"SCH41",#N/A,FALSE,"summary"}</definedName>
    <definedName name="sdgdggd" hidden="1">{"SCH27",#N/A,FALSE,"summary";"SCH39",#N/A,FALSE,"summary";"SCH41",#N/A,FALSE,"summary"}</definedName>
    <definedName name="sdjflsdjfl" localSheetId="1">{#N/A,#N/A,FALSE,"Plan1";#N/A,#N/A,FALSE,"Plan2"}</definedName>
    <definedName name="sdjflsdjfl" hidden="1">{#N/A,#N/A,FALSE,"Plan1";#N/A,#N/A,FALSE,"Plan2"}</definedName>
    <definedName name="SDJHF" localSheetId="1">{#N/A,#N/A,FALSE,"Plan1";#N/A,#N/A,FALSE,"Plan2"}</definedName>
    <definedName name="SDJHF" hidden="1">{#N/A,#N/A,FALSE,"Plan1";#N/A,#N/A,FALSE,"Plan2"}</definedName>
    <definedName name="sdlfsdflj" localSheetId="1">{#N/A,#N/A,FALSE,"Plan1";#N/A,#N/A,FALSE,"Plan2"}</definedName>
    <definedName name="sdlfsdflj" hidden="1">{#N/A,#N/A,FALSE,"Plan1";#N/A,#N/A,FALSE,"Plan2"}</definedName>
    <definedName name="SDLR" localSheetId="1">{#N/A,#N/A,FALSE,"Plan1";#N/A,#N/A,FALSE,"Plan2"}</definedName>
    <definedName name="SDLR" hidden="1">{#N/A,#N/A,FALSE,"Plan1";#N/A,#N/A,FALSE,"Plan2"}</definedName>
    <definedName name="sds" localSheetId="1">{#N/A,#N/A,TRUE,"ProFormaProfit";#N/A,#N/A,TRUE,"ProFormaCash";#N/A,#N/A,TRUE,"Depreciation";#N/A,#N/A,TRUE,"Assets";#N/A,#N/A,TRUE,"Revenue";#N/A,#N/A,TRUE,"EstimatedPurchase"}</definedName>
    <definedName name="sds" hidden="1">{#N/A,#N/A,TRUE,"ProFormaProfit";#N/A,#N/A,TRUE,"ProFormaCash";#N/A,#N/A,TRUE,"Depreciation";#N/A,#N/A,TRUE,"Assets";#N/A,#N/A,TRUE,"Revenue";#N/A,#N/A,TRUE,"EstimatedPurchase"}</definedName>
    <definedName name="sdsa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sdsa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sdsad">#REF!</definedName>
    <definedName name="sdsd" hidden="1">#REF!</definedName>
    <definedName name="sdsdf" localSheetId="1">{#N/A,#N/A,FALSE,"Aging Summary";#N/A,#N/A,FALSE,"Ratio Analysis";#N/A,#N/A,FALSE,"Test 120 Day Accts";#N/A,#N/A,FALSE,"Tickmarks"}</definedName>
    <definedName name="sdsdf" hidden="1">{#N/A,#N/A,FALSE,"Aging Summary";#N/A,#N/A,FALSE,"Ratio Analysis";#N/A,#N/A,FALSE,"Test 120 Day Accts";#N/A,#N/A,FALSE,"Tickmarks"}</definedName>
    <definedName name="SDV" localSheetId="1">{#N/A,#N/A,FALSE,"SIM95"}</definedName>
    <definedName name="SDV" hidden="1">{#N/A,#N/A,FALSE,"SIM95"}</definedName>
    <definedName name="sdvvsd" localSheetId="1">#REF!</definedName>
    <definedName name="sdvvsd" hidden="1">#REF!</definedName>
    <definedName name="SEAAAA">#REF!</definedName>
    <definedName name="SEActualBelow" localSheetId="1">#REF!</definedName>
    <definedName name="SEActualBelow">#REF!</definedName>
    <definedName name="SEActualCOGS" localSheetId="1">#REF!</definedName>
    <definedName name="SEActualCOGS">#REF!</definedName>
    <definedName name="SEActualDept" localSheetId="1">#REF!</definedName>
    <definedName name="SEActualDept">#REF!</definedName>
    <definedName name="SEActualDIG" localSheetId="1">#REF!</definedName>
    <definedName name="SEActualDIG">#REF!</definedName>
    <definedName name="SEActualHO" localSheetId="1">#REF!</definedName>
    <definedName name="SEActualHO">#REF!</definedName>
    <definedName name="SEActualICC" localSheetId="1">#REF!</definedName>
    <definedName name="SEActualICC">#REF!</definedName>
    <definedName name="SEActualICS" localSheetId="1">#REF!</definedName>
    <definedName name="SEActualICS">#REF!</definedName>
    <definedName name="SEActualRetail" localSheetId="1">#REF!</definedName>
    <definedName name="SEActualRetail">#REF!</definedName>
    <definedName name="SEActualSales" localSheetId="1">#REF!</definedName>
    <definedName name="SEActualSales">#REF!</definedName>
    <definedName name="Sectionretail" localSheetId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Sectionretail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seila" localSheetId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seila" hidden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Sel_Cenario" localSheetId="1">#REF!</definedName>
    <definedName name="Sel_Cenario">#REF!</definedName>
    <definedName name="Sel_MesReal" localSheetId="1">#REF!</definedName>
    <definedName name="Sel_MesReal">#REF!</definedName>
    <definedName name="Sel_Projetor" localSheetId="1">#REF!</definedName>
    <definedName name="Sel_Projetor">#REF!</definedName>
    <definedName name="Selic2" localSheetId="1">{#N/A,#N/A,FALSE,"Aging Summary";#N/A,#N/A,FALSE,"Ratio Analysis";#N/A,#N/A,FALSE,"Test 120 Day Accts";#N/A,#N/A,FALSE,"Tickmarks"}</definedName>
    <definedName name="Selic2" hidden="1">{#N/A,#N/A,FALSE,"Aging Summary";#N/A,#N/A,FALSE,"Ratio Analysis";#N/A,#N/A,FALSE,"Test 120 Day Accts";#N/A,#N/A,FALSE,"Tickmarks"}</definedName>
    <definedName name="selic3" localSheetId="1">{#N/A,#N/A,FALSE,"Aging Summary";#N/A,#N/A,FALSE,"Ratio Analysis";#N/A,#N/A,FALSE,"Test 120 Day Accts";#N/A,#N/A,FALSE,"Tickmarks"}</definedName>
    <definedName name="selic3" hidden="1">{#N/A,#N/A,FALSE,"Aging Summary";#N/A,#N/A,FALSE,"Ratio Analysis";#N/A,#N/A,FALSE,"Test 120 Day Accts";#N/A,#N/A,FALSE,"Tickmarks"}</definedName>
    <definedName name="SELICDEB95" localSheetId="1">#REF!</definedName>
    <definedName name="SELICDEB95">#REF!</definedName>
    <definedName name="SelicJuros" localSheetId="1">{#N/A,#N/A,FALSE,"Aging Summary";#N/A,#N/A,FALSE,"Ratio Analysis";#N/A,#N/A,FALSE,"Test 120 Day Accts";#N/A,#N/A,FALSE,"Tickmarks"}</definedName>
    <definedName name="SelicJuros" hidden="1">{#N/A,#N/A,FALSE,"Aging Summary";#N/A,#N/A,FALSE,"Ratio Analysis";#N/A,#N/A,FALSE,"Test 120 Day Accts";#N/A,#N/A,FALSE,"Tickmarks"}</definedName>
    <definedName name="sencount" hidden="1">1</definedName>
    <definedName name="Seq">"clientes"</definedName>
    <definedName name="ser" localSheetId="1">{#N/A,#N/A,FALSE,"Aging Summary";#N/A,#N/A,FALSE,"Ratio Analysis";#N/A,#N/A,FALSE,"Test 120 Day Accts";#N/A,#N/A,FALSE,"Tickmarks"}</definedName>
    <definedName name="ser" hidden="1">{#N/A,#N/A,FALSE,"Aging Summary";#N/A,#N/A,FALSE,"Ratio Analysis";#N/A,#N/A,FALSE,"Test 120 Day Accts";#N/A,#N/A,FALSE,"Tickmarks"}</definedName>
    <definedName name="SEREWRSWE" localSheetId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ÉRIE_IPCA">#REF!</definedName>
    <definedName name="SERVIÇOS">#REF!</definedName>
    <definedName name="sesa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ses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SESE" localSheetId="1">{"'NOTES2'!$G$9:$J$27"}</definedName>
    <definedName name="SESE" hidden="1">{"'NOTES2'!$G$9:$J$27"}</definedName>
    <definedName name="Set">#REF!</definedName>
    <definedName name="Setembro">#REF!</definedName>
    <definedName name="Setembro01" localSheetId="1">{#N/A,#N/A,FALSE,"Vendas e Receitas";#N/A,#N/A,FALSE,"Veículos";#N/A,#N/A,FALSE,"Posição de atraso";#N/A,#N/A,FALSE,"Inadimplência";#N/A,#N/A,FALSE,"Alug.vencidos";#N/A,#N/A,FALSE,"vacancy";#N/A,#N/A,FALSE,"luvas";#N/A,#N/A,FALSE,"DespCond1";#N/A,#N/A,FALSE,"DespCond2-pg13";#N/A,#N/A,FALSE,"DespCond3 pg14"}</definedName>
    <definedName name="Setembro01" hidden="1">{#N/A,#N/A,FALSE,"Vendas e Receitas";#N/A,#N/A,FALSE,"Veículos";#N/A,#N/A,FALSE,"Posição de atraso";#N/A,#N/A,FALSE,"Inadimplência";#N/A,#N/A,FALSE,"Alug.vencidos";#N/A,#N/A,FALSE,"vacancy";#N/A,#N/A,FALSE,"luvas";#N/A,#N/A,FALSE,"DespCond1";#N/A,#N/A,FALSE,"DespCond2-pg13";#N/A,#N/A,FALSE,"DespCond3 pg14"}</definedName>
    <definedName name="SETOR">OFFSET(#REF!,0,0,COUNT(#REF!),1)</definedName>
    <definedName name="SETOR_SELECIONADO" localSheetId="1">#REF!</definedName>
    <definedName name="SETOR_SELECIONADO">#REF!</definedName>
    <definedName name="SetTopCost" localSheetId="1">#REF!</definedName>
    <definedName name="SetTopCost">#REF!</definedName>
    <definedName name="sf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sfdc" localSheetId="1">{"'Resumo Formação'!$A$1:$N$34"}</definedName>
    <definedName name="sfdc" hidden="1">{"'Resumo Formação'!$A$1:$N$34"}</definedName>
    <definedName name="sfdsd" localSheetId="1">{#N/A,#N/A,FALSE,"Plan1";#N/A,#N/A,FALSE,"Plan2"}</definedName>
    <definedName name="sfdsd" hidden="1">{#N/A,#N/A,FALSE,"Plan1";#N/A,#N/A,FALSE,"Plan2"}</definedName>
    <definedName name="SFER" localSheetId="1">{#N/A,#N/A,FALSE,"Plan1";#N/A,#N/A,FALSE,"Plan2"}</definedName>
    <definedName name="SFER" hidden="1">{#N/A,#N/A,FALSE,"Plan1";#N/A,#N/A,FALSE,"Plan2"}</definedName>
    <definedName name="sfrr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r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rsdrgt" localSheetId="1">{#N/A,#N/A,FALSE,"Plan1";#N/A,#N/A,FALSE,"Plan2"}</definedName>
    <definedName name="sfrsdrgt" hidden="1">{#N/A,#N/A,FALSE,"Plan1";#N/A,#N/A,FALSE,"Plan2"}</definedName>
    <definedName name="sfrt" localSheetId="1">{#N/A,#N/A,FALSE,"Plan1";#N/A,#N/A,FALSE,"Plan2"}</definedName>
    <definedName name="sfrt" hidden="1">{#N/A,#N/A,FALSE,"Plan1";#N/A,#N/A,FALSE,"Plan2"}</definedName>
    <definedName name="SFSDS" localSheetId="1">{#N/A,#N/A,FALSE,"Plan1";#N/A,#N/A,FALSE,"Plan2"}</definedName>
    <definedName name="SFSDS" hidden="1">{#N/A,#N/A,FALSE,"Plan1";#N/A,#N/A,FALSE,"Plan2"}</definedName>
    <definedName name="Sftry" localSheetId="1">{#N/A,#N/A,FALSE,"Aging Summary";#N/A,#N/A,FALSE,"Ratio Analysis";#N/A,#N/A,FALSE,"Test 120 Day Accts";#N/A,#N/A,FALSE,"Tickmarks"}</definedName>
    <definedName name="Sftry" hidden="1">{#N/A,#N/A,FALSE,"Aging Summary";#N/A,#N/A,FALSE,"Ratio Analysis";#N/A,#N/A,FALSE,"Test 120 Day Accts";#N/A,#N/A,FALSE,"Tickmarks"}</definedName>
    <definedName name="SGActualBelow" localSheetId="1">#REF!</definedName>
    <definedName name="SGActualBelow">#REF!</definedName>
    <definedName name="SGActualCOGS" localSheetId="1">#REF!</definedName>
    <definedName name="SGActualCOGS">#REF!</definedName>
    <definedName name="SGActualDept" localSheetId="1">#REF!</definedName>
    <definedName name="SGActualDept">#REF!</definedName>
    <definedName name="SGActualDIG" localSheetId="1">#REF!</definedName>
    <definedName name="SGActualDIG">#REF!</definedName>
    <definedName name="SGActualHO" localSheetId="1">#REF!</definedName>
    <definedName name="SGActualHO">#REF!</definedName>
    <definedName name="SGActualICC" localSheetId="1">#REF!</definedName>
    <definedName name="SGActualICC">#REF!</definedName>
    <definedName name="SGActualICS" localSheetId="1">#REF!</definedName>
    <definedName name="SGActualICS">#REF!</definedName>
    <definedName name="SGActualRetail" localSheetId="1">#REF!</definedName>
    <definedName name="SGActualRetail">#REF!</definedName>
    <definedName name="SGActualSales" localSheetId="1">#REF!</definedName>
    <definedName name="SGActualSales">#REF!</definedName>
    <definedName name="SGBudgetBelow" localSheetId="1">#REF!</definedName>
    <definedName name="SGBudgetBelow">#REF!</definedName>
    <definedName name="SGBudgetCOGS" localSheetId="1">#REF!</definedName>
    <definedName name="SGBudgetCOGS">#REF!</definedName>
    <definedName name="SGBudgetDept" localSheetId="1">#REF!</definedName>
    <definedName name="SGBudgetDept">#REF!</definedName>
    <definedName name="SGBudgetDIG" localSheetId="1">#REF!</definedName>
    <definedName name="SGBudgetDIG">#REF!</definedName>
    <definedName name="SGBudgetHO" localSheetId="1">#REF!</definedName>
    <definedName name="SGBudgetHO">#REF!</definedName>
    <definedName name="SGBudgetRetail" localSheetId="1">#REF!</definedName>
    <definedName name="SGBudgetRetail">#REF!</definedName>
    <definedName name="SGBudgetSales" localSheetId="1">#REF!</definedName>
    <definedName name="SGBudgetSales">#REF!</definedName>
    <definedName name="SGPAccruals">#REF!</definedName>
    <definedName name="SGPBUDGETCOGS" localSheetId="1">#REF!</definedName>
    <definedName name="SGPBUDGETCOGS">#REF!</definedName>
    <definedName name="SGPBUDGETHO" localSheetId="1">#REF!</definedName>
    <definedName name="SGPBUDGETHO">#REF!</definedName>
    <definedName name="SGPBUDGETRETAIL" localSheetId="1">#REF!</definedName>
    <definedName name="SGPBUDGETRETAIL">#REF!</definedName>
    <definedName name="SGPBUDGETSALES" localSheetId="1">#REF!</definedName>
    <definedName name="SGPBUDGETSALES">#REF!</definedName>
    <definedName name="Sharebridge" localSheetId="1">{#N/A,#N/A,FALSE,"YTDCurrentMonth";#N/A,#N/A,FALSE,"CurrentMonth"}</definedName>
    <definedName name="Sharebridge" hidden="1">{#N/A,#N/A,FALSE,"YTDCurrentMonth";#N/A,#N/A,FALSE,"CurrentMonth"}</definedName>
    <definedName name="SHEET3" localSheetId="1">{"'NOTES2'!$G$9:$J$27"}</definedName>
    <definedName name="SHEET3" hidden="1">{"'NOTES2'!$G$9:$J$27"}</definedName>
    <definedName name="Show.Date_1">NA()</definedName>
    <definedName name="Show.Date_10">NA()</definedName>
    <definedName name="Show.Date_11">NA()</definedName>
    <definedName name="Show.Date_12">NA()</definedName>
    <definedName name="Show.Date_13">NA()</definedName>
    <definedName name="Show.Date_14">NA()</definedName>
    <definedName name="Show.Date_15">NA()</definedName>
    <definedName name="Show.Date_16">NA()</definedName>
    <definedName name="Show.Date_17">NA()</definedName>
    <definedName name="Show.Date_18">NA()</definedName>
    <definedName name="Show.Date_19">NA()</definedName>
    <definedName name="Show.Date_2">NA()</definedName>
    <definedName name="Show.Date_20">NA()</definedName>
    <definedName name="Show.Date_21">NA()</definedName>
    <definedName name="Show.Date_22">NA()</definedName>
    <definedName name="Show.Date_23">NA()</definedName>
    <definedName name="Show.Date_24">NA()</definedName>
    <definedName name="Show.Date_3">NA()</definedName>
    <definedName name="Show.Date_4">NA()</definedName>
    <definedName name="Show.Date_5">NA()</definedName>
    <definedName name="Show.Date_6">NA()</definedName>
    <definedName name="Show.Date_7">NA()</definedName>
    <definedName name="Show.Date_8">NA()</definedName>
    <definedName name="Show.Date_9">NA()</definedName>
    <definedName name="Show_Historic_PAndL" localSheetId="1">#REF!</definedName>
    <definedName name="Show_Historic_PAndL">#REF!</definedName>
    <definedName name="shyhffffh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hyhffffh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ICALD" localSheetId="1">{#N/A,#N/A,FALSE,"Aging Summary";#N/A,#N/A,FALSE,"Ratio Analysis";#N/A,#N/A,FALSE,"Test 120 Day Accts";#N/A,#N/A,FALSE,"Tickmarks"}</definedName>
    <definedName name="sICALD" hidden="1">{#N/A,#N/A,FALSE,"Aging Summary";#N/A,#N/A,FALSE,"Ratio Analysis";#N/A,#N/A,FALSE,"Test 120 Day Accts";#N/A,#N/A,FALSE,"Tickmarks"}</definedName>
    <definedName name="sim">#REF!</definedName>
    <definedName name="SingaporeBUDGETDEPT" localSheetId="1">#REF!</definedName>
    <definedName name="SingaporeBUDGETDEPT">#REF!</definedName>
    <definedName name="SINGAPORECOGS" localSheetId="1">#REF!</definedName>
    <definedName name="SINGAPORECOGS">#REF!</definedName>
    <definedName name="SingaporeDept" localSheetId="1">#REF!</definedName>
    <definedName name="SingaporeDept">#REF!</definedName>
    <definedName name="SINGAPOREHO" localSheetId="1">#REF!</definedName>
    <definedName name="SINGAPOREHO">#REF!</definedName>
    <definedName name="SINGAPORERETAIL" localSheetId="1">#REF!</definedName>
    <definedName name="SINGAPORERETAIL">#REF!</definedName>
    <definedName name="SINGAPORESALES" localSheetId="1">#REF!</definedName>
    <definedName name="SINGAPORESALES">#REF!</definedName>
    <definedName name="sk" hidden="1">"1, 3, 1, False, 2, False, False, , 0, False, True, 3, 2"</definedName>
    <definedName name="skoadnváosdvn" localSheetId="1">{#N/A,#N/A,FALSE,"GP";#N/A,#N/A,FALSE,"Assinantes";#N/A,#N/A,FALSE,"Rede";#N/A,#N/A,FALSE,"Evolução";#N/A,#N/A,FALSE,"Resultado"}</definedName>
    <definedName name="skoadnváosdvn" hidden="1">{#N/A,#N/A,FALSE,"GP";#N/A,#N/A,FALSE,"Assinantes";#N/A,#N/A,FALSE,"Rede";#N/A,#N/A,FALSE,"Evolução";#N/A,#N/A,FALSE,"Resultado"}</definedName>
    <definedName name="slbj" localSheetId="1">{"'Resumo Formação'!$A$1:$N$34"}</definedName>
    <definedName name="slbj" hidden="1">{"'Resumo Formação'!$A$1:$N$34"}</definedName>
    <definedName name="SLD.000.C.0.00.0000.00.00.">0</definedName>
    <definedName name="SLD.000.C.0.00.0000.00.00.11">29753410.15</definedName>
    <definedName name="SLD.000.C.0.00.0000.00.00.111">27591085.74</definedName>
    <definedName name="SLD.000.C.0.00.0000.00.00.11201010035">200</definedName>
    <definedName name="SLD.000.C.0.00.0000.00.00.11306010019">90.63</definedName>
    <definedName name="SLD.000.C.0.00.0000.00.00.11306010031">13002</definedName>
    <definedName name="SLD.000.C.0.00.0000.00.00.11306010034">2841.31</definedName>
    <definedName name="SLD.000.C.0.00.0000.00.00.11306010036">22315.38999999</definedName>
    <definedName name="SLD.000.C.0.00.0000.00.00.11307">54142.41</definedName>
    <definedName name="SLD.000.C.0.00.0000.00.00.115">0</definedName>
    <definedName name="SLD.000.C.0.00.0000.00.00.117">533634.32999992</definedName>
    <definedName name="SLD.000.C.0.00.0000.00.00.121">31439885.269989</definedName>
    <definedName name="SLD.000.C.0.00.0000.00.00.12101">0</definedName>
    <definedName name="SLD.000.C.0.00.0000.00.00.1210102">0</definedName>
    <definedName name="SLD.000.C.0.00.0000.00.00.12301">997253.47000027</definedName>
    <definedName name="SLD.000.C.0.00.0000.00.00.12302">7350943.8</definedName>
    <definedName name="SLD.000.C.0.00.0000.00.00.12302010001">5661662.49</definedName>
    <definedName name="SLD.000.C.0.00.0000.00.00.12302010002">1689281.31</definedName>
    <definedName name="SLD.000.C.0.00.0000.00.00.131">0</definedName>
    <definedName name="SLD.000.C.0.00.0000.00.00.21">112787376.61</definedName>
    <definedName name="SLD.000.C.0.00.0000.00.00.211">73815519.2800293</definedName>
    <definedName name="SLD.000.C.0.00.0000.00.00.2110202">8945319.35</definedName>
    <definedName name="SLD.000.C.0.00.0000.00.00.21102020015">5698049.8</definedName>
    <definedName name="SLD.000.C.0.00.0000.00.00.21102020016">1288938.52</definedName>
    <definedName name="SLD.000.C.0.00.0000.00.00.21102020017">2060944.31</definedName>
    <definedName name="SLD.000.C.0.00.0000.00.00.2110203">49305730.0399999</definedName>
    <definedName name="SLD.000.C.0.00.0000.00.00.21103">28463747.93</definedName>
    <definedName name="SLD.000.C.0.00.0000.00.00.2110302">28463747.93</definedName>
    <definedName name="SLD.000.C.0.00.0000.00.00.212">88033.35000002</definedName>
    <definedName name="SLD.000.C.0.00.0000.00.00.21401">436624.83</definedName>
    <definedName name="SLD.000.C.0.00.0000.00.00.216">634076.36999989</definedName>
    <definedName name="SLD.000.C.0.00.0000.00.00.217">17315355.6300048</definedName>
    <definedName name="SLD.000.C.0.00.0000.00.00.21704010001">16653.00999999</definedName>
    <definedName name="SLD.000.C.0.00.0000.00.00.21704010003">0</definedName>
    <definedName name="SLD.000.C.0.00.0000.00.00.219">3513721.00999832</definedName>
    <definedName name="SLD.000.C.0.00.0000.00.00.221">290102726.669921</definedName>
    <definedName name="SLD.000.C.0.00.0000.00.00.22102">117013223.189999</definedName>
    <definedName name="SLD.000.C.0.00.0000.00.00.2210202">12521415.66</definedName>
    <definedName name="SLD.000.C.0.00.0000.00.00.22102020014">8312827.07</definedName>
    <definedName name="SLD.000.C.0.00.0000.00.00.22102020015">2570149.45</definedName>
    <definedName name="SLD.000.C.0.00.0000.00.00.22102020016">1013169.66</definedName>
    <definedName name="SLD.000.C.0.00.0000.00.00.2210203">127931386.629999</definedName>
    <definedName name="SLD.000.C.0.00.0000.00.00.22102030001">49699217.0199999</definedName>
    <definedName name="SLD.000.C.0.00.0000.00.00.22102030002">55417859.99</definedName>
    <definedName name="SLD.000.C.0.00.0000.00.00.22103">101891996.71</definedName>
    <definedName name="SLD.000.C.0.00.0000.00.00.2210302">95796479.6799999</definedName>
    <definedName name="SLD.000.C.0.00.0000.00.00.22103020018">22597434.91</definedName>
    <definedName name="SLD.000.C.0.00.0000.00.00.22103020019">43861601.4399999</definedName>
    <definedName name="SLD.000.C.0.00.0000.00.00.22103020020">29337443.33</definedName>
    <definedName name="SLD.000.C.0.00.0000.00.00.22103030001">6026554.28</definedName>
    <definedName name="SLD.000.C.0.00.0000.00.00.222">21139278.8200073</definedName>
    <definedName name="SLD.000.C.0.00.0000.00.00.22201010001">7023539.95</definedName>
    <definedName name="SLD.000.C.0.00.0000.00.00.22203010001">35282718.93</definedName>
    <definedName name="SLD.000.C.0.00.0000.00.00.241">129974445.70996</definedName>
    <definedName name="SLD.000.C.0.00.0000.00.00.24101">129974445.70996</definedName>
    <definedName name="SLD.000.C.0.00.0000.00.00.24101010001">137385036</definedName>
    <definedName name="SLD.000.C.0.00.0000.00.00.244">2180449.56999969</definedName>
    <definedName name="SLD.000.C.0.00.0000.00.00.24401010001">3983205.98</definedName>
    <definedName name="SLD.000.C.0.00.0000.00.00.24401010002">398320.6</definedName>
    <definedName name="SLD.000.C.0.00.0000.00.00.24501">18114451.8699951</definedName>
    <definedName name="SLD.000.C.0.00.0000.00.00.2450101">20817035.09</definedName>
    <definedName name="SLD.000.C.0.00.0000.00.00.24501010001">21782718.53</definedName>
    <definedName name="SLD.000.C.0.00.0000.00.00.31">290217002.200195</definedName>
    <definedName name="SLD.000.C.0.00.0000.00.00.311">179585641.580078</definedName>
    <definedName name="SLD.000.C.0.00.0000.00.00.312">4954140.23999786</definedName>
    <definedName name="SLD.000.C.0.00.0000.00.00.32">-21064440.0299987</definedName>
    <definedName name="SLD.000.C.0.00.0000.00.00.34">363001.90999985</definedName>
    <definedName name="SLD.000.C.0.00.0000.00.00.41">-155587260.75</definedName>
    <definedName name="SLD.000.C.0.00.0000.00.00.4110201">-102075876.309999</definedName>
    <definedName name="SLD.000.C.0.00.0000.00.00.42">-25368197.2900085</definedName>
    <definedName name="SLD.000.C.0.00.0000.00.00.44">-5557702.52999878</definedName>
    <definedName name="SLD.000.C.0.00.0000.00.00.4410101">-12315505.6900024</definedName>
    <definedName name="SLD.000.C.0.00.0000.00.00.44101010019">-3731987.45</definedName>
    <definedName name="SLD.000.C.0.00.0000.00.00.4410102">-21328703.7200012</definedName>
    <definedName name="SLD.000.C.0.00.0000.00.00.44101020005">-8613653.92</definedName>
    <definedName name="SLD.000.C.0.00.0000.00.00.44101020008">-32477747.64</definedName>
    <definedName name="SLD.000.C.0.00.0000.00.00.45">-133099.42000008</definedName>
    <definedName name="SLD.000.C.0.00.0000.00.00.47101010001">-4710636.20999908</definedName>
    <definedName name="SLD.000.C.0.00.0000.00.00.47101010002">-1201172.17000008</definedName>
    <definedName name="SLD.000.C.0.00.0000.00.00.47102010001">-958259.69</definedName>
    <definedName name="SLD.000.C.0.00.0000.00.00.47102010002">-399005.5</definedName>
    <definedName name="SLD.000.C.0.00.0000.00.00.D1010">17989327</definedName>
    <definedName name="SLD.000.C.0.00.0000.00.00.D1011">9804813.5</definedName>
    <definedName name="SLD.000.C.0.00.0000.00.00.D1012">1992874.98999977</definedName>
    <definedName name="SLD.000.C.0.00.0000.00.00.D1013">7966124.47000122</definedName>
    <definedName name="SLD.000.C.0.00.0000.00.00.D1014">98873.1400001</definedName>
    <definedName name="SLD.000.C.0.00.0000.00.00.D1015">498771725.940429</definedName>
    <definedName name="SLD.000.C.0.00.0000.00.00.D1016">3861816.84998322</definedName>
    <definedName name="SLD.000.C.0.00.0000.00.00.D1017">6518375.77999878</definedName>
    <definedName name="SLD.000.C.0.00.0000.00.00.D1018">30428702.3901367</definedName>
    <definedName name="SLD.000.C.0.00.0000.00.00.D1025">-45744891.0900268</definedName>
    <definedName name="SLD.000.C.0.00.0000.00.00.D1026">-13650979.5200805</definedName>
    <definedName name="SLD.000.C.0.00.0000.00.00.D1030">-18147550.3200073</definedName>
    <definedName name="SLD.000.C.0.00.0000.00.00.D1074">3439383.08001709</definedName>
    <definedName name="SLD.000.C.0.00.0000.00.00.D1075">-7966124.47000122</definedName>
    <definedName name="SLD.000.C.0.00.0000.00.00.D1076">20221665.6099853</definedName>
    <definedName name="SLD.000.C.0.00.0000.00.00.D1093">1009504.21000004</definedName>
    <definedName name="SLD.000.C.0.00.0000.00.00.D1094">2896500.96999741</definedName>
    <definedName name="SLD.000.C.0.00.0000.00.00.D11">0</definedName>
    <definedName name="SLD.000.C.0.00.0000.00.00.D1132">4943409.69999999</definedName>
    <definedName name="SLD.000.C.0.00.0000.00.00.D1146">-57379859.5699999</definedName>
    <definedName name="SLD.000.C.0.00.0000.00.00.D1155">25936.66999999</definedName>
    <definedName name="SLD.000.C.0.00.0000.00.00.D1181">-39735946.03</definedName>
    <definedName name="SLD.000.C.0.00.0000.00.00.D1182">-41091401.56</definedName>
    <definedName name="SLD.000.C.0.00.0000.00.00.D1183">-17505834.5199999</definedName>
    <definedName name="SLD.000.C.0.00.0000.00.00.D1203">15148831.86</definedName>
    <definedName name="SLD.000.C.0.00.0000.00.00.D1204">12442253.88</definedName>
    <definedName name="SLD.000.C.0.00.0000.00.00.D1205">1534995.27</definedName>
    <definedName name="SLD.000.C.0.00.0000.00.00.D1206">4285733.73</definedName>
    <definedName name="SLD.000.C.0.00.0000.00.00.D1207">519297867.03</definedName>
    <definedName name="SLD.000.C.0.00.0000.00.00.D1208">-0.00000001</definedName>
    <definedName name="SLD.000.C.0.00.0000.00.00.D1209">3105929.97</definedName>
    <definedName name="SLD.000.C.0.00.0000.00.00.D1210">5380034.52999999</definedName>
    <definedName name="SLD.000.C.0.00.0000.00.00.D1211">20817035.09</definedName>
    <definedName name="SLD.000.C.0.00.0000.00.00.D1212">6164913.85</definedName>
    <definedName name="SLD.000.C.0.00.0000.00.00.D1213">329059596.319999</definedName>
    <definedName name="SLD.000.C.0.00.0000.00.00.D1214">4285733.73</definedName>
    <definedName name="SLD.000.C.0.00.0000.00.00.D2018">-2191299.82</definedName>
    <definedName name="SLD.000.C.0.00.0000.00.00.D2021">934197.96</definedName>
    <definedName name="SLD.000.C.0.00.0000.00.00.D2022">-3009284.92</definedName>
    <definedName name="SLD.000.C.0.00.0000.00.00.D997">5050971.46000671</definedName>
    <definedName name="SLD.000.C.0.00.0000.00.00.DCRECEBER">1089681.6099987</definedName>
    <definedName name="SLD.000.C.0.00.0000.00.01.111">27591</definedName>
    <definedName name="SLD.000.C.0.00.0000.00.01.11306010036">22</definedName>
    <definedName name="SLD.000.C.0.00.0000.00.01.117">1001</definedName>
    <definedName name="SLD.000.C.0.00.0000.00.01.121">30082</definedName>
    <definedName name="SLD.000.C.0.00.0000.00.01.12301">997</definedName>
    <definedName name="SLD.000.C.0.00.0000.00.01.12302010001">5662</definedName>
    <definedName name="SLD.000.C.0.00.0000.00.01.12302010002">1689</definedName>
    <definedName name="SLD.000.C.0.00.0000.00.01.211">73607</definedName>
    <definedName name="SLD.000.C.0.00.0000.00.01.212">220</definedName>
    <definedName name="SLD.000.C.0.00.0000.00.01.216">555</definedName>
    <definedName name="SLD.000.C.0.00.0000.00.01.217">22702</definedName>
    <definedName name="SLD.000.C.0.00.0000.00.01.219">3514</definedName>
    <definedName name="SLD.000.C.0.00.0000.00.01.221">307226</definedName>
    <definedName name="SLD.000.C.0.00.0000.00.01.22103030001">6027</definedName>
    <definedName name="SLD.000.C.0.00.0000.00.01.222">12514</definedName>
    <definedName name="SLD.000.C.0.00.0000.00.01.22201010001">6165</definedName>
    <definedName name="SLD.000.C.0.00.0000.00.01.241">129974</definedName>
    <definedName name="SLD.000.C.0.00.0000.00.01.244">2180</definedName>
    <definedName name="SLD.000.C.0.00.0000.00.01.24401010001">3983</definedName>
    <definedName name="SLD.000.C.0.00.0000.00.01.24501">18114</definedName>
    <definedName name="SLD.000.C.0.00.0000.00.01.D1010">14735</definedName>
    <definedName name="SLD.000.C.0.00.0000.00.01.D1011">36890</definedName>
    <definedName name="SLD.000.C.0.00.0000.00.01.D1012">1296</definedName>
    <definedName name="SLD.000.C.0.00.0000.00.01.D1013">8253</definedName>
    <definedName name="SLD.000.C.0.00.0000.00.01.D1014">99</definedName>
    <definedName name="SLD.000.C.0.00.0000.00.01.D1015">487300</definedName>
    <definedName name="SLD.000.C.0.00.0000.00.01.D1016">6062</definedName>
    <definedName name="SLD.000.C.0.00.0000.00.01.D1017">5130</definedName>
    <definedName name="SLD.000.C.0.00.0000.00.01.D1018">30429</definedName>
    <definedName name="SLD.000.C.0.00.0000.00.01.D2019">-30690</definedName>
    <definedName name="SLD.000.C.0.00.0000.00.01.D2020">-163004</definedName>
    <definedName name="SLD.000.C.0.00.0000.00.01.DCRECEBER">610</definedName>
    <definedName name="SLD.000.C.0.00.1999.00.00.11">46755858.65</definedName>
    <definedName name="SLD.000.C.0.00.1999.00.00.111">28080836.7299999</definedName>
    <definedName name="SLD.000.C.0.00.1999.00.00.11307">4699155.21</definedName>
    <definedName name="SLD.000.C.0.00.1999.00.00.115">13298104.21</definedName>
    <definedName name="SLD.000.C.0.00.1999.00.00.117">386309.42000008</definedName>
    <definedName name="SLD.000.C.0.00.1999.00.00.121">32120074.2799987</definedName>
    <definedName name="SLD.000.C.0.00.1999.00.00.12101">32120074.28</definedName>
    <definedName name="SLD.000.C.0.00.1999.00.00.12302">8628884.53</definedName>
    <definedName name="SLD.000.C.0.00.1999.00.00.131">90000</definedName>
    <definedName name="SLD.000.C.0.00.1999.00.00.21">106839174.599999</definedName>
    <definedName name="SLD.000.C.0.00.1999.00.00.211">71813107.4799804</definedName>
    <definedName name="SLD.000.C.0.00.1999.00.00.212">988466.92000008</definedName>
    <definedName name="SLD.000.C.0.00.1999.00.00.21401">0</definedName>
    <definedName name="SLD.000.C.0.00.1999.00.00.217">30737899.1099853</definedName>
    <definedName name="SLD.000.C.0.00.1999.00.00.221">321088959</definedName>
    <definedName name="SLD.000.C.0.00.1999.00.00.222">12513945.7100067</definedName>
    <definedName name="SLD.000.C.0.00.1999.00.00.22203010001">12513945.71</definedName>
    <definedName name="SLD.000.C.0.00.1999.00.00.241">129974445.70996</definedName>
    <definedName name="SLD.000.C.0.00.1999.00.00.24101010001">129974445.71</definedName>
    <definedName name="SLD.000.C.0.00.1999.00.00.244">2180449.56999969</definedName>
    <definedName name="SLD.000.C.0.00.1999.00.00.2450101">37464088.14</definedName>
    <definedName name="SLD.000.C.0.00.1999.00.00.24501010001">37464088.14</definedName>
    <definedName name="SLD.000.C.0.00.1999.00.00.31">244637695.850097</definedName>
    <definedName name="SLD.000.C.0.00.1999.00.00.32">-7509368.30000305</definedName>
    <definedName name="SLD.000.C.0.00.1999.00.00.34">14624027.0099945</definedName>
    <definedName name="SLD.000.C.0.00.1999.00.00.41">-137984469.360107</definedName>
    <definedName name="SLD.000.C.0.00.1999.00.00.42">-18822323.7999877</definedName>
    <definedName name="SLD.000.C.0.00.1999.00.00.45">1209821.75</definedName>
    <definedName name="SLD.000.C.0.00.1999.00.00.47101010001">6781028.15000153</definedName>
    <definedName name="SLD.000.C.0.00.1999.00.00.47101010002">1847856.37999916</definedName>
    <definedName name="SLD.000.C.0.00.1999.00.00.D1010">16016305.1600036</definedName>
    <definedName name="SLD.000.C.0.00.1999.00.00.D1011">25362635.7800293</definedName>
    <definedName name="SLD.000.C.0.00.1999.00.00.D1012">4699155.20999908</definedName>
    <definedName name="SLD.000.C.0.00.1999.00.00.D1013">8628884.52999878</definedName>
    <definedName name="SLD.000.C.0.00.1999.00.00.D1015">491398211.890625</definedName>
    <definedName name="SLD.000.C.0.00.1999.00.00.D1016">10463049.2499847</definedName>
    <definedName name="SLD.000.C.0.00.1999.00.00.D1017">2173749.31999969</definedName>
    <definedName name="SLD.000.C.0.00.1999.00.00.D1018">18114451.8701171</definedName>
    <definedName name="SLD.000.C.0.00.1999.00.00.D1025">-49193159.4400024</definedName>
    <definedName name="SLD.000.C.0.00.1999.00.00.D1026">-3587777.86999512</definedName>
    <definedName name="SLD.000.C.0.00.1999.00.00.D1030">-71352966.6400146</definedName>
    <definedName name="SLD.000.C.0.00.1999.00.00.D1074">-19349636.2700195</definedName>
    <definedName name="SLD.000.C.0.00.1999.00.00.D1075">-8628884.52999878</definedName>
    <definedName name="SLD.000.C.0.00.1999.00.00.D1076">77181160.7299804</definedName>
    <definedName name="SLD.000.C.0.00.1999.00.00.D1093">1255347.8599987</definedName>
    <definedName name="SLD.000.C.0.00.1999.00.00.D1094">1125951.77000046</definedName>
    <definedName name="SLD.000.C.0.00.1999.00.00.D1132">2173749.32</definedName>
    <definedName name="SLD.000.C.0.00.1999.00.00.D1203">16016305.1599999</definedName>
    <definedName name="SLD.000.C.0.00.1999.00.00.D1204">25362635.7799999</definedName>
    <definedName name="SLD.000.C.0.00.1999.00.00.D1205">291453.08</definedName>
    <definedName name="SLD.000.C.0.00.1999.00.00.D1206">1255347.86</definedName>
    <definedName name="SLD.000.C.0.00.1999.00.00.D1207">491398211.889999</definedName>
    <definedName name="SLD.000.C.0.00.1999.00.00.D1208">10463049.25</definedName>
    <definedName name="SLD.000.C.0.00.1999.00.00.D1209">1125951.77</definedName>
    <definedName name="SLD.000.C.0.00.1999.00.00.D1210">2173749.32</definedName>
    <definedName name="SLD.000.C.0.00.1999.00.00.D1211">37464088.14</definedName>
    <definedName name="SLD.000.C.0.00.1999.00.00.D1212">0</definedName>
    <definedName name="SLD.000.C.0.00.1999.00.00.D1213">392902066.48</definedName>
    <definedName name="SLD.000.C.0.00.1999.00.00.D1214">1255347.86</definedName>
    <definedName name="SLD.000.C.0.00.1999.00.00.D997">52401126.4100341</definedName>
    <definedName name="SLD.000.C.0.00.1999.00.00.DCRECEBER">291453.08000183</definedName>
    <definedName name="SLD.000.C.0.00.1999.00.01.12302">8629</definedName>
    <definedName name="SLD.000.C.0.00.1999.00.01.D1204">25363</definedName>
    <definedName name="SLD.000.C.0.00.2000.00.00.">0</definedName>
    <definedName name="SLD.000.C.0.00.2000.00.00.11">31410331.4299999</definedName>
    <definedName name="SLD.000.C.0.00.2000.00.00.117">533634.32999992</definedName>
    <definedName name="SLD.000.C.0.00.2000.00.00.121">31439885.269989</definedName>
    <definedName name="SLD.000.C.0.00.2000.00.00.12301">1147792.02000046</definedName>
    <definedName name="SLD.000.C.0.00.2000.00.00.131">0</definedName>
    <definedName name="SLD.000.C.0.00.2000.00.00.21">100633785.009999</definedName>
    <definedName name="SLD.000.C.0.00.2000.00.00.211">73815519.2800293</definedName>
    <definedName name="SLD.000.C.0.00.2000.00.00.2110202">7724014.29</definedName>
    <definedName name="SLD.000.C.0.00.2000.00.00.2110203">44399022.1399999</definedName>
    <definedName name="SLD.000.C.0.00.2000.00.00.21103">21692482.85</definedName>
    <definedName name="SLD.000.C.0.00.2000.00.00.212">88033.35000002</definedName>
    <definedName name="SLD.000.C.0.00.2000.00.00.217">17315355.6300048</definedName>
    <definedName name="SLD.000.C.0.00.2000.00.00.221">290102726.669921</definedName>
    <definedName name="SLD.000.C.0.00.2000.00.00.2210202">18002186.62</definedName>
    <definedName name="SLD.000.C.0.00.2000.00.00.2210203">146502913.319999</definedName>
    <definedName name="SLD.000.C.0.00.2000.00.00.22103">125597626.729999</definedName>
    <definedName name="SLD.000.C.0.00.2000.00.00.222">21139278.8200073</definedName>
    <definedName name="SLD.000.C.0.00.2000.00.00.241">129974445.70996</definedName>
    <definedName name="SLD.000.C.0.00.2000.00.00.244">2180449.56999969</definedName>
    <definedName name="SLD.000.C.0.00.2000.00.00.31">290217002.200195</definedName>
    <definedName name="SLD.000.C.0.00.2000.00.00.311">67578450.3000488</definedName>
    <definedName name="SLD.000.C.0.00.2000.00.00.312">1710563.19000053</definedName>
    <definedName name="SLD.000.C.0.00.2000.00.00.32">-21064440.0299987</definedName>
    <definedName name="SLD.000.C.0.00.2000.00.00.34">7705475.12000275</definedName>
    <definedName name="SLD.000.C.0.00.2000.00.00.41">-155587260.75</definedName>
    <definedName name="SLD.000.C.0.00.2000.00.00.42">-25368197.2900085</definedName>
    <definedName name="SLD.000.C.0.00.2000.00.00.4410101">-12689636.2599945</definedName>
    <definedName name="SLD.000.C.0.00.2000.00.00.44101010019">-5991197.71</definedName>
    <definedName name="SLD.000.C.0.00.2000.00.00.4410102">5623644.69000244</definedName>
    <definedName name="SLD.000.C.0.00.2000.00.00.44101020005">-3917082.42</definedName>
    <definedName name="SLD.000.C.0.00.2000.00.00.44101020008">-14230467.9</definedName>
    <definedName name="SLD.000.C.0.00.2000.00.00.45">-133099.42000008</definedName>
    <definedName name="SLD.000.C.0.00.2000.00.00.47101010001">-4710636.20999908</definedName>
    <definedName name="SLD.000.C.0.00.2000.00.00.47101010002">-1201172.17000008</definedName>
    <definedName name="SLD.000.C.0.00.2000.00.00.D1010">17989327</definedName>
    <definedName name="SLD.000.C.0.00.2000.00.00.D1011">9804813.5</definedName>
    <definedName name="SLD.000.C.0.00.2000.00.00.D1012">1992874.98999977</definedName>
    <definedName name="SLD.000.C.0.00.2000.00.00.D1013">7966124.47000122</definedName>
    <definedName name="SLD.000.C.0.00.2000.00.00.D1015">498771725.940429</definedName>
    <definedName name="SLD.000.C.0.00.2000.00.00.D1016">3861816.84998322</definedName>
    <definedName name="SLD.000.C.0.00.2000.00.00.D1017">6518375.77999878</definedName>
    <definedName name="SLD.000.C.0.00.2000.00.00.D1018">30428702.3901367</definedName>
    <definedName name="SLD.000.C.0.00.2000.00.00.D1025">-45744891.0900268</definedName>
    <definedName name="SLD.000.C.0.00.2000.00.00.D1026">-13650979.5200805</definedName>
    <definedName name="SLD.000.C.0.00.2000.00.00.D1030">-18147550.3200073</definedName>
    <definedName name="SLD.000.C.0.00.2000.00.00.D1093">1009504.21000004</definedName>
    <definedName name="SLD.000.C.0.00.2000.00.00.D1094">2896500.96999741</definedName>
    <definedName name="SLD.000.C.0.00.2000.00.00.D1155">19932.71000001</definedName>
    <definedName name="SLD.000.C.0.00.2000.00.00.D1212">0</definedName>
    <definedName name="SLD.000.C.0.00.2000.00.00.D1213">363918245.949999</definedName>
    <definedName name="SLD.000.C.0.00.2000.00.00.DCRECEBER">1089681.6099987</definedName>
    <definedName name="SLD.000.C.0.00.2000.00.01.22201010001">0</definedName>
    <definedName name="SLD.000.C.0.00.2000.00.01.D1204">9805</definedName>
    <definedName name="SLD.000.C.0.00.2001.00.00.11306010034">2841.31</definedName>
    <definedName name="SLD.000.C.0.00.2001.00.00.2110202">8945319.35</definedName>
    <definedName name="SLD.000.C.0.00.2001.00.00.21102020015">5645659.72</definedName>
    <definedName name="SLD.000.C.0.00.2001.00.00.21102020016">1203843.3</definedName>
    <definedName name="SLD.000.C.0.00.2001.00.00.21102020017">2017282.18</definedName>
    <definedName name="SLD.000.C.0.00.2001.00.00.2110203">49305730.0399999</definedName>
    <definedName name="SLD.000.C.0.00.2001.00.00.2110302">28463747.93</definedName>
    <definedName name="SLD.000.C.0.00.2001.00.00.221">242344798.999999</definedName>
    <definedName name="SLD.000.C.0.00.2001.00.00.2210202">12521415.66</definedName>
    <definedName name="SLD.000.C.0.00.2001.00.00.22102020014">12888769.03</definedName>
    <definedName name="SLD.000.C.0.00.2001.00.00.22102020015">3586440.31</definedName>
    <definedName name="SLD.000.C.0.00.2001.00.00.22102020016">2827596.2</definedName>
    <definedName name="SLD.000.C.0.00.2001.00.00.2210203">127931386.629999</definedName>
    <definedName name="SLD.000.C.0.00.2001.00.00.2210302">101891996.71</definedName>
    <definedName name="SLD.000.C.0.00.2001.00.00.22201010001">6164913.85</definedName>
    <definedName name="SLD.000.C.0.00.2001.00.00.22203010001">31848667.53</definedName>
    <definedName name="SLD.000.C.0.00.2001.00.00.24401010001">3983205.98</definedName>
    <definedName name="SLD.000.C.0.00.2001.00.00.24401010002">398320.6</definedName>
    <definedName name="SLD.000.C.0.00.2001.00.00.4110201">-102075876.309999</definedName>
    <definedName name="SLD.000.C.0.00.2001.00.00.44101010019">-3731987.45</definedName>
    <definedName name="SLD.000.C.0.00.2001.00.00.44101020008">-32477747.64</definedName>
    <definedName name="SLD.000.C.0.00.2001.00.00.47101010001">-3009284.92</definedName>
    <definedName name="SLD.000.C.0.00.2001.00.00.47101010002">-786291.63</definedName>
    <definedName name="SLD.000.C.0.00.2001.00.00.47102010001">598023.2</definedName>
    <definedName name="SLD.000.C.0.00.2001.00.00.47102010002">-47287.66</definedName>
    <definedName name="SLD.000.C.0.00.2001.00.00.D1146">-57379859.5699999</definedName>
    <definedName name="SLD.000.C.0.00.2001.00.00.D1211">620774559.3</definedName>
    <definedName name="SLD.000.C.0.00.2001.00.00.D1212">6164913.85</definedName>
    <definedName name="SLD.000.C.0.00.2001.00.00.D2018">-2191299.82</definedName>
    <definedName name="SLD.000.C.0.00.2001.00.00.D2021">934197.96</definedName>
    <definedName name="SLD.000.C.0.00.2001.00.00.D2022">-3009284.92</definedName>
    <definedName name="SLD.000.C.0.00.2001.00.01.D1018">-579140</definedName>
    <definedName name="SLD.000.C.0.00.2001.00.01.D2019">-30690</definedName>
    <definedName name="SLD.000.C.0.00.2001.00.01.D2020">-163004</definedName>
    <definedName name="SLD.000.C.0.00.2002.00.00.">0</definedName>
    <definedName name="SLD.000.C.0.00.2002.00.00.11306010031">0</definedName>
    <definedName name="SLD.000.C.0.00.2002.00.00.22102">117013223.189999</definedName>
    <definedName name="SLD.000.C.0.00.2002.00.00.22102020014">8312827.07</definedName>
    <definedName name="SLD.000.C.0.00.2002.00.00.2210302">95796479.6799999</definedName>
    <definedName name="SLD.000.C.0.00.2002.00.00.22103030001">6026554.28</definedName>
    <definedName name="SLD.000.C.0.00.2002.00.00.22201010001">7023539.95</definedName>
    <definedName name="SLD.000.C.0.00.2002.00.00.22203010001">35282718.93</definedName>
    <definedName name="SLD.000.C.0.00.2002.00.00.47101010002">-931012.82</definedName>
    <definedName name="SLD.000.C.0.00.2002.00.00.47102010001">-958259.69</definedName>
    <definedName name="SLD.000.C.0.00.2002.00.00.47102010002">-399005.5</definedName>
    <definedName name="SLD.000.C.0.00.2002.00.00.D997">13938418.09</definedName>
    <definedName name="SLD.000.C.0.00.2002.00.01.22103030001">6027</definedName>
    <definedName name="SLD.000.C.0.00.2002.00.01.22201010001">7024</definedName>
    <definedName name="SLD.000.C.0.01.0000.00.00.34">363001.90999985</definedName>
    <definedName name="SLD.000.C.0.01.0000.00.00.44">-5557702.52999878</definedName>
    <definedName name="SLD.000.C.0.01.0000.00.00.D997">5050971.46000671</definedName>
    <definedName name="SLD.000.C.0.01.0000.00.01.111">37253</definedName>
    <definedName name="SLD.000.C.0.01.0000.00.01.11201010035">0</definedName>
    <definedName name="SLD.000.C.0.01.0000.00.01.11306010019">0</definedName>
    <definedName name="SLD.000.C.0.01.0000.00.01.11306010031">24</definedName>
    <definedName name="SLD.000.C.0.01.0000.00.01.117">1717</definedName>
    <definedName name="SLD.000.C.0.01.0000.00.01.121">31692</definedName>
    <definedName name="SLD.000.C.0.01.0000.00.01.131">0</definedName>
    <definedName name="SLD.000.C.0.01.0000.00.01.211">77172</definedName>
    <definedName name="SLD.000.C.0.01.0000.00.01.212">66</definedName>
    <definedName name="SLD.000.C.0.01.0000.00.01.217">21908</definedName>
    <definedName name="SLD.000.C.0.01.0000.00.01.21704010001">13</definedName>
    <definedName name="SLD.000.C.0.01.0000.00.01.221">289496</definedName>
    <definedName name="SLD.000.C.0.01.0000.00.01.222">21139</definedName>
    <definedName name="SLD.000.C.0.01.0000.00.01.241">129974</definedName>
    <definedName name="SLD.000.C.0.01.0000.00.01.244">3416</definedName>
    <definedName name="SLD.000.C.0.01.0000.00.01.31">27924</definedName>
    <definedName name="SLD.000.C.0.01.0000.00.01.32">-2329</definedName>
    <definedName name="SLD.000.C.0.01.0000.00.01.34">363</definedName>
    <definedName name="SLD.000.C.0.01.0000.00.01.41">-13778</definedName>
    <definedName name="SLD.000.C.0.01.0000.00.01.42">-1907</definedName>
    <definedName name="SLD.000.C.0.01.0000.00.01.44">-5558</definedName>
    <definedName name="SLD.000.C.0.01.0000.00.01.45">-37</definedName>
    <definedName name="SLD.000.C.0.01.0000.00.01.47101010001">-925</definedName>
    <definedName name="SLD.000.C.0.01.0000.00.01.47101010002">-313</definedName>
    <definedName name="SLD.000.C.0.01.0000.00.01.D1010">19322</definedName>
    <definedName name="SLD.000.C.0.01.0000.00.01.D1011">17931</definedName>
    <definedName name="SLD.000.C.0.01.0000.00.01.D1012">644</definedName>
    <definedName name="SLD.000.C.0.01.0000.00.01.D1013">7881</definedName>
    <definedName name="SLD.000.C.0.01.0000.00.01.D1015">498488</definedName>
    <definedName name="SLD.000.C.0.01.0000.00.01.D1016">3312</definedName>
    <definedName name="SLD.000.C.0.01.0000.00.01.D1017">5589</definedName>
    <definedName name="SLD.000.C.0.01.0000.00.01.D1018">32633</definedName>
    <definedName name="SLD.000.C.0.01.0000.00.01.D1025">-3644</definedName>
    <definedName name="SLD.000.C.0.01.0000.00.01.D1026">-222</definedName>
    <definedName name="SLD.000.C.0.01.0000.00.01.D1030">-1691</definedName>
    <definedName name="SLD.000.C.0.01.0000.00.01.D1093">1024</definedName>
    <definedName name="SLD.000.C.0.01.0000.00.01.D1094">2511</definedName>
    <definedName name="SLD.000.C.0.01.0000.00.01.D997">5051</definedName>
    <definedName name="SLD.000.C.0.01.0000.00.01.DCRECEBER">1892</definedName>
    <definedName name="SLD.000.C.0.01.2001.00.00.44101010019">-325631.57</definedName>
    <definedName name="SLD.000.C.0.01.2001.00.00.44101020008">-1320819.3</definedName>
    <definedName name="SLD.000.C.0.01.2001.00.01.111">37253</definedName>
    <definedName name="SLD.000.C.0.01.2001.00.01.44101010019">-326</definedName>
    <definedName name="SLD.000.C.0.01.2001.00.01.44101020008">-1321</definedName>
    <definedName name="SLD.000.C.0.02.0000.00.01.11201010035">0</definedName>
    <definedName name="SLD.000.C.0.02.0000.00.01.11306010019">0</definedName>
    <definedName name="SLD.000.C.0.02.0000.00.01.11306010031">15</definedName>
    <definedName name="SLD.000.C.0.02.0000.00.01.117">1635</definedName>
    <definedName name="SLD.000.C.0.02.0000.00.01.121">12967</definedName>
    <definedName name="SLD.000.C.0.02.0000.00.01.131">0</definedName>
    <definedName name="SLD.000.C.0.02.0000.00.01.211">81910</definedName>
    <definedName name="SLD.000.C.0.02.0000.00.01.212">62</definedName>
    <definedName name="SLD.000.C.0.02.0000.00.01.217">21957</definedName>
    <definedName name="SLD.000.C.0.02.0000.00.01.21704010001">16</definedName>
    <definedName name="SLD.000.C.0.02.0000.00.01.221">293759</definedName>
    <definedName name="SLD.000.C.0.02.0000.00.01.222">21139</definedName>
    <definedName name="SLD.000.C.0.02.0000.00.01.241">129974</definedName>
    <definedName name="SLD.000.C.0.02.0000.00.01.244">3416</definedName>
    <definedName name="SLD.000.C.0.02.0000.00.01.31">51359</definedName>
    <definedName name="SLD.000.C.0.02.0000.00.01.32">-4299</definedName>
    <definedName name="SLD.000.C.0.02.0000.00.01.34">1371</definedName>
    <definedName name="SLD.000.C.0.02.0000.00.01.41">-27355</definedName>
    <definedName name="SLD.000.C.0.02.0000.00.01.42">-3792</definedName>
    <definedName name="SLD.000.C.0.02.0000.00.01.44">-17386</definedName>
    <definedName name="SLD.000.C.0.02.0000.00.01.45">-39</definedName>
    <definedName name="SLD.000.C.0.02.0000.00.01.47101010001">49</definedName>
    <definedName name="SLD.000.C.0.02.0000.00.01.47101010002">59</definedName>
    <definedName name="SLD.000.C.0.02.0000.00.01.D1010">13552</definedName>
    <definedName name="SLD.000.C.0.02.0000.00.01.D1011">44891</definedName>
    <definedName name="SLD.000.C.0.02.0000.00.01.D1012">1986</definedName>
    <definedName name="SLD.000.C.0.02.0000.00.01.D1013">8151</definedName>
    <definedName name="SLD.000.C.0.02.0000.00.01.D1015">500198</definedName>
    <definedName name="SLD.000.C.0.02.0000.00.01.D1016">2762</definedName>
    <definedName name="SLD.000.C.0.02.0000.00.01.D1017">5516</definedName>
    <definedName name="SLD.000.C.0.02.0000.00.01.D1018">29160</definedName>
    <definedName name="SLD.000.C.0.02.0000.00.01.D1025">-7241</definedName>
    <definedName name="SLD.000.C.0.02.0000.00.01.D1026">-471</definedName>
    <definedName name="SLD.000.C.0.02.0000.00.01.D1030">-9674</definedName>
    <definedName name="SLD.000.C.0.02.0000.00.01.D1093">935</definedName>
    <definedName name="SLD.000.C.0.02.0000.00.01.D1094">2407</definedName>
    <definedName name="SLD.000.C.0.02.0000.00.01.D997">10081</definedName>
    <definedName name="SLD.000.C.0.02.0000.00.01.DCRECEBER">2225</definedName>
    <definedName name="SLD.000.C.0.02.2001.00.01.44101010019">-614</definedName>
    <definedName name="SLD.000.C.0.02.2001.00.01.44101020008">-7555</definedName>
    <definedName name="SLD.000.C.0.03.0000.00.00.12301">786499.5</definedName>
    <definedName name="SLD.000.C.0.03.0000.00.00.22103020018">22597434.91</definedName>
    <definedName name="SLD.000.C.0.03.0000.00.00.22103020019">43861601.4399999</definedName>
    <definedName name="SLD.000.C.0.03.0000.00.00.22103020020">29337443.33</definedName>
    <definedName name="SLD.000.C.0.03.0000.00.00.311">74384793.3399658</definedName>
    <definedName name="SLD.000.C.0.03.0000.00.00.312">2967049.86000061</definedName>
    <definedName name="SLD.000.C.0.03.0000.00.00.4410101">-12315505.6900024</definedName>
    <definedName name="SLD.000.C.0.03.0000.00.00.4410102">-21328703.7200012</definedName>
    <definedName name="SLD.000.C.0.03.0000.00.00.D1155">25936.66999999</definedName>
    <definedName name="SLD.000.C.0.03.0000.00.00.D1182">-21267863.63</definedName>
    <definedName name="SLD.000.C.0.03.0000.00.00.D1183">-1556695.08999999</definedName>
    <definedName name="SLD.000.C.0.03.0000.00.01.11201010035">0</definedName>
    <definedName name="SLD.000.C.0.03.0000.00.01.11306010019">0</definedName>
    <definedName name="SLD.000.C.0.03.0000.00.01.11306010031">21</definedName>
    <definedName name="SLD.000.C.0.03.0000.00.01.11306010036">22</definedName>
    <definedName name="SLD.000.C.0.03.0000.00.01.117">1555</definedName>
    <definedName name="SLD.000.C.0.03.0000.00.01.121">11</definedName>
    <definedName name="SLD.000.C.0.03.0000.00.01.12301">786</definedName>
    <definedName name="SLD.000.C.0.03.0000.00.01.131">0</definedName>
    <definedName name="SLD.000.C.0.03.0000.00.01.211">76191</definedName>
    <definedName name="SLD.000.C.0.03.0000.00.01.212">47</definedName>
    <definedName name="SLD.000.C.0.03.0000.00.01.217">21754</definedName>
    <definedName name="SLD.000.C.0.03.0000.00.01.21704010001">22</definedName>
    <definedName name="SLD.000.C.0.03.0000.00.01.221">279615</definedName>
    <definedName name="SLD.000.C.0.03.0000.00.01.222">21139</definedName>
    <definedName name="SLD.000.C.0.03.0000.00.01.241">129974</definedName>
    <definedName name="SLD.000.C.0.03.0000.00.01.244">3416</definedName>
    <definedName name="SLD.000.C.0.03.0000.00.01.31">77352</definedName>
    <definedName name="SLD.000.C.0.03.0000.00.01.311">74385</definedName>
    <definedName name="SLD.000.C.0.03.0000.00.01.312">2967</definedName>
    <definedName name="SLD.000.C.0.03.0000.00.01.32">-6480</definedName>
    <definedName name="SLD.000.C.0.03.0000.00.01.34">1803</definedName>
    <definedName name="SLD.000.C.0.03.0000.00.01.41">-40908</definedName>
    <definedName name="SLD.000.C.0.03.0000.00.01.42">-5902</definedName>
    <definedName name="SLD.000.C.0.03.0000.00.01.4410101">-12316</definedName>
    <definedName name="SLD.000.C.0.03.0000.00.01.4410102">-21329</definedName>
    <definedName name="SLD.000.C.0.03.0000.00.01.45">-39</definedName>
    <definedName name="SLD.000.C.0.03.0000.00.01.47101010001">1735</definedName>
    <definedName name="SLD.000.C.0.03.0000.00.01.47101010002">692</definedName>
    <definedName name="SLD.000.C.0.03.0000.00.01.D1010">14342</definedName>
    <definedName name="SLD.000.C.0.03.0000.00.01.D1011">28220</definedName>
    <definedName name="SLD.000.C.0.03.0000.00.01.D1012">2128</definedName>
    <definedName name="SLD.000.C.0.03.0000.00.01.D1013">10393</definedName>
    <definedName name="SLD.000.C.0.03.0000.00.01.D1015">502084</definedName>
    <definedName name="SLD.000.C.0.03.0000.00.01.D1016">2212</definedName>
    <definedName name="SLD.000.C.0.03.0000.00.01.D1017">5996</definedName>
    <definedName name="SLD.000.C.0.03.0000.00.01.D1018">23802</definedName>
    <definedName name="SLD.000.C.0.03.0000.00.01.D1025">-10820</definedName>
    <definedName name="SLD.000.C.0.03.0000.00.01.D1026">-1557</definedName>
    <definedName name="SLD.000.C.0.03.0000.00.01.D1030">-21268</definedName>
    <definedName name="SLD.000.C.0.03.0000.00.01.D1093">812</definedName>
    <definedName name="SLD.000.C.0.03.0000.00.01.D1094">2601</definedName>
    <definedName name="SLD.000.C.0.03.0000.00.01.D1155">26</definedName>
    <definedName name="SLD.000.C.0.03.0000.00.01.D1181">-10820</definedName>
    <definedName name="SLD.000.C.0.03.0000.00.01.D1182">-21268</definedName>
    <definedName name="SLD.000.C.0.03.0000.00.01.D1183">-1557</definedName>
    <definedName name="SLD.000.C.0.03.0000.00.01.D997">15100</definedName>
    <definedName name="SLD.000.C.0.03.0000.00.01.DCRECEBER">2779</definedName>
    <definedName name="SLD.000.C.0.03.2000.00.00.12301">1147792.02000046</definedName>
    <definedName name="SLD.000.C.0.03.2000.00.00.311">67578450.3000488</definedName>
    <definedName name="SLD.000.C.0.03.2000.00.00.312">1710563.19000053</definedName>
    <definedName name="SLD.000.C.0.03.2000.00.00.4410101">-12689636.2599945</definedName>
    <definedName name="SLD.000.C.0.03.2000.00.00.4410102">5623644.69000244</definedName>
    <definedName name="SLD.000.C.0.03.2000.00.00.D1155">19932.71000001</definedName>
    <definedName name="SLD.000.C.0.03.2000.00.01.117">1664</definedName>
    <definedName name="SLD.000.C.0.03.2000.00.01.121">32468</definedName>
    <definedName name="SLD.000.C.0.03.2000.00.01.12301">1148</definedName>
    <definedName name="SLD.000.C.0.03.2000.00.01.131">0</definedName>
    <definedName name="SLD.000.C.0.03.2000.00.01.211">66461</definedName>
    <definedName name="SLD.000.C.0.03.2000.00.01.212">716</definedName>
    <definedName name="SLD.000.C.0.03.2000.00.01.217">17504</definedName>
    <definedName name="SLD.000.C.0.03.2000.00.01.221">308017</definedName>
    <definedName name="SLD.000.C.0.03.2000.00.01.222">12514</definedName>
    <definedName name="SLD.000.C.0.03.2000.00.01.241">129974</definedName>
    <definedName name="SLD.000.C.0.03.2000.00.01.244">2180</definedName>
    <definedName name="SLD.000.C.0.03.2000.00.01.31">69289</definedName>
    <definedName name="SLD.000.C.0.03.2000.00.01.311">67578</definedName>
    <definedName name="SLD.000.C.0.03.2000.00.01.312">1711</definedName>
    <definedName name="SLD.000.C.0.03.2000.00.01.32">-5908</definedName>
    <definedName name="SLD.000.C.0.03.2000.00.01.34">702</definedName>
    <definedName name="SLD.000.C.0.03.2000.00.01.41">-38038</definedName>
    <definedName name="SLD.000.C.0.03.2000.00.01.42">-6870</definedName>
    <definedName name="SLD.000.C.0.03.2000.00.01.4410101">-12690</definedName>
    <definedName name="SLD.000.C.0.03.2000.00.01.4410102">5624</definedName>
    <definedName name="SLD.000.C.0.03.2000.00.01.45">16</definedName>
    <definedName name="SLD.000.C.0.03.2000.00.01.47101010001">-3042</definedName>
    <definedName name="SLD.000.C.0.03.2000.00.01.47101010002">-741</definedName>
    <definedName name="SLD.000.C.0.03.2000.00.01.D1010">10225</definedName>
    <definedName name="SLD.000.C.0.03.2000.00.01.D1011">20778</definedName>
    <definedName name="SLD.000.C.0.03.2000.00.01.D1012">1700</definedName>
    <definedName name="SLD.000.C.0.03.2000.00.01.D1013">7763</definedName>
    <definedName name="SLD.000.C.0.03.2000.00.01.D1015">484462</definedName>
    <definedName name="SLD.000.C.0.03.2000.00.01.D1016">8813</definedName>
    <definedName name="SLD.000.C.0.03.2000.00.01.D1017">4556</definedName>
    <definedName name="SLD.000.C.0.03.2000.00.01.D1018">26457</definedName>
    <definedName name="SLD.000.C.0.03.2000.00.01.D1025">-11823</definedName>
    <definedName name="SLD.000.C.0.03.2000.00.01.D1026">-859</definedName>
    <definedName name="SLD.000.C.0.03.2000.00.01.D1030">5615</definedName>
    <definedName name="SLD.000.C.0.03.2000.00.01.D1093">1168</definedName>
    <definedName name="SLD.000.C.0.03.2000.00.01.D1094">1020</definedName>
    <definedName name="SLD.000.C.0.03.2000.00.01.D1155">20</definedName>
    <definedName name="SLD.000.C.0.03.2000.00.01.D1181">-11823</definedName>
    <definedName name="SLD.000.C.0.03.2000.00.01.D1182">5615</definedName>
    <definedName name="SLD.000.C.0.03.2000.00.01.D1183">-859</definedName>
    <definedName name="SLD.000.C.0.03.2000.00.01.DCRECEBER">361</definedName>
    <definedName name="SLD.000.C.0.03.2001.00.00.D1212">0</definedName>
    <definedName name="SLD.000.C.0.03.2001.00.01.11">49024</definedName>
    <definedName name="SLD.000.C.0.03.2001.00.01.11307">2128</definedName>
    <definedName name="SLD.000.C.0.03.2001.00.01.117">1555</definedName>
    <definedName name="SLD.000.C.0.03.2001.00.01.121">11</definedName>
    <definedName name="SLD.000.C.0.03.2001.00.01.12101">11</definedName>
    <definedName name="SLD.000.C.0.03.2001.00.01.12301">786</definedName>
    <definedName name="SLD.000.C.0.03.2001.00.01.12302">10393</definedName>
    <definedName name="SLD.000.C.0.03.2001.00.01.12302010002">2665</definedName>
    <definedName name="SLD.000.C.0.03.2001.00.01.131">0</definedName>
    <definedName name="SLD.000.C.0.03.2001.00.01.21">106590</definedName>
    <definedName name="SLD.000.C.0.03.2001.00.01.211">76191</definedName>
    <definedName name="SLD.000.C.0.03.2001.00.01.212">47</definedName>
    <definedName name="SLD.000.C.0.03.2001.00.01.21401">0</definedName>
    <definedName name="SLD.000.C.0.03.2001.00.01.217">21754</definedName>
    <definedName name="SLD.000.C.0.03.2001.00.01.221">279615</definedName>
    <definedName name="SLD.000.C.0.03.2001.00.01.222">21139</definedName>
    <definedName name="SLD.000.C.0.03.2001.00.01.22203010001">21139</definedName>
    <definedName name="SLD.000.C.0.03.2001.00.01.241">129974</definedName>
    <definedName name="SLD.000.C.0.03.2001.00.01.24101010001">129974</definedName>
    <definedName name="SLD.000.C.0.03.2001.00.01.244">3416</definedName>
    <definedName name="SLD.000.C.0.03.2001.00.01.24401010001">3105</definedName>
    <definedName name="SLD.000.C.0.03.2001.00.01.24401010002">311</definedName>
    <definedName name="SLD.000.C.0.03.2001.00.01.311">74385</definedName>
    <definedName name="SLD.000.C.0.03.2001.00.01.312">2967</definedName>
    <definedName name="SLD.000.C.0.03.2001.00.01.32">-6480</definedName>
    <definedName name="SLD.000.C.0.03.2001.00.01.34">1803</definedName>
    <definedName name="SLD.000.C.0.03.2001.00.01.41">-40908</definedName>
    <definedName name="SLD.000.C.0.03.2001.00.01.4110201">-25103</definedName>
    <definedName name="SLD.000.C.0.03.2001.00.01.42">-5902</definedName>
    <definedName name="SLD.000.C.0.03.2001.00.01.4410101">-12316</definedName>
    <definedName name="SLD.000.C.0.03.2001.00.01.44101010019">-928</definedName>
    <definedName name="SLD.000.C.0.03.2001.00.01.4410102">-21329</definedName>
    <definedName name="SLD.000.C.0.03.2001.00.01.44101020008">-16402</definedName>
    <definedName name="SLD.000.C.0.03.2001.00.01.45">-39</definedName>
    <definedName name="SLD.000.C.0.03.2001.00.01.47101010001">1735</definedName>
    <definedName name="SLD.000.C.0.03.2001.00.01.47101010002">692</definedName>
    <definedName name="SLD.000.C.0.03.2001.00.01.47102010001">0</definedName>
    <definedName name="SLD.000.C.0.03.2001.00.01.47102010002">0</definedName>
    <definedName name="SLD.000.C.0.03.2001.00.01.D1010">14342</definedName>
    <definedName name="SLD.000.C.0.03.2001.00.01.D1011">28220</definedName>
    <definedName name="SLD.000.C.0.03.2001.00.01.D1012">2128</definedName>
    <definedName name="SLD.000.C.0.03.2001.00.01.D1013">10393</definedName>
    <definedName name="SLD.000.C.0.03.2001.00.01.D1015">502084</definedName>
    <definedName name="SLD.000.C.0.03.2001.00.01.D1016">2212</definedName>
    <definedName name="SLD.000.C.0.03.2001.00.01.D1017">5996</definedName>
    <definedName name="SLD.000.C.0.03.2001.00.01.D1018">-121547</definedName>
    <definedName name="SLD.000.C.0.03.2001.00.01.D1094">2601</definedName>
    <definedName name="SLD.000.C.0.03.2001.00.01.D1132">5996</definedName>
    <definedName name="SLD.000.C.0.03.2001.00.01.D1146">-14953</definedName>
    <definedName name="SLD.000.C.0.03.2001.00.01.D1155">26</definedName>
    <definedName name="SLD.000.C.0.03.2001.00.01.D1181">-10820</definedName>
    <definedName name="SLD.000.C.0.03.2001.00.01.D1182">-21268</definedName>
    <definedName name="SLD.000.C.0.03.2001.00.01.D1183">-1557</definedName>
    <definedName name="SLD.000.C.0.03.2001.00.01.D1203">14342</definedName>
    <definedName name="SLD.000.C.0.03.2001.00.01.D1204">28220</definedName>
    <definedName name="SLD.000.C.0.03.2001.00.01.D1205">2779</definedName>
    <definedName name="SLD.000.C.0.03.2001.00.01.D1206">812</definedName>
    <definedName name="SLD.000.C.0.03.2001.00.01.D1207">502084</definedName>
    <definedName name="SLD.000.C.0.03.2001.00.01.D1208">2212</definedName>
    <definedName name="SLD.000.C.0.03.2001.00.01.D1209">2601</definedName>
    <definedName name="SLD.000.C.0.03.2001.00.01.D1211">29193</definedName>
    <definedName name="SLD.000.C.0.03.2001.00.01.D1213">355806</definedName>
    <definedName name="SLD.000.C.0.03.2001.00.01.D1214">812</definedName>
    <definedName name="SLD.000.C.0.03.2001.00.01.D2018">-211</definedName>
    <definedName name="SLD.000.C.0.03.2001.00.01.D2019">-5679</definedName>
    <definedName name="SLD.000.C.0.03.2001.00.01.D2020">-40920</definedName>
    <definedName name="SLD.000.C.0.03.2001.00.01.DCRECEBER">2779</definedName>
    <definedName name="SLD.000.C.0.03.2002.00.00.">0</definedName>
    <definedName name="SLD.000.C.0.03.2002.00.00.11306010031">0</definedName>
    <definedName name="SLD.000.C.0.03.2002.00.00.21102020015">5698049.8</definedName>
    <definedName name="SLD.000.C.0.03.2002.00.00.21102020016">1288938.52</definedName>
    <definedName name="SLD.000.C.0.03.2002.00.00.21102020017">2060944.31</definedName>
    <definedName name="SLD.000.C.0.03.2002.00.00.22102">117013223.189999</definedName>
    <definedName name="SLD.000.C.0.03.2002.00.00.22102020014">8312827.07</definedName>
    <definedName name="SLD.000.C.0.03.2002.00.00.22102020015">2570149.45</definedName>
    <definedName name="SLD.000.C.0.03.2002.00.00.22102020016">1013169.66</definedName>
    <definedName name="SLD.000.C.0.03.2002.00.00.2210302">95796479.6799999</definedName>
    <definedName name="SLD.000.C.0.03.2002.00.00.22103020018">22597434.91</definedName>
    <definedName name="SLD.000.C.0.03.2002.00.00.22103020019">43861601.4399999</definedName>
    <definedName name="SLD.000.C.0.03.2002.00.00.22103020020">29337443.33</definedName>
    <definedName name="SLD.000.C.0.03.2002.00.00.22103030001">6026554.28</definedName>
    <definedName name="SLD.000.C.0.03.2002.00.00.22201010001">7023539.95</definedName>
    <definedName name="SLD.000.C.0.03.2002.00.00.22203010001">35282718.93</definedName>
    <definedName name="SLD.000.C.0.03.2002.00.00.47101010002">-931012.82</definedName>
    <definedName name="SLD.000.C.0.03.2002.00.00.47102010001">-958259.69</definedName>
    <definedName name="SLD.000.C.0.03.2002.00.00.47102010002">-399005.5</definedName>
    <definedName name="SLD.000.C.0.03.2002.00.00.D997">13938418.09</definedName>
    <definedName name="SLD.000.C.0.03.2002.00.01.11">28619</definedName>
    <definedName name="SLD.000.C.0.03.2002.00.01.11306010019">1</definedName>
    <definedName name="SLD.000.C.0.03.2002.00.01.11306010036">0</definedName>
    <definedName name="SLD.000.C.0.03.2002.00.01.11307">2379</definedName>
    <definedName name="SLD.000.C.0.03.2002.00.01.117">1663</definedName>
    <definedName name="SLD.000.C.0.03.2002.00.01.121">0</definedName>
    <definedName name="SLD.000.C.0.03.2002.00.01.12101">0</definedName>
    <definedName name="SLD.000.C.0.03.2002.00.01.12301">425</definedName>
    <definedName name="SLD.000.C.0.03.2002.00.01.12302">5994</definedName>
    <definedName name="SLD.000.C.0.03.2002.00.01.12302010001">2948</definedName>
    <definedName name="SLD.000.C.0.03.2002.00.01.12302010002">1290</definedName>
    <definedName name="SLD.000.C.0.03.2002.00.01.131">0</definedName>
    <definedName name="SLD.000.C.0.03.2002.00.01.21">115250</definedName>
    <definedName name="SLD.000.C.0.03.2002.00.01.211">84196</definedName>
    <definedName name="SLD.000.C.0.03.2002.00.01.2110202">9048</definedName>
    <definedName name="SLD.000.C.0.03.2002.00.01.2110203">46374</definedName>
    <definedName name="SLD.000.C.0.03.2002.00.01.212">36</definedName>
    <definedName name="SLD.000.C.0.03.2002.00.01.21401">3657</definedName>
    <definedName name="SLD.000.C.0.03.2002.00.01.217">20781</definedName>
    <definedName name="SLD.000.C.0.03.2002.00.01.221">218836</definedName>
    <definedName name="SLD.000.C.0.03.2002.00.01.2210202">11896</definedName>
    <definedName name="SLD.000.C.0.03.2002.00.01.2210203">105117</definedName>
    <definedName name="SLD.000.C.0.03.2002.00.01.2210302">95796</definedName>
    <definedName name="SLD.000.C.0.03.2002.00.01.22103030001">6027</definedName>
    <definedName name="SLD.000.C.0.03.2002.00.01.22201010001">7024</definedName>
    <definedName name="SLD.000.C.0.03.2002.00.01.22203010001">35283</definedName>
    <definedName name="SLD.000.C.0.03.2002.00.01.241">137385</definedName>
    <definedName name="SLD.000.C.0.03.2002.00.01.24101010001">137385</definedName>
    <definedName name="SLD.000.C.0.03.2002.00.01.244">4382</definedName>
    <definedName name="SLD.000.C.0.03.2002.00.01.24401010001">3983</definedName>
    <definedName name="SLD.000.C.0.03.2002.00.01.24401010002">398</definedName>
    <definedName name="SLD.000.C.0.03.2002.00.01.311">83047</definedName>
    <definedName name="SLD.000.C.0.03.2002.00.01.312">2816</definedName>
    <definedName name="SLD.000.C.0.03.2002.00.01.32">-7269</definedName>
    <definedName name="SLD.000.C.0.03.2002.00.01.34">387</definedName>
    <definedName name="SLD.000.C.0.03.2002.00.01.41">-44397</definedName>
    <definedName name="SLD.000.C.0.03.2002.00.01.4110201">-29905</definedName>
    <definedName name="SLD.000.C.0.03.2002.00.01.42">-6638</definedName>
    <definedName name="SLD.000.C.0.03.2002.00.01.4410101">-12790</definedName>
    <definedName name="SLD.000.C.0.03.2002.00.01.4410102">-610</definedName>
    <definedName name="SLD.000.C.0.03.2002.00.01.45">93</definedName>
    <definedName name="SLD.000.C.0.03.2002.00.01.47101010001">-2726</definedName>
    <definedName name="SLD.000.C.0.03.2002.00.01.47101010002">-931</definedName>
    <definedName name="SLD.000.C.0.03.2002.00.01.47102010001">-958</definedName>
    <definedName name="SLD.000.C.0.03.2002.00.01.47102010002">-399</definedName>
    <definedName name="SLD.000.C.0.03.2002.00.01.D1010">19394</definedName>
    <definedName name="SLD.000.C.0.03.2002.00.01.D1011">0</definedName>
    <definedName name="SLD.000.C.0.03.2002.00.01.D1012">2379</definedName>
    <definedName name="SLD.000.C.0.03.2002.00.01.D1013">5994</definedName>
    <definedName name="SLD.000.C.0.03.2002.00.01.D1015">514896</definedName>
    <definedName name="SLD.000.C.0.03.2002.00.01.D1016">0</definedName>
    <definedName name="SLD.000.C.0.03.2002.00.01.D1017">4526</definedName>
    <definedName name="SLD.000.C.0.03.2002.00.01.D1094">3338</definedName>
    <definedName name="SLD.000.C.0.03.2002.00.01.D1132">3247</definedName>
    <definedName name="SLD.000.C.0.03.2002.00.01.D1146">-13755</definedName>
    <definedName name="SLD.000.C.0.03.2002.00.01.D1155">3625</definedName>
    <definedName name="SLD.000.C.0.03.2002.00.01.D1181">-7742</definedName>
    <definedName name="SLD.000.C.0.03.2002.00.01.D1182">-607</definedName>
    <definedName name="SLD.000.C.0.03.2002.00.01.D1183">-5051</definedName>
    <definedName name="SLD.000.C.0.03.2002.00.01.D1203">19394</definedName>
    <definedName name="SLD.000.C.0.03.2002.00.01.D1204">0</definedName>
    <definedName name="SLD.000.C.0.03.2002.00.01.D1205">5183</definedName>
    <definedName name="SLD.000.C.0.03.2002.00.01.D1206">4050</definedName>
    <definedName name="SLD.000.C.0.03.2002.00.01.D1207">514896</definedName>
    <definedName name="SLD.000.C.0.03.2002.00.01.D1208">0</definedName>
    <definedName name="SLD.000.C.0.03.2002.00.01.D1209">3332</definedName>
    <definedName name="SLD.000.C.0.03.2002.00.01.D1212">7024</definedName>
    <definedName name="SLD.000.C.0.03.2002.00.01.D1213">303032</definedName>
    <definedName name="SLD.000.C.0.03.2002.00.01.D1214">4050</definedName>
    <definedName name="SLD.000.C.0.03.2002.00.01.D2018">-415</definedName>
    <definedName name="SLD.000.C.0.03.2002.00.01.D2019">-6234</definedName>
    <definedName name="SLD.000.C.0.03.2002.00.01.D2020">-44386</definedName>
    <definedName name="SLD.000.C.0.03.2002.00.01.D2021">142</definedName>
    <definedName name="SLD.000.C.0.03.2002.00.01.D997">13938</definedName>
    <definedName name="SLD.000.C.0.03.2002.00.01.DCRECEBER">5183</definedName>
    <definedName name="SLD.000.C.0.04.0000.00.00.42">-8761611.38000488</definedName>
    <definedName name="SLD.000.C.0.04.0000.00.01.11201010035">0</definedName>
    <definedName name="SLD.000.C.0.04.0000.00.01.11306010019">0</definedName>
    <definedName name="SLD.000.C.0.04.0000.00.01.11306010031">49</definedName>
    <definedName name="SLD.000.C.0.04.0000.00.01.11306010036">0</definedName>
    <definedName name="SLD.000.C.0.04.0000.00.01.117">1408</definedName>
    <definedName name="SLD.000.C.0.04.0000.00.01.121">2</definedName>
    <definedName name="SLD.000.C.0.04.0000.00.01.12301">756</definedName>
    <definedName name="SLD.000.C.0.04.0000.00.01.131">0</definedName>
    <definedName name="SLD.000.C.0.04.0000.00.01.211">79269</definedName>
    <definedName name="SLD.000.C.0.04.0000.00.01.212">48</definedName>
    <definedName name="SLD.000.C.0.04.0000.00.01.217">20782</definedName>
    <definedName name="SLD.000.C.0.04.0000.00.01.21704010001">0</definedName>
    <definedName name="SLD.000.C.0.04.0000.00.01.221">279351</definedName>
    <definedName name="SLD.000.C.0.04.0000.00.01.222">21139</definedName>
    <definedName name="SLD.000.C.0.04.0000.00.01.241">137385</definedName>
    <definedName name="SLD.000.C.0.04.0000.00.01.244">3416</definedName>
    <definedName name="SLD.000.C.0.04.0000.00.01.311">98481</definedName>
    <definedName name="SLD.000.C.0.04.0000.00.01.312">3398</definedName>
    <definedName name="SLD.000.C.0.04.0000.00.01.32">-8560</definedName>
    <definedName name="SLD.000.C.0.04.0000.00.01.34">1877</definedName>
    <definedName name="SLD.000.C.0.04.0000.00.01.41">-54386</definedName>
    <definedName name="SLD.000.C.0.04.0000.00.01.42">-8762</definedName>
    <definedName name="SLD.000.C.0.04.0000.00.01.4410101">-15650</definedName>
    <definedName name="SLD.000.C.0.04.0000.00.01.4410102">-23583</definedName>
    <definedName name="SLD.000.C.0.04.0000.00.01.45">-39</definedName>
    <definedName name="SLD.000.C.0.04.0000.00.01.47101010001">1632</definedName>
    <definedName name="SLD.000.C.0.04.0000.00.01.47101010002">613</definedName>
    <definedName name="SLD.000.C.0.04.0000.00.01.D1010">12975</definedName>
    <definedName name="SLD.000.C.0.04.0000.00.01.D1011">31572</definedName>
    <definedName name="SLD.000.C.0.04.0000.00.01.D1012">2144</definedName>
    <definedName name="SLD.000.C.0.04.0000.00.01.D1013">10210</definedName>
    <definedName name="SLD.000.C.0.04.0000.00.01.D1015">503130</definedName>
    <definedName name="SLD.000.C.0.04.0000.00.01.D1016">1661</definedName>
    <definedName name="SLD.000.C.0.04.0000.00.01.D1017">6650</definedName>
    <definedName name="SLD.000.C.0.04.0000.00.01.D1018">16804</definedName>
    <definedName name="SLD.000.C.0.04.0000.00.01.D1094">1787</definedName>
    <definedName name="SLD.000.C.0.04.0000.00.01.D1155">26</definedName>
    <definedName name="SLD.000.C.0.04.0000.00.01.D1181">-13973</definedName>
    <definedName name="SLD.000.C.0.04.0000.00.01.D1182">-23521</definedName>
    <definedName name="SLD.000.C.0.04.0000.00.01.D1183">-1738</definedName>
    <definedName name="SLD.000.C.0.04.0000.00.01.DCRECEBER">2746</definedName>
    <definedName name="SLD.000.C.0.05.0000.00.01.11201010035">0</definedName>
    <definedName name="SLD.000.C.0.05.0000.00.01.11306010019">0</definedName>
    <definedName name="SLD.000.C.0.05.0000.00.01.11306010031">12</definedName>
    <definedName name="SLD.000.C.0.05.0000.00.01.11306010036">0</definedName>
    <definedName name="SLD.000.C.0.05.0000.00.01.117">1336</definedName>
    <definedName name="SLD.000.C.0.05.0000.00.01.121">2</definedName>
    <definedName name="SLD.000.C.0.05.0000.00.01.12301">726</definedName>
    <definedName name="SLD.000.C.0.05.0000.00.01.131">0</definedName>
    <definedName name="SLD.000.C.0.05.0000.00.01.211">85487</definedName>
    <definedName name="SLD.000.C.0.05.0000.00.01.212">36</definedName>
    <definedName name="SLD.000.C.0.05.0000.00.01.217">21843</definedName>
    <definedName name="SLD.000.C.0.05.0000.00.01.221">286500</definedName>
    <definedName name="SLD.000.C.0.05.0000.00.01.222">21139</definedName>
    <definedName name="SLD.000.C.0.05.0000.00.01.241">137385</definedName>
    <definedName name="SLD.000.C.0.05.0000.00.01.244">3416</definedName>
    <definedName name="SLD.000.C.0.05.0000.00.01.311">123327</definedName>
    <definedName name="SLD.000.C.0.05.0000.00.01.312">3807</definedName>
    <definedName name="SLD.000.C.0.05.0000.00.01.32">-10702</definedName>
    <definedName name="SLD.000.C.0.05.0000.00.01.34">1981</definedName>
    <definedName name="SLD.000.C.0.05.0000.00.01.41">-67934</definedName>
    <definedName name="SLD.000.C.0.05.0000.00.01.42">-10975</definedName>
    <definedName name="SLD.000.C.0.05.0000.00.01.4410101">-19903</definedName>
    <definedName name="SLD.000.C.0.05.0000.00.01.4410102">-40685</definedName>
    <definedName name="SLD.000.C.0.05.0000.00.01.45">-42</definedName>
    <definedName name="SLD.000.C.0.05.0000.00.01.47101010001">5007</definedName>
    <definedName name="SLD.000.C.0.05.0000.00.01.47101010002">1864</definedName>
    <definedName name="SLD.000.C.0.05.0000.00.01.D1010">8692</definedName>
    <definedName name="SLD.000.C.0.05.0000.00.01.D1011">34264</definedName>
    <definedName name="SLD.000.C.0.05.0000.00.01.D1012">2164</definedName>
    <definedName name="SLD.000.C.0.05.0000.00.01.D1013">14838</definedName>
    <definedName name="SLD.000.C.0.05.0000.00.01.D1015">505997</definedName>
    <definedName name="SLD.000.C.0.05.0000.00.01.D1016">1111</definedName>
    <definedName name="SLD.000.C.0.05.0000.00.01.D1017">6505</definedName>
    <definedName name="SLD.000.C.0.05.0000.00.01.D1018">7528</definedName>
    <definedName name="SLD.000.C.0.05.0000.00.01.D1094">2028</definedName>
    <definedName name="SLD.000.C.0.05.0000.00.01.D1155">53</definedName>
    <definedName name="SLD.000.C.0.05.0000.00.01.D1181">-17529</definedName>
    <definedName name="SLD.000.C.0.05.0000.00.01.D1182">-40591</definedName>
    <definedName name="SLD.000.C.0.05.0000.00.01.D1183">-2468</definedName>
    <definedName name="SLD.000.C.0.05.0000.00.01.DCRECEBER">2685</definedName>
    <definedName name="SLD.000.C.0.06.0000.00.00.D1181">-20566249.61</definedName>
    <definedName name="SLD.000.C.0.06.0000.00.01.11201010035">0</definedName>
    <definedName name="SLD.000.C.0.06.0000.00.01.11306010019">0</definedName>
    <definedName name="SLD.000.C.0.06.0000.00.01.11306010031">16</definedName>
    <definedName name="SLD.000.C.0.06.0000.00.01.11306010036">0</definedName>
    <definedName name="SLD.000.C.0.06.0000.00.01.117">1241</definedName>
    <definedName name="SLD.000.C.0.06.0000.00.01.121">1</definedName>
    <definedName name="SLD.000.C.0.06.0000.00.01.12301">696</definedName>
    <definedName name="SLD.000.C.0.06.0000.00.01.131">0</definedName>
    <definedName name="SLD.000.C.0.06.0000.00.01.211">85525</definedName>
    <definedName name="SLD.000.C.0.06.0000.00.01.212">35</definedName>
    <definedName name="SLD.000.C.0.06.0000.00.01.216">547</definedName>
    <definedName name="SLD.000.C.0.06.0000.00.01.217">23545</definedName>
    <definedName name="SLD.000.C.0.06.0000.00.01.21704010001">2</definedName>
    <definedName name="SLD.000.C.0.06.0000.00.01.219">1074</definedName>
    <definedName name="SLD.000.C.0.06.0000.00.01.221">280521</definedName>
    <definedName name="SLD.000.C.0.06.0000.00.01.222">21139</definedName>
    <definedName name="SLD.000.C.0.06.0000.00.01.241">137385</definedName>
    <definedName name="SLD.000.C.0.06.0000.00.01.244">3416</definedName>
    <definedName name="SLD.000.C.0.06.0000.00.01.311">146832</definedName>
    <definedName name="SLD.000.C.0.06.0000.00.01.312">4286</definedName>
    <definedName name="SLD.000.C.0.06.0000.00.01.32">-12733</definedName>
    <definedName name="SLD.000.C.0.06.0000.00.01.34">2062</definedName>
    <definedName name="SLD.000.C.0.06.0000.00.01.41">-81374</definedName>
    <definedName name="SLD.000.C.0.06.0000.00.01.42">-15127</definedName>
    <definedName name="SLD.000.C.0.06.0000.00.01.4410101">-23147</definedName>
    <definedName name="SLD.000.C.0.06.0000.00.01.4410102">-35398</definedName>
    <definedName name="SLD.000.C.0.06.0000.00.01.45">-40</definedName>
    <definedName name="SLD.000.C.0.06.0000.00.01.47101010001">3369</definedName>
    <definedName name="SLD.000.C.0.06.0000.00.01.47101010002">1275</definedName>
    <definedName name="SLD.000.C.0.06.0000.00.01.D1010">15222</definedName>
    <definedName name="SLD.000.C.0.06.0000.00.01.D1011">26430</definedName>
    <definedName name="SLD.000.C.0.06.0000.00.01.D1012">2184</definedName>
    <definedName name="SLD.000.C.0.06.0000.00.01.D1013">12610</definedName>
    <definedName name="SLD.000.C.0.06.0000.00.01.D1014">71</definedName>
    <definedName name="SLD.000.C.0.06.0000.00.01.D1015">510574</definedName>
    <definedName name="SLD.000.C.0.06.0000.00.01.D1016">561</definedName>
    <definedName name="SLD.000.C.0.06.0000.00.01.D1017">6692</definedName>
    <definedName name="SLD.000.C.0.06.0000.00.01.D1018">11786</definedName>
    <definedName name="SLD.000.C.0.06.0000.00.01.D1094">2221</definedName>
    <definedName name="SLD.000.C.0.06.0000.00.01.D1155">34</definedName>
    <definedName name="SLD.000.C.0.06.0000.00.01.D1181">-20566</definedName>
    <definedName name="SLD.000.C.0.06.0000.00.01.D1182">-35305</definedName>
    <definedName name="SLD.000.C.0.06.0000.00.01.D1183">-2674</definedName>
    <definedName name="SLD.000.C.0.06.0000.00.01.DCRECEBER">2712</definedName>
    <definedName name="SLD.000.C.0.06.0000.00.02.D1181">-21</definedName>
    <definedName name="SLD.000.C.0.06.2000.00.01.111">26629</definedName>
    <definedName name="SLD.000.C.0.06.2000.00.01.2110202">7150</definedName>
    <definedName name="SLD.000.C.0.06.2000.00.01.2110203">40948</definedName>
    <definedName name="SLD.000.C.0.06.2000.00.01.2210202">20001</definedName>
    <definedName name="SLD.000.C.0.06.2000.00.01.2210203">152670</definedName>
    <definedName name="SLD.000.C.0.06.2000.00.01.311">130707</definedName>
    <definedName name="SLD.000.C.0.06.2000.00.01.312">3749</definedName>
    <definedName name="SLD.000.C.0.06.2000.00.01.32">-11443</definedName>
    <definedName name="SLD.000.C.0.06.2000.00.01.34">3543</definedName>
    <definedName name="SLD.000.C.0.06.2000.00.01.41">-76609</definedName>
    <definedName name="SLD.000.C.0.06.2000.00.01.42">-13388</definedName>
    <definedName name="SLD.000.C.0.06.2000.00.01.45">-92</definedName>
    <definedName name="SLD.000.C.0.06.2000.00.01.47101010001">-2860</definedName>
    <definedName name="SLD.000.C.0.06.2000.00.01.47101010002">-679</definedName>
    <definedName name="SLD.000.C.0.06.2000.00.01.D1181">-23175</definedName>
    <definedName name="SLD.000.C.0.06.2000.00.01.D1182">-852</definedName>
    <definedName name="SLD.000.C.0.06.2000.00.01.D1183">-1824</definedName>
    <definedName name="SLD.000.C.0.06.2001.00.00.24401010001">3105311.94</definedName>
    <definedName name="SLD.000.C.0.06.2001.00.00.24401010002">310531.2</definedName>
    <definedName name="SLD.000.C.0.06.2001.00.01.117">1241</definedName>
    <definedName name="SLD.000.C.0.06.2001.00.01.121">1</definedName>
    <definedName name="SLD.000.C.0.06.2001.00.01.12301">696</definedName>
    <definedName name="SLD.000.C.0.06.2001.00.01.211">85525</definedName>
    <definedName name="SLD.000.C.0.06.2001.00.01.2110202">8973</definedName>
    <definedName name="SLD.000.C.0.06.2001.00.01.2110203">50537</definedName>
    <definedName name="SLD.000.C.0.06.2001.00.01.212">35</definedName>
    <definedName name="SLD.000.C.0.06.2001.00.01.217">23545</definedName>
    <definedName name="SLD.000.C.0.06.2001.00.01.221">280521</definedName>
    <definedName name="SLD.000.C.0.06.2001.00.01.2210202">16829</definedName>
    <definedName name="SLD.000.C.0.06.2001.00.01.2210203">149883</definedName>
    <definedName name="SLD.000.C.0.06.2001.00.01.222">21139</definedName>
    <definedName name="SLD.000.C.0.06.2001.00.01.241">137385</definedName>
    <definedName name="SLD.000.C.0.06.2001.00.01.24401010001">3105</definedName>
    <definedName name="SLD.000.C.0.06.2001.00.01.24401010002">311</definedName>
    <definedName name="SLD.000.C.0.06.2001.00.01.311">146832</definedName>
    <definedName name="SLD.000.C.0.06.2001.00.01.312">4286</definedName>
    <definedName name="SLD.000.C.0.06.2001.00.01.32">-12733</definedName>
    <definedName name="SLD.000.C.0.06.2001.00.01.34">2062</definedName>
    <definedName name="SLD.000.C.0.06.2001.00.01.41">-81374</definedName>
    <definedName name="SLD.000.C.0.06.2001.00.01.42">-15127</definedName>
    <definedName name="SLD.000.C.0.06.2001.00.01.45">-40</definedName>
    <definedName name="SLD.000.C.0.06.2001.00.01.47101010001">3369</definedName>
    <definedName name="SLD.000.C.0.06.2001.00.01.47101010002">1275</definedName>
    <definedName name="SLD.000.C.0.06.2001.00.01.D1010">15222</definedName>
    <definedName name="SLD.000.C.0.06.2001.00.01.D1011">26430</definedName>
    <definedName name="SLD.000.C.0.06.2001.00.01.D1012">2184</definedName>
    <definedName name="SLD.000.C.0.06.2001.00.01.D1013">12610</definedName>
    <definedName name="SLD.000.C.0.06.2001.00.01.D1015">510574</definedName>
    <definedName name="SLD.000.C.0.06.2001.00.01.D1016">561</definedName>
    <definedName name="SLD.000.C.0.06.2001.00.01.D1017">6692</definedName>
    <definedName name="SLD.000.C.0.06.2001.00.01.D1018">-269108</definedName>
    <definedName name="SLD.000.C.0.06.2001.00.01.D1094">2221</definedName>
    <definedName name="SLD.000.C.0.06.2001.00.01.D1155">34</definedName>
    <definedName name="SLD.000.C.0.06.2001.00.01.D1181">-20566</definedName>
    <definedName name="SLD.000.C.0.06.2001.00.01.D1182">-35305</definedName>
    <definedName name="SLD.000.C.0.06.2001.00.01.D1183">-2674</definedName>
    <definedName name="SLD.000.C.0.06.2001.00.01.DCRECEBER">2712</definedName>
    <definedName name="SLD.000.C.0.07.0000.00.00.311">154554758.300048</definedName>
    <definedName name="SLD.000.C.0.07.0000.00.00.312">4413838.41000366</definedName>
    <definedName name="SLD.000.C.0.07.0000.00.00.32">-11563047.550003</definedName>
    <definedName name="SLD.000.C.0.07.0000.00.00.34">3022147.54000092</definedName>
    <definedName name="SLD.000.C.0.07.0000.00.00.41">-89645674.040039</definedName>
    <definedName name="SLD.000.C.0.07.0000.00.00.42">-17457559.8999939</definedName>
    <definedName name="SLD.000.C.0.07.0000.00.00.44">-26895992.9599914</definedName>
    <definedName name="SLD.000.C.0.07.0000.00.00.45">-113299.85000002</definedName>
    <definedName name="SLD.000.C.0.07.0000.00.00.47101010001">-4095197.79000092</definedName>
    <definedName name="SLD.000.C.0.07.0000.00.00.47101010002">-1207791.98999977</definedName>
    <definedName name="SLD.000.C.0.07.0000.00.01.11201010035">0</definedName>
    <definedName name="SLD.000.C.0.07.0000.00.01.11306010019">0</definedName>
    <definedName name="SLD.000.C.0.07.0000.00.01.11306010031">12</definedName>
    <definedName name="SLD.000.C.0.07.0000.00.01.11306010036">0</definedName>
    <definedName name="SLD.000.C.0.07.0000.00.01.117">1110</definedName>
    <definedName name="SLD.000.C.0.07.0000.00.01.121">33056</definedName>
    <definedName name="SLD.000.C.0.07.0000.00.01.12301">1027</definedName>
    <definedName name="SLD.000.C.0.07.0000.00.01.131">0</definedName>
    <definedName name="SLD.000.C.0.07.0000.00.01.211">70770</definedName>
    <definedName name="SLD.000.C.0.07.0000.00.01.212">459</definedName>
    <definedName name="SLD.000.C.0.07.0000.00.01.216">548</definedName>
    <definedName name="SLD.000.C.0.07.0000.00.01.217">21028</definedName>
    <definedName name="SLD.000.C.0.07.0000.00.01.21704010001">0</definedName>
    <definedName name="SLD.000.C.0.07.0000.00.01.219">3346</definedName>
    <definedName name="SLD.000.C.0.07.0000.00.01.221">303674</definedName>
    <definedName name="SLD.000.C.0.07.0000.00.01.222">12514</definedName>
    <definedName name="SLD.000.C.0.07.0000.00.01.241">129974</definedName>
    <definedName name="SLD.000.C.0.07.0000.00.01.244">2180</definedName>
    <definedName name="SLD.000.C.0.07.0000.00.01.311">172282</definedName>
    <definedName name="SLD.000.C.0.07.0000.00.01.312">4712</definedName>
    <definedName name="SLD.000.C.0.07.0000.00.01.32">-14928</definedName>
    <definedName name="SLD.000.C.0.07.0000.00.01.34">2212</definedName>
    <definedName name="SLD.000.C.0.07.0000.00.01.41">-94807</definedName>
    <definedName name="SLD.000.C.0.07.0000.00.01.42">-19505</definedName>
    <definedName name="SLD.000.C.0.07.0000.00.01.4410101">-26998</definedName>
    <definedName name="SLD.000.C.0.07.0000.00.01.4410102">-47525</definedName>
    <definedName name="SLD.000.C.0.07.0000.00.01.45">-47</definedName>
    <definedName name="SLD.000.C.0.07.0000.00.01.47101010001">5852</definedName>
    <definedName name="SLD.000.C.0.07.0000.00.01.47101010002">2170</definedName>
    <definedName name="SLD.000.C.0.07.0000.00.01.D1010">10275</definedName>
    <definedName name="SLD.000.C.0.07.0000.00.01.D1011">32117</definedName>
    <definedName name="SLD.000.C.0.07.0000.00.01.D1012">750</definedName>
    <definedName name="SLD.000.C.0.07.0000.00.01.D1013">8672</definedName>
    <definedName name="SLD.000.C.0.07.0000.00.01.D1014">51</definedName>
    <definedName name="SLD.000.C.0.07.0000.00.01.D1015">484370</definedName>
    <definedName name="SLD.000.C.0.07.0000.00.01.D1016">6612</definedName>
    <definedName name="SLD.000.C.0.07.0000.00.01.D1017">4786</definedName>
    <definedName name="SLD.000.C.0.07.0000.00.01.D1018">29127</definedName>
    <definedName name="SLD.000.C.0.07.0000.00.01.D1094">2174</definedName>
    <definedName name="SLD.000.C.0.07.0000.00.01.D1155">30</definedName>
    <definedName name="SLD.000.C.0.07.0000.00.01.DCRECEBER">367</definedName>
    <definedName name="SLD.000.C.0.07.2000.00.00.311">154554758.300048</definedName>
    <definedName name="SLD.000.C.0.07.2000.00.00.312">4413838.41000366</definedName>
    <definedName name="SLD.000.C.0.07.2000.00.00.32">-11563047.550003</definedName>
    <definedName name="SLD.000.C.0.07.2000.00.00.34">3022147.54000092</definedName>
    <definedName name="SLD.000.C.0.07.2000.00.00.41">-89645674.040039</definedName>
    <definedName name="SLD.000.C.0.07.2000.00.00.42">-17457559.8999939</definedName>
    <definedName name="SLD.000.C.0.07.2000.00.00.44">-26895992.9599914</definedName>
    <definedName name="SLD.000.C.0.07.2000.00.00.45">-113299.85000002</definedName>
    <definedName name="SLD.000.C.0.07.2000.00.00.47101010001">-4095197.79000092</definedName>
    <definedName name="SLD.000.C.0.07.2000.00.00.47101010002">-1207791.98999977</definedName>
    <definedName name="SLD.000.C.0.07.2000.00.01.111">29535</definedName>
    <definedName name="SLD.000.C.0.07.2000.00.01.311">154555</definedName>
    <definedName name="SLD.000.C.0.07.2000.00.01.312">4414</definedName>
    <definedName name="SLD.000.C.0.07.2000.00.01.32">-11563</definedName>
    <definedName name="SLD.000.C.0.07.2000.00.01.34">3022</definedName>
    <definedName name="SLD.000.C.0.07.2000.00.01.41">-89646</definedName>
    <definedName name="SLD.000.C.0.07.2000.00.01.42">-17458</definedName>
    <definedName name="SLD.000.C.0.07.2000.00.01.44">-26896</definedName>
    <definedName name="SLD.000.C.0.07.2000.00.01.45">-113</definedName>
    <definedName name="SLD.000.C.0.07.2000.00.01.47101010001">-4095</definedName>
    <definedName name="SLD.000.C.0.07.2000.00.01.47101010002">-1208</definedName>
    <definedName name="SLD.000.C.0.07.2001.00.01.11201010035">0</definedName>
    <definedName name="SLD.000.C.0.07.2001.00.01.11306010019">0</definedName>
    <definedName name="SLD.000.C.0.07.2001.00.01.11306010031">12</definedName>
    <definedName name="SLD.000.C.0.07.2001.00.01.11306010036">0</definedName>
    <definedName name="SLD.000.C.0.07.2001.00.01.121">1</definedName>
    <definedName name="SLD.000.C.0.07.2001.00.01.12301">666</definedName>
    <definedName name="SLD.000.C.0.07.2001.00.01.131">0</definedName>
    <definedName name="SLD.000.C.0.07.2001.00.01.211">91549</definedName>
    <definedName name="SLD.000.C.0.07.2001.00.01.212">37</definedName>
    <definedName name="SLD.000.C.0.07.2001.00.01.217">23062</definedName>
    <definedName name="SLD.000.C.0.07.2001.00.01.221">287690</definedName>
    <definedName name="SLD.000.C.0.07.2001.00.01.222">21139</definedName>
    <definedName name="SLD.000.C.0.07.2001.00.01.241">137385</definedName>
    <definedName name="SLD.000.C.0.07.2001.00.01.244">3416</definedName>
    <definedName name="SLD.000.C.0.07.2001.00.01.311">172282</definedName>
    <definedName name="SLD.000.C.0.07.2001.00.01.312">4712</definedName>
    <definedName name="SLD.000.C.0.07.2001.00.01.32">-14928</definedName>
    <definedName name="SLD.000.C.0.07.2001.00.01.34">2212</definedName>
    <definedName name="SLD.000.C.0.07.2001.00.01.41">-94807</definedName>
    <definedName name="SLD.000.C.0.07.2001.00.01.42">-19505</definedName>
    <definedName name="SLD.000.C.0.07.2001.00.01.4410101">-26998</definedName>
    <definedName name="SLD.000.C.0.07.2001.00.01.4410102">-47525</definedName>
    <definedName name="SLD.000.C.0.07.2001.00.01.45">-47</definedName>
    <definedName name="SLD.000.C.0.07.2001.00.01.47101010001">5852</definedName>
    <definedName name="SLD.000.C.0.07.2001.00.01.47101010002">2170</definedName>
    <definedName name="SLD.000.C.0.07.2001.00.01.D1013">15989</definedName>
    <definedName name="SLD.000.C.0.07.2001.00.01.D1015">512573</definedName>
    <definedName name="SLD.000.C.0.07.2001.00.01.D1016">11</definedName>
    <definedName name="SLD.000.C.0.07.2001.00.01.D1017">7157</definedName>
    <definedName name="SLD.000.C.0.07.2001.00.01.D1018">-323356</definedName>
    <definedName name="SLD.000.C.0.07.2001.00.01.D1094">2174</definedName>
    <definedName name="SLD.000.C.0.07.2001.00.01.D1155">30</definedName>
    <definedName name="SLD.000.C.0.08.0000.00.00.11201010035">200</definedName>
    <definedName name="SLD.000.C.0.08.0000.00.00.11306010019">90.63</definedName>
    <definedName name="SLD.000.C.0.08.0000.00.00.11306010031">13002</definedName>
    <definedName name="SLD.000.C.0.08.0000.00.00.21704010001">16653.00999999</definedName>
    <definedName name="SLD.000.C.0.08.0000.00.01.117">1001</definedName>
    <definedName name="SLD.000.C.0.08.0000.00.01.121">30082</definedName>
    <definedName name="SLD.000.C.0.08.0000.00.01.12301">997</definedName>
    <definedName name="SLD.000.C.0.08.0000.00.01.211">73607</definedName>
    <definedName name="SLD.000.C.0.08.0000.00.01.212">220</definedName>
    <definedName name="SLD.000.C.0.08.0000.00.01.216">555</definedName>
    <definedName name="SLD.000.C.0.08.0000.00.01.217">22702</definedName>
    <definedName name="SLD.000.C.0.08.0000.00.01.219">3514</definedName>
    <definedName name="SLD.000.C.0.08.0000.00.01.221">307226</definedName>
    <definedName name="SLD.000.C.0.08.0000.00.01.222">12514</definedName>
    <definedName name="SLD.000.C.0.08.0000.00.01.241">129974</definedName>
    <definedName name="SLD.000.C.0.08.0000.00.01.244">2180</definedName>
    <definedName name="SLD.000.C.0.08.0000.00.01.D1010">14735</definedName>
    <definedName name="SLD.000.C.0.08.0000.00.01.D1011">36890</definedName>
    <definedName name="SLD.000.C.0.08.0000.00.01.D1012">1296</definedName>
    <definedName name="SLD.000.C.0.08.0000.00.01.D1013">8253</definedName>
    <definedName name="SLD.000.C.0.08.0000.00.01.D1014">99</definedName>
    <definedName name="SLD.000.C.0.08.0000.00.01.D1015">487300</definedName>
    <definedName name="SLD.000.C.0.08.0000.00.01.D1016">6062</definedName>
    <definedName name="SLD.000.C.0.08.0000.00.01.D1017">5130</definedName>
    <definedName name="SLD.000.C.0.08.0000.00.01.D1018">29703</definedName>
    <definedName name="SLD.000.C.0.08.0000.00.01.DCRECEBER">610</definedName>
    <definedName name="SLD.000.C.0.08.2000.00.01.311">179586</definedName>
    <definedName name="SLD.000.C.0.08.2000.00.01.312">4954</definedName>
    <definedName name="SLD.000.C.0.08.2000.00.01.32">-13428</definedName>
    <definedName name="SLD.000.C.0.08.2000.00.01.34">4527</definedName>
    <definedName name="SLD.000.C.0.08.2000.00.01.41">-102632</definedName>
    <definedName name="SLD.000.C.0.08.2000.00.01.42">-18791</definedName>
    <definedName name="SLD.000.C.0.08.2000.00.01.44">-36837</definedName>
    <definedName name="SLD.000.C.0.08.2000.00.01.45">-114</definedName>
    <definedName name="SLD.000.C.0.08.2000.00.01.47101010001">-4419</definedName>
    <definedName name="SLD.000.C.0.08.2000.00.01.47101010002">-1257</definedName>
    <definedName name="SLD.000.C.0.08.2001.00.00.11306010034">679.5</definedName>
    <definedName name="SLD.000.C.0.08.2001.00.01.11201010035">0</definedName>
    <definedName name="SLD.000.C.0.08.2001.00.01.11306010019">1</definedName>
    <definedName name="SLD.000.C.0.08.2001.00.01.11306010031">0</definedName>
    <definedName name="SLD.000.C.0.08.2001.00.01.11306010034">1</definedName>
    <definedName name="SLD.000.C.0.08.2001.00.01.11306010036">43</definedName>
    <definedName name="SLD.000.C.0.08.2001.00.01.117">1014</definedName>
    <definedName name="SLD.000.C.0.08.2001.00.01.121">1</definedName>
    <definedName name="SLD.000.C.0.08.2001.00.01.12301">636</definedName>
    <definedName name="SLD.000.C.0.08.2001.00.01.131">0</definedName>
    <definedName name="SLD.000.C.0.08.2001.00.01.211">97618</definedName>
    <definedName name="SLD.000.C.0.08.2001.00.01.212">39</definedName>
    <definedName name="SLD.000.C.0.08.2001.00.01.217">21351</definedName>
    <definedName name="SLD.000.C.0.08.2001.00.01.221">294414</definedName>
    <definedName name="SLD.000.C.0.08.2001.00.01.222">21139</definedName>
    <definedName name="SLD.000.C.0.08.2001.00.01.241">137385</definedName>
    <definedName name="SLD.000.C.0.08.2001.00.01.244">3416</definedName>
    <definedName name="SLD.000.C.0.08.2001.00.01.311">199290</definedName>
    <definedName name="SLD.000.C.0.08.2001.00.01.312">5200</definedName>
    <definedName name="SLD.000.C.0.08.2001.00.01.32">-17264</definedName>
    <definedName name="SLD.000.C.0.08.2001.00.01.34">2360</definedName>
    <definedName name="SLD.000.C.0.08.2001.00.01.41">-109219</definedName>
    <definedName name="SLD.000.C.0.08.2001.00.01.42">-22060</definedName>
    <definedName name="SLD.000.C.0.08.2001.00.01.4410101">-31079</definedName>
    <definedName name="SLD.000.C.0.08.2001.00.01.4410102">-59077</definedName>
    <definedName name="SLD.000.C.0.08.2001.00.01.45">-45</definedName>
    <definedName name="SLD.000.C.0.08.2001.00.01.47101010001">7590</definedName>
    <definedName name="SLD.000.C.0.08.2001.00.01.47101010002">2796</definedName>
    <definedName name="SLD.000.C.0.08.2001.00.01.D1010">21116</definedName>
    <definedName name="SLD.000.C.0.08.2001.00.01.D1011">25629</definedName>
    <definedName name="SLD.000.C.0.08.2001.00.01.D1012">2240</definedName>
    <definedName name="SLD.000.C.0.08.2001.00.01.D1013">18353</definedName>
    <definedName name="SLD.000.C.0.08.2001.00.01.D1015">513622</definedName>
    <definedName name="SLD.000.C.0.08.2001.00.01.D1016">-1</definedName>
    <definedName name="SLD.000.C.0.08.2001.00.01.D1017">7552</definedName>
    <definedName name="SLD.000.C.0.08.2001.00.01.D1018">-378897</definedName>
    <definedName name="SLD.000.C.0.08.2001.00.01.D1094">2297</definedName>
    <definedName name="SLD.000.C.0.08.2001.00.01.D1155">154</definedName>
    <definedName name="SLD.000.C.0.08.2001.00.01.DCRECEBER">2722</definedName>
    <definedName name="SLD.000.C.0.09.0000.00.00.11201010035">200</definedName>
    <definedName name="SLD.000.C.0.09.0000.00.00.11306010019">321.67</definedName>
    <definedName name="SLD.000.C.0.09.0000.00.00.11306010031">13000</definedName>
    <definedName name="SLD.000.C.0.09.0000.00.00.21704010001">25308.86000001</definedName>
    <definedName name="SLD.000.C.0.09.0000.00.01.117">851</definedName>
    <definedName name="SLD.000.C.0.09.0000.00.01.121">29836</definedName>
    <definedName name="SLD.000.C.0.09.0000.00.01.12301">967</definedName>
    <definedName name="SLD.000.C.0.09.0000.00.01.211">64411</definedName>
    <definedName name="SLD.000.C.0.09.0000.00.01.212">221</definedName>
    <definedName name="SLD.000.C.0.09.0000.00.01.216">587</definedName>
    <definedName name="SLD.000.C.0.09.0000.00.01.217">25855</definedName>
    <definedName name="SLD.000.C.0.09.0000.00.01.219">3756</definedName>
    <definedName name="SLD.000.C.0.09.0000.00.01.221">289288</definedName>
    <definedName name="SLD.000.C.0.09.0000.00.01.222">12514</definedName>
    <definedName name="SLD.000.C.0.09.0000.00.01.241">129974</definedName>
    <definedName name="SLD.000.C.0.09.0000.00.01.244">2180</definedName>
    <definedName name="SLD.000.C.0.09.0000.00.01.D1010">11912</definedName>
    <definedName name="SLD.000.C.0.09.0000.00.01.D1011">15980</definedName>
    <definedName name="SLD.000.C.0.09.0000.00.01.D1012">283</definedName>
    <definedName name="SLD.000.C.0.09.0000.00.01.D1013">7967</definedName>
    <definedName name="SLD.000.C.0.09.0000.00.01.D1014">161</definedName>
    <definedName name="SLD.000.C.0.09.0000.00.01.D1015">490510</definedName>
    <definedName name="SLD.000.C.0.09.0000.00.01.D1016">5512</definedName>
    <definedName name="SLD.000.C.0.09.0000.00.01.D1017">3942</definedName>
    <definedName name="SLD.000.C.0.09.0000.00.01.D1018">32145</definedName>
    <definedName name="SLD.000.C.0.09.0000.00.01.DCRECEBER">895</definedName>
    <definedName name="SLD.000.C.0.09.2000.00.00.47101010001">-5348859.38</definedName>
    <definedName name="SLD.000.C.0.09.2000.00.00.47101010002">-1581059</definedName>
    <definedName name="SLD.000.C.0.09.2000.00.01.111">14575</definedName>
    <definedName name="SLD.000.C.0.09.2000.00.01.311">204201</definedName>
    <definedName name="SLD.000.C.0.09.2000.00.01.312">6945</definedName>
    <definedName name="SLD.000.C.0.09.2000.00.01.32">-15314</definedName>
    <definedName name="SLD.000.C.0.09.2000.00.01.34">5297</definedName>
    <definedName name="SLD.000.C.0.09.2000.00.01.41">-115820</definedName>
    <definedName name="SLD.000.C.0.09.2000.00.01.42">-21060</definedName>
    <definedName name="SLD.000.C.0.09.2000.00.01.44">-43166</definedName>
    <definedName name="SLD.000.C.0.09.2000.00.01.45">-124</definedName>
    <definedName name="SLD.000.C.0.09.2000.00.01.47101010001">-5349</definedName>
    <definedName name="SLD.000.C.0.09.2000.00.01.47101010002">-1581</definedName>
    <definedName name="SLD.000.C.0.09.2000.00.01.D1181">-34730</definedName>
    <definedName name="SLD.000.C.0.09.2000.00.01.D1182">-5958</definedName>
    <definedName name="SLD.000.C.0.09.2000.00.01.D1183">-2478</definedName>
    <definedName name="SLD.000.C.0.09.2001.00.00.2110202">10616530.45</definedName>
    <definedName name="SLD.000.C.0.09.2001.00.00.2110203">53344901.4199999</definedName>
    <definedName name="SLD.000.C.0.09.2001.00.00.2210202">18765313.68</definedName>
    <definedName name="SLD.000.C.0.09.2001.00.00.2210203">147277673.299999</definedName>
    <definedName name="SLD.000.C.0.09.2001.00.01.11201010035">0</definedName>
    <definedName name="SLD.000.C.0.09.2001.00.01.11306010019">1</definedName>
    <definedName name="SLD.000.C.0.09.2001.00.01.11306010031">0</definedName>
    <definedName name="SLD.000.C.0.09.2001.00.01.11306010034">0</definedName>
    <definedName name="SLD.000.C.0.09.2001.00.01.11306010036">43</definedName>
    <definedName name="SLD.000.C.0.09.2001.00.01.117">912</definedName>
    <definedName name="SLD.000.C.0.09.2001.00.01.121">1</definedName>
    <definedName name="SLD.000.C.0.09.2001.00.01.12301">606</definedName>
    <definedName name="SLD.000.C.0.09.2001.00.01.131">0</definedName>
    <definedName name="SLD.000.C.0.09.2001.00.01.211">92146</definedName>
    <definedName name="SLD.000.C.0.09.2001.00.01.2110202">10617</definedName>
    <definedName name="SLD.000.C.0.09.2001.00.01.2110203">53345</definedName>
    <definedName name="SLD.000.C.0.09.2001.00.01.212">41</definedName>
    <definedName name="SLD.000.C.0.09.2001.00.01.217">22556</definedName>
    <definedName name="SLD.000.C.0.09.2001.00.01.221">273889</definedName>
    <definedName name="SLD.000.C.0.09.2001.00.01.2210202">18765</definedName>
    <definedName name="SLD.000.C.0.09.2001.00.01.2210203">147278</definedName>
    <definedName name="SLD.000.C.0.09.2001.00.01.222">21139</definedName>
    <definedName name="SLD.000.C.0.09.2001.00.01.241">137385</definedName>
    <definedName name="SLD.000.C.0.09.2001.00.01.244">3416</definedName>
    <definedName name="SLD.000.C.0.09.2001.00.01.24401010001">3105</definedName>
    <definedName name="SLD.000.C.0.09.2001.00.01.24401010002">311</definedName>
    <definedName name="SLD.000.C.0.09.2001.00.01.311">226450</definedName>
    <definedName name="SLD.000.C.0.09.2001.00.01.312">7103</definedName>
    <definedName name="SLD.000.C.0.09.2001.00.01.32">-19667</definedName>
    <definedName name="SLD.000.C.0.09.2001.00.01.34">2426</definedName>
    <definedName name="SLD.000.C.0.09.2001.00.01.41">-120059</definedName>
    <definedName name="SLD.000.C.0.09.2001.00.01.42">-24899</definedName>
    <definedName name="SLD.000.C.0.09.2001.00.01.4410101">-35193</definedName>
    <definedName name="SLD.000.C.0.09.2001.00.01.4410102">-70926</definedName>
    <definedName name="SLD.000.C.0.09.2001.00.01.45">-46</definedName>
    <definedName name="SLD.000.C.0.09.2001.00.01.47101010001">8304</definedName>
    <definedName name="SLD.000.C.0.09.2001.00.01.47101010002">3054</definedName>
    <definedName name="SLD.000.C.0.09.2001.00.01.47102010001">0</definedName>
    <definedName name="SLD.000.C.0.09.2001.00.01.47102010002">0</definedName>
    <definedName name="SLD.000.C.0.09.2001.00.01.D1010">12920</definedName>
    <definedName name="SLD.000.C.0.09.2001.00.01.D1011">7375</definedName>
    <definedName name="SLD.000.C.0.09.2001.00.01.D1012">2248</definedName>
    <definedName name="SLD.000.C.0.09.2001.00.01.D1013">19324</definedName>
    <definedName name="SLD.000.C.0.09.2001.00.01.D1015">513718</definedName>
    <definedName name="SLD.000.C.0.09.2001.00.01.D1016">0</definedName>
    <definedName name="SLD.000.C.0.09.2001.00.01.D1017">7923</definedName>
    <definedName name="SLD.000.C.0.09.2001.00.01.D1018">-434294</definedName>
    <definedName name="SLD.000.C.0.09.2001.00.01.D1094">2893</definedName>
    <definedName name="SLD.000.C.0.09.2001.00.01.D1155">158</definedName>
    <definedName name="SLD.000.C.0.09.2001.00.01.D1181">-31607</definedName>
    <definedName name="SLD.000.C.0.09.2001.00.01.D1182">-70827</definedName>
    <definedName name="SLD.000.C.0.09.2001.00.01.D1183">-3685</definedName>
    <definedName name="SLD.000.C.0.09.2001.00.01.DCRECEBER">2456</definedName>
    <definedName name="SLD.000.C.0.09.2002.00.01.311">0</definedName>
    <definedName name="SLD.000.C.0.09.2002.00.01.312">0</definedName>
    <definedName name="SLD.000.C.0.09.2002.00.01.32">0</definedName>
    <definedName name="SLD.000.C.0.09.2002.00.01.34">0</definedName>
    <definedName name="SLD.000.C.0.09.2002.00.01.41">0</definedName>
    <definedName name="SLD.000.C.0.09.2002.00.01.42">0</definedName>
    <definedName name="SLD.000.C.0.09.2002.00.01.45">0</definedName>
    <definedName name="SLD.000.C.0.09.2002.00.01.47101010001">0</definedName>
    <definedName name="SLD.000.C.0.09.2002.00.01.47101010002">0</definedName>
    <definedName name="SLD.000.C.0.09.2002.00.01.D1181">0</definedName>
    <definedName name="SLD.000.C.0.09.2002.00.01.D1182">0</definedName>
    <definedName name="SLD.000.C.0.09.2002.00.01.D1183">0</definedName>
    <definedName name="SLD.000.C.0.10.0000.00.00.11201010035">0</definedName>
    <definedName name="SLD.000.C.0.10.0000.00.00.11306010019">202.83</definedName>
    <definedName name="SLD.000.C.0.10.0000.00.00.11306010031">15275.16</definedName>
    <definedName name="SLD.000.C.0.10.0000.00.00.21704010001">23924.80000001</definedName>
    <definedName name="SLD.000.C.0.10.0000.00.01.11201010035">0</definedName>
    <definedName name="SLD.000.C.0.10.0000.00.01.11306010019">0</definedName>
    <definedName name="SLD.000.C.0.10.0000.00.01.11306010031">15</definedName>
    <definedName name="SLD.000.C.0.10.0000.00.01.117">695</definedName>
    <definedName name="SLD.000.C.0.10.0000.00.01.121">30859</definedName>
    <definedName name="SLD.000.C.0.10.0000.00.01.12301">937</definedName>
    <definedName name="SLD.000.C.0.10.0000.00.01.211">68903</definedName>
    <definedName name="SLD.000.C.0.10.0000.00.01.212">210</definedName>
    <definedName name="SLD.000.C.0.10.0000.00.01.216">545</definedName>
    <definedName name="SLD.000.C.0.10.0000.00.01.217">27330</definedName>
    <definedName name="SLD.000.C.0.10.0000.00.01.21704010001">24</definedName>
    <definedName name="SLD.000.C.0.10.0000.00.01.219">2428</definedName>
    <definedName name="SLD.000.C.0.10.0000.00.01.221">293045</definedName>
    <definedName name="SLD.000.C.0.10.0000.00.01.222">12514</definedName>
    <definedName name="SLD.000.C.0.10.0000.00.01.241">129974</definedName>
    <definedName name="SLD.000.C.0.10.0000.00.01.244">2180</definedName>
    <definedName name="SLD.000.C.0.10.0000.00.01.D1010">17271</definedName>
    <definedName name="SLD.000.C.0.10.0000.00.01.D1011">15613</definedName>
    <definedName name="SLD.000.C.0.10.0000.00.01.D1012">944</definedName>
    <definedName name="SLD.000.C.0.10.0000.00.01.D1013">7459</definedName>
    <definedName name="SLD.000.C.0.10.0000.00.01.D1014">323</definedName>
    <definedName name="SLD.000.C.0.10.0000.00.01.D1015">494149</definedName>
    <definedName name="SLD.000.C.0.10.0000.00.01.D1016">4962</definedName>
    <definedName name="SLD.000.C.0.10.0000.00.01.D1017">4190</definedName>
    <definedName name="SLD.000.C.0.10.0000.00.01.D1018">32726</definedName>
    <definedName name="SLD.000.C.0.10.0000.00.01.DCRECEBER">835</definedName>
    <definedName name="SLD.000.C.0.10.2000.00.01.311">229304</definedName>
    <definedName name="SLD.000.C.0.10.2000.00.01.312">7482</definedName>
    <definedName name="SLD.000.C.0.10.2000.00.01.32">-17176</definedName>
    <definedName name="SLD.000.C.0.10.2000.00.01.34">6787</definedName>
    <definedName name="SLD.000.C.0.10.2000.00.01.41">-129050</definedName>
    <definedName name="SLD.000.C.0.10.2000.00.01.42">-21320</definedName>
    <definedName name="SLD.000.C.0.10.2000.00.01.44">-54208</definedName>
    <definedName name="SLD.000.C.0.10.2000.00.01.45">-94</definedName>
    <definedName name="SLD.000.C.0.10.2000.00.01.47101010001">-5574</definedName>
    <definedName name="SLD.000.C.0.10.2000.00.01.47101010002">-1539</definedName>
    <definedName name="SLD.000.C.0.10.2001.00.00.2110202">10881502.85</definedName>
    <definedName name="SLD.000.C.0.10.2001.00.00.2110203">55226637.2899999</definedName>
    <definedName name="SLD.000.C.0.10.2001.00.00.2110302">28386509.52</definedName>
    <definedName name="SLD.000.C.0.10.2001.00.00.2210202">19016801.05</definedName>
    <definedName name="SLD.000.C.0.10.2001.00.00.2210203">149251446.629999</definedName>
    <definedName name="SLD.000.C.0.10.2001.00.00.2210302">105877571.47</definedName>
    <definedName name="SLD.000.C.0.10.2001.00.00.22201010001">5556543.48</definedName>
    <definedName name="SLD.000.C.0.10.2001.00.01.11201010035">0</definedName>
    <definedName name="SLD.000.C.0.10.2001.00.01.11306010019">0</definedName>
    <definedName name="SLD.000.C.0.10.2001.00.01.11306010031">0</definedName>
    <definedName name="SLD.000.C.0.10.2001.00.01.11306010034">0</definedName>
    <definedName name="SLD.000.C.0.10.2001.00.01.11306010036">73</definedName>
    <definedName name="SLD.000.C.0.10.2001.00.01.117">769</definedName>
    <definedName name="SLD.000.C.0.10.2001.00.01.121">0</definedName>
    <definedName name="SLD.000.C.0.10.2001.00.01.12301">576</definedName>
    <definedName name="SLD.000.C.0.10.2001.00.01.131">0</definedName>
    <definedName name="SLD.000.C.0.10.2001.00.01.211">94495</definedName>
    <definedName name="SLD.000.C.0.10.2001.00.01.2110202">10882</definedName>
    <definedName name="SLD.000.C.0.10.2001.00.01.2110203">55227</definedName>
    <definedName name="SLD.000.C.0.10.2001.00.01.2110302">28387</definedName>
    <definedName name="SLD.000.C.0.10.2001.00.01.212">130</definedName>
    <definedName name="SLD.000.C.0.10.2001.00.01.217">23634</definedName>
    <definedName name="SLD.000.C.0.10.2001.00.01.221">274146</definedName>
    <definedName name="SLD.000.C.0.10.2001.00.01.2210202">19017</definedName>
    <definedName name="SLD.000.C.0.10.2001.00.01.2210203">149251</definedName>
    <definedName name="SLD.000.C.0.10.2001.00.01.2210302">105878</definedName>
    <definedName name="SLD.000.C.0.10.2001.00.01.222">26696</definedName>
    <definedName name="SLD.000.C.0.10.2001.00.01.22201010001">5557</definedName>
    <definedName name="SLD.000.C.0.10.2001.00.01.241">137385</definedName>
    <definedName name="SLD.000.C.0.10.2001.00.01.244">3416</definedName>
    <definedName name="SLD.000.C.0.10.2001.00.01.311">255345</definedName>
    <definedName name="SLD.000.C.0.10.2001.00.01.312">10093</definedName>
    <definedName name="SLD.000.C.0.10.2001.00.01.32">-22260</definedName>
    <definedName name="SLD.000.C.0.10.2001.00.01.34">3447</definedName>
    <definedName name="SLD.000.C.0.10.2001.00.01.41">-134494</definedName>
    <definedName name="SLD.000.C.0.10.2001.00.01.42">-27702</definedName>
    <definedName name="SLD.000.C.0.10.2001.00.01.4410101">-38411</definedName>
    <definedName name="SLD.000.C.0.10.2001.00.01.4410102">-73993</definedName>
    <definedName name="SLD.000.C.0.10.2001.00.01.45">-43</definedName>
    <definedName name="SLD.000.C.0.10.2001.00.01.47101010001">6600</definedName>
    <definedName name="SLD.000.C.0.10.2001.00.01.47101010002">2441</definedName>
    <definedName name="SLD.000.C.0.10.2001.00.01.D1010">16116</definedName>
    <definedName name="SLD.000.C.0.10.2001.00.01.D1011">11907</definedName>
    <definedName name="SLD.000.C.0.10.2001.00.01.D1012">2246</definedName>
    <definedName name="SLD.000.C.0.10.2001.00.01.D1013">17007</definedName>
    <definedName name="SLD.000.C.0.10.2001.00.01.D1015">514760</definedName>
    <definedName name="SLD.000.C.0.10.2001.00.01.D1016">0</definedName>
    <definedName name="SLD.000.C.0.10.2001.00.01.D1017">2896</definedName>
    <definedName name="SLD.000.C.0.10.2001.00.01.D1018">-490445</definedName>
    <definedName name="SLD.000.C.0.10.2001.00.01.D1094">3050</definedName>
    <definedName name="SLD.000.C.0.10.2001.00.01.D1155">3862</definedName>
    <definedName name="SLD.000.C.0.10.2001.00.01.DCRECEBER">1408</definedName>
    <definedName name="SLD.000.C.0.11.0000.00.01.11201010035">0</definedName>
    <definedName name="SLD.000.C.0.11.0000.00.01.11306010019">0</definedName>
    <definedName name="SLD.000.C.0.11.0000.00.01.11306010031">29</definedName>
    <definedName name="SLD.000.C.0.11.0000.00.01.117">593</definedName>
    <definedName name="SLD.000.C.0.11.0000.00.01.121">31536</definedName>
    <definedName name="SLD.000.C.0.11.0000.00.01.12301">907</definedName>
    <definedName name="SLD.000.C.0.11.0000.00.01.211">72049</definedName>
    <definedName name="SLD.000.C.0.11.0000.00.01.212">95</definedName>
    <definedName name="SLD.000.C.0.11.0000.00.01.216">559</definedName>
    <definedName name="SLD.000.C.0.11.0000.00.01.217">27062</definedName>
    <definedName name="SLD.000.C.0.11.0000.00.01.21704010001">19</definedName>
    <definedName name="SLD.000.C.0.11.0000.00.01.219">2531</definedName>
    <definedName name="SLD.000.C.0.11.0000.00.01.221">292325</definedName>
    <definedName name="SLD.000.C.0.11.0000.00.01.222">12514</definedName>
    <definedName name="SLD.000.C.0.11.0000.00.01.241">129974</definedName>
    <definedName name="SLD.000.C.0.11.0000.00.01.244">2180</definedName>
    <definedName name="SLD.000.C.0.11.0000.00.01.D1010">14444</definedName>
    <definedName name="SLD.000.C.0.11.0000.00.01.D1011">16290</definedName>
    <definedName name="SLD.000.C.0.11.0000.00.01.D1012">1130</definedName>
    <definedName name="SLD.000.C.0.11.0000.00.01.D1013">7601</definedName>
    <definedName name="SLD.000.C.0.11.0000.00.01.D1014">382</definedName>
    <definedName name="SLD.000.C.0.11.0000.00.01.D1015">497806</definedName>
    <definedName name="SLD.000.C.0.11.0000.00.01.D1016">4412</definedName>
    <definedName name="SLD.000.C.0.11.0000.00.01.D1017">4464</definedName>
    <definedName name="SLD.000.C.0.11.0000.00.01.D1018">32313</definedName>
    <definedName name="SLD.000.C.0.11.0000.00.01.DCRECEBER">964</definedName>
    <definedName name="SLD.000.C.0.11.2000.00.01.311">254101</definedName>
    <definedName name="SLD.000.C.0.11.2000.00.01.312">7993</definedName>
    <definedName name="SLD.000.C.0.11.2000.00.01.32">-19017</definedName>
    <definedName name="SLD.000.C.0.11.2000.00.01.34">7665</definedName>
    <definedName name="SLD.000.C.0.11.2000.00.01.41">-142242</definedName>
    <definedName name="SLD.000.C.0.11.2000.00.01.42">-23374</definedName>
    <definedName name="SLD.000.C.0.11.2000.00.01.44">-63917</definedName>
    <definedName name="SLD.000.C.0.11.2000.00.01.45">-133</definedName>
    <definedName name="SLD.000.C.0.11.2000.00.01.47101010001">-5412</definedName>
    <definedName name="SLD.000.C.0.11.2000.00.01.47101010002">-1465</definedName>
    <definedName name="SLD.000.C.0.11.2001.00.01.11201010035">0</definedName>
    <definedName name="SLD.000.C.0.11.2001.00.01.11306010019">0</definedName>
    <definedName name="SLD.000.C.0.11.2001.00.01.11306010031">0</definedName>
    <definedName name="SLD.000.C.0.11.2001.00.01.11306010034">5</definedName>
    <definedName name="SLD.000.C.0.11.2001.00.01.11306010036">73</definedName>
    <definedName name="SLD.000.C.0.11.2001.00.01.117">646</definedName>
    <definedName name="SLD.000.C.0.11.2001.00.01.121">0</definedName>
    <definedName name="SLD.000.C.0.11.2001.00.01.12301">546</definedName>
    <definedName name="SLD.000.C.0.11.2001.00.01.131">0</definedName>
    <definedName name="SLD.000.C.0.11.2001.00.01.211">90706</definedName>
    <definedName name="SLD.000.C.0.11.2001.00.01.2110202">9681</definedName>
    <definedName name="SLD.000.C.0.11.2001.00.01.2110203">52642</definedName>
    <definedName name="SLD.000.C.0.11.2001.00.01.2110302">28383</definedName>
    <definedName name="SLD.000.C.0.11.2001.00.01.212">39</definedName>
    <definedName name="SLD.000.C.0.11.2001.00.01.217">23618</definedName>
    <definedName name="SLD.000.C.0.11.2001.00.01.221">256947</definedName>
    <definedName name="SLD.000.C.0.11.2001.00.01.2210202">13645</definedName>
    <definedName name="SLD.000.C.0.11.2001.00.01.2210203">139416</definedName>
    <definedName name="SLD.000.C.0.11.2001.00.01.2210302">103886</definedName>
    <definedName name="SLD.000.C.0.11.2001.00.01.222">26992</definedName>
    <definedName name="SLD.000.C.0.11.2001.00.01.22201010001">5853</definedName>
    <definedName name="SLD.000.C.0.11.2001.00.01.241">137385</definedName>
    <definedName name="SLD.000.C.0.11.2001.00.01.244">3416</definedName>
    <definedName name="SLD.000.C.0.11.2001.00.01.311">284127</definedName>
    <definedName name="SLD.000.C.0.11.2001.00.01.312">10976</definedName>
    <definedName name="SLD.000.C.0.11.2001.00.01.32">-24765</definedName>
    <definedName name="SLD.000.C.0.11.2001.00.01.34">3546</definedName>
    <definedName name="SLD.000.C.0.11.2001.00.01.41">-148549</definedName>
    <definedName name="SLD.000.C.0.11.2001.00.01.42">-30247</definedName>
    <definedName name="SLD.000.C.0.11.2001.00.01.4410101">-41836</definedName>
    <definedName name="SLD.000.C.0.11.2001.00.01.4410102">-58702</definedName>
    <definedName name="SLD.000.C.0.11.2001.00.01.45">-43</definedName>
    <definedName name="SLD.000.C.0.11.2001.00.01.47101010001">886</definedName>
    <definedName name="SLD.000.C.0.11.2001.00.01.47101010002">411</definedName>
    <definedName name="SLD.000.C.0.11.2001.00.01.D1010">15204</definedName>
    <definedName name="SLD.000.C.0.11.2001.00.01.D1011">11953</definedName>
    <definedName name="SLD.000.C.0.11.2001.00.01.D1012">2247</definedName>
    <definedName name="SLD.000.C.0.11.2001.00.01.D1013">9263</definedName>
    <definedName name="SLD.000.C.0.11.2001.00.01.D1015">517243</definedName>
    <definedName name="SLD.000.C.0.11.2001.00.01.D1016">0</definedName>
    <definedName name="SLD.000.C.0.11.2001.00.01.D1017">2872</definedName>
    <definedName name="SLD.000.C.0.11.2001.00.01.D1018">-530182</definedName>
    <definedName name="SLD.000.C.0.11.2001.00.01.D1094">3197</definedName>
    <definedName name="SLD.000.C.0.11.2001.00.01.D1155">3819</definedName>
    <definedName name="SLD.000.C.0.11.2001.00.01.DCRECEBER">1838</definedName>
    <definedName name="SLD.000.C.0.12.0000.00.00.D1211">20817035.09</definedName>
    <definedName name="SLD.000.C.0.12.0000.00.01.11201010035">0</definedName>
    <definedName name="SLD.000.C.0.12.0000.00.01.11306010019">0</definedName>
    <definedName name="SLD.000.C.0.12.0000.00.01.11306010031">0</definedName>
    <definedName name="SLD.000.C.0.12.0000.00.01.117">0</definedName>
    <definedName name="SLD.000.C.0.12.0000.00.01.121">0</definedName>
    <definedName name="SLD.000.C.0.12.0000.00.01.12302010001">5662</definedName>
    <definedName name="SLD.000.C.0.12.0000.00.01.12302010002">1689</definedName>
    <definedName name="SLD.000.C.0.12.0000.00.01.131">0</definedName>
    <definedName name="SLD.000.C.0.12.0000.00.01.211">0</definedName>
    <definedName name="SLD.000.C.0.12.0000.00.01.212">0</definedName>
    <definedName name="SLD.000.C.0.12.0000.00.01.217">0</definedName>
    <definedName name="SLD.000.C.0.12.0000.00.01.21704010001">0</definedName>
    <definedName name="SLD.000.C.0.12.0000.00.01.221">0</definedName>
    <definedName name="SLD.000.C.0.12.0000.00.01.222">0</definedName>
    <definedName name="SLD.000.C.0.12.0000.00.01.241">0</definedName>
    <definedName name="SLD.000.C.0.12.0000.00.01.244">0</definedName>
    <definedName name="SLD.000.C.0.12.0000.00.01.31">0</definedName>
    <definedName name="SLD.000.C.0.12.0000.00.01.32">0</definedName>
    <definedName name="SLD.000.C.0.12.0000.00.01.34">0</definedName>
    <definedName name="SLD.000.C.0.12.0000.00.01.41">0</definedName>
    <definedName name="SLD.000.C.0.12.0000.00.01.42">0</definedName>
    <definedName name="SLD.000.C.0.12.0000.00.01.45">0</definedName>
    <definedName name="SLD.000.C.0.12.0000.00.01.47101010001">0</definedName>
    <definedName name="SLD.000.C.0.12.0000.00.01.47101010002">0</definedName>
    <definedName name="SLD.000.C.0.12.0000.00.01.D1010">0</definedName>
    <definedName name="SLD.000.C.0.12.0000.00.01.D1011">0</definedName>
    <definedName name="SLD.000.C.0.12.0000.00.01.D1012">0</definedName>
    <definedName name="SLD.000.C.0.12.0000.00.01.D1013">0</definedName>
    <definedName name="SLD.000.C.0.12.0000.00.01.D1015">0</definedName>
    <definedName name="SLD.000.C.0.12.0000.00.01.D1016">0</definedName>
    <definedName name="SLD.000.C.0.12.0000.00.01.D1017">0</definedName>
    <definedName name="SLD.000.C.0.12.0000.00.01.D1018">0</definedName>
    <definedName name="SLD.000.C.0.12.0000.00.01.D1025">0</definedName>
    <definedName name="SLD.000.C.0.12.0000.00.01.D1026">0</definedName>
    <definedName name="SLD.000.C.0.12.0000.00.01.D1030">0</definedName>
    <definedName name="SLD.000.C.0.12.0000.00.01.D1093">0</definedName>
    <definedName name="SLD.000.C.0.12.0000.00.01.D1094">0</definedName>
    <definedName name="SLD.000.C.0.12.0000.00.01.D1211">20817</definedName>
    <definedName name="SLD.000.C.0.12.0000.00.01.DCRECEBER">0</definedName>
    <definedName name="SLD.000.C.0.12.1999.00.00.11">46755858.65</definedName>
    <definedName name="SLD.000.C.0.12.1999.00.00.111">28080836.7299999</definedName>
    <definedName name="SLD.000.C.0.12.1999.00.00.11307">4699155.21</definedName>
    <definedName name="SLD.000.C.0.12.1999.00.00.115">13298104.21</definedName>
    <definedName name="SLD.000.C.0.12.1999.00.00.117">386309.42000008</definedName>
    <definedName name="SLD.000.C.0.12.1999.00.00.121">32120074.2799987</definedName>
    <definedName name="SLD.000.C.0.12.1999.00.00.12101">32120074.28</definedName>
    <definedName name="SLD.000.C.0.12.1999.00.00.12302">8628884.53</definedName>
    <definedName name="SLD.000.C.0.12.1999.00.00.131">90000</definedName>
    <definedName name="SLD.000.C.0.12.1999.00.00.21">106839174.599999</definedName>
    <definedName name="SLD.000.C.0.12.1999.00.00.211">71813107.4799804</definedName>
    <definedName name="SLD.000.C.0.12.1999.00.00.212">988466.92000008</definedName>
    <definedName name="SLD.000.C.0.12.1999.00.00.21401">0</definedName>
    <definedName name="SLD.000.C.0.12.1999.00.00.217">30737899.1099853</definedName>
    <definedName name="SLD.000.C.0.12.1999.00.00.221">321088959</definedName>
    <definedName name="SLD.000.C.0.12.1999.00.00.222">12513945.7100067</definedName>
    <definedName name="SLD.000.C.0.12.1999.00.00.22203010001">12513945.71</definedName>
    <definedName name="SLD.000.C.0.12.1999.00.00.241">129974445.70996</definedName>
    <definedName name="SLD.000.C.0.12.1999.00.00.24101010001">129974445.71</definedName>
    <definedName name="SLD.000.C.0.12.1999.00.00.244">2180449.56999969</definedName>
    <definedName name="SLD.000.C.0.12.1999.00.00.2450101">37464088.14</definedName>
    <definedName name="SLD.000.C.0.12.1999.00.00.24501010001">37464088.14</definedName>
    <definedName name="SLD.000.C.0.12.1999.00.00.31">244637695.850097</definedName>
    <definedName name="SLD.000.C.0.12.1999.00.00.32">-7509368.30000305</definedName>
    <definedName name="SLD.000.C.0.12.1999.00.00.34">14624027.0099945</definedName>
    <definedName name="SLD.000.C.0.12.1999.00.00.41">-137984469.360107</definedName>
    <definedName name="SLD.000.C.0.12.1999.00.00.42">-18822323.7999877</definedName>
    <definedName name="SLD.000.C.0.12.1999.00.00.45">1209821.75</definedName>
    <definedName name="SLD.000.C.0.12.1999.00.00.47101010001">6781028.15000153</definedName>
    <definedName name="SLD.000.C.0.12.1999.00.00.47101010002">1847856.37999916</definedName>
    <definedName name="SLD.000.C.0.12.1999.00.00.D1010">16016305.1600036</definedName>
    <definedName name="SLD.000.C.0.12.1999.00.00.D1011">25362635.7800293</definedName>
    <definedName name="SLD.000.C.0.12.1999.00.00.D1012">4699155.20999908</definedName>
    <definedName name="SLD.000.C.0.12.1999.00.00.D1013">8628884.52999878</definedName>
    <definedName name="SLD.000.C.0.12.1999.00.00.D1015">491398211.890625</definedName>
    <definedName name="SLD.000.C.0.12.1999.00.00.D1016">10463049.2499847</definedName>
    <definedName name="SLD.000.C.0.12.1999.00.00.D1017">2173749.31999969</definedName>
    <definedName name="SLD.000.C.0.12.1999.00.00.D1018">18114451.8701171</definedName>
    <definedName name="SLD.000.C.0.12.1999.00.00.D1025">-49193159.4400024</definedName>
    <definedName name="SLD.000.C.0.12.1999.00.00.D1026">-3587777.86999512</definedName>
    <definedName name="SLD.000.C.0.12.1999.00.00.D1030">-71352966.6400146</definedName>
    <definedName name="SLD.000.C.0.12.1999.00.00.D1074">-19349636.2700195</definedName>
    <definedName name="SLD.000.C.0.12.1999.00.00.D1075">-8628884.52999878</definedName>
    <definedName name="SLD.000.C.0.12.1999.00.00.D1076">77181160.7299804</definedName>
    <definedName name="SLD.000.C.0.12.1999.00.00.D1093">1255347.8599987</definedName>
    <definedName name="SLD.000.C.0.12.1999.00.00.D1094">1125951.77000046</definedName>
    <definedName name="SLD.000.C.0.12.1999.00.00.D1132">2173749.32</definedName>
    <definedName name="SLD.000.C.0.12.1999.00.00.D1203">16016305.1599999</definedName>
    <definedName name="SLD.000.C.0.12.1999.00.00.D1204">13304504.21</definedName>
    <definedName name="SLD.000.C.0.12.1999.00.00.D1205">291453.08</definedName>
    <definedName name="SLD.000.C.0.12.1999.00.00.D1206">1255347.86</definedName>
    <definedName name="SLD.000.C.0.12.1999.00.00.D1207">491398211.889999</definedName>
    <definedName name="SLD.000.C.0.12.1999.00.00.D1208">10463049.25</definedName>
    <definedName name="SLD.000.C.0.12.1999.00.00.D1209">1125951.77</definedName>
    <definedName name="SLD.000.C.0.12.1999.00.00.D1210">2173749.32</definedName>
    <definedName name="SLD.000.C.0.12.1999.00.00.D1211">37464088.14</definedName>
    <definedName name="SLD.000.C.0.12.1999.00.00.D1213">392902066.48</definedName>
    <definedName name="SLD.000.C.0.12.1999.00.00.D1214">1255347.86</definedName>
    <definedName name="SLD.000.C.0.12.1999.00.00.D997">52401126.4100341</definedName>
    <definedName name="SLD.000.C.0.12.1999.00.00.DCRECEBER">291453.08000183</definedName>
    <definedName name="SLD.000.C.0.12.1999.00.01.11">46756</definedName>
    <definedName name="SLD.000.C.0.12.1999.00.01.111">28081</definedName>
    <definedName name="SLD.000.C.0.12.1999.00.01.11307">4699</definedName>
    <definedName name="SLD.000.C.0.12.1999.00.01.115">13298</definedName>
    <definedName name="SLD.000.C.0.12.1999.00.01.117">386</definedName>
    <definedName name="SLD.000.C.0.12.1999.00.01.121">32120</definedName>
    <definedName name="SLD.000.C.0.12.1999.00.01.12101">32120</definedName>
    <definedName name="SLD.000.C.0.12.1999.00.01.12302">8629</definedName>
    <definedName name="SLD.000.C.0.12.1999.00.01.131">90</definedName>
    <definedName name="SLD.000.C.0.12.1999.00.01.21">106839</definedName>
    <definedName name="SLD.000.C.0.12.1999.00.01.211">71813</definedName>
    <definedName name="SLD.000.C.0.12.1999.00.01.212">988</definedName>
    <definedName name="SLD.000.C.0.12.1999.00.01.21401">0</definedName>
    <definedName name="SLD.000.C.0.12.1999.00.01.217">30738</definedName>
    <definedName name="SLD.000.C.0.12.1999.00.01.221">321089</definedName>
    <definedName name="SLD.000.C.0.12.1999.00.01.222">12514</definedName>
    <definedName name="SLD.000.C.0.12.1999.00.01.22203010001">12514</definedName>
    <definedName name="SLD.000.C.0.12.1999.00.01.241">129974</definedName>
    <definedName name="SLD.000.C.0.12.1999.00.01.24101010001">129974</definedName>
    <definedName name="SLD.000.C.0.12.1999.00.01.244">2180</definedName>
    <definedName name="SLD.000.C.0.12.1999.00.01.2450101">37464</definedName>
    <definedName name="SLD.000.C.0.12.1999.00.01.24501010001">37464</definedName>
    <definedName name="SLD.000.C.0.12.1999.00.01.31">244638</definedName>
    <definedName name="SLD.000.C.0.12.1999.00.01.32">-7509</definedName>
    <definedName name="SLD.000.C.0.12.1999.00.01.34">14624</definedName>
    <definedName name="SLD.000.C.0.12.1999.00.01.41">-137984</definedName>
    <definedName name="SLD.000.C.0.12.1999.00.01.42">-18822</definedName>
    <definedName name="SLD.000.C.0.12.1999.00.01.45">1210</definedName>
    <definedName name="SLD.000.C.0.12.1999.00.01.47101010001">6781</definedName>
    <definedName name="SLD.000.C.0.12.1999.00.01.47101010002">1848</definedName>
    <definedName name="SLD.000.C.0.12.1999.00.01.D1010">16016</definedName>
    <definedName name="SLD.000.C.0.12.1999.00.01.D1011">25363</definedName>
    <definedName name="SLD.000.C.0.12.1999.00.01.D1012">4699</definedName>
    <definedName name="SLD.000.C.0.12.1999.00.01.D1013">8629</definedName>
    <definedName name="SLD.000.C.0.12.1999.00.01.D1015">491398</definedName>
    <definedName name="SLD.000.C.0.12.1999.00.01.D1016">10463</definedName>
    <definedName name="SLD.000.C.0.12.1999.00.01.D1017">2174</definedName>
    <definedName name="SLD.000.C.0.12.1999.00.01.D1018">18114</definedName>
    <definedName name="SLD.000.C.0.12.1999.00.01.D1025">-49193</definedName>
    <definedName name="SLD.000.C.0.12.1999.00.01.D1026">-3588</definedName>
    <definedName name="SLD.000.C.0.12.1999.00.01.D1030">-71353</definedName>
    <definedName name="SLD.000.C.0.12.1999.00.01.D1074">-19350</definedName>
    <definedName name="SLD.000.C.0.12.1999.00.01.D1075">-8629</definedName>
    <definedName name="SLD.000.C.0.12.1999.00.01.D1076">77181</definedName>
    <definedName name="SLD.000.C.0.12.1999.00.01.D1093">1255</definedName>
    <definedName name="SLD.000.C.0.12.1999.00.01.D1094">1126</definedName>
    <definedName name="SLD.000.C.0.12.1999.00.01.D1132">2174</definedName>
    <definedName name="SLD.000.C.0.12.1999.00.01.D1203">16016</definedName>
    <definedName name="SLD.000.C.0.12.1999.00.01.D1204">13305</definedName>
    <definedName name="SLD.000.C.0.12.1999.00.01.D1205">291</definedName>
    <definedName name="SLD.000.C.0.12.1999.00.01.D1206">1255</definedName>
    <definedName name="SLD.000.C.0.12.1999.00.01.D1207">491398</definedName>
    <definedName name="SLD.000.C.0.12.1999.00.01.D1208">10463</definedName>
    <definedName name="SLD.000.C.0.12.1999.00.01.D1209">1126</definedName>
    <definedName name="SLD.000.C.0.12.1999.00.01.D1210">2174</definedName>
    <definedName name="SLD.000.C.0.12.1999.00.01.D1211">37464</definedName>
    <definedName name="SLD.000.C.0.12.1999.00.01.D1213">392902</definedName>
    <definedName name="SLD.000.C.0.12.1999.00.01.D1214">1255</definedName>
    <definedName name="SLD.000.C.0.12.1999.00.01.D997">52401</definedName>
    <definedName name="SLD.000.C.0.12.1999.00.01.DCRECEBER">291</definedName>
    <definedName name="SLD.000.C.0.12.2000.00.00.">0</definedName>
    <definedName name="SLD.000.C.0.12.2000.00.00.11">31410331.4299999</definedName>
    <definedName name="SLD.000.C.0.12.2000.00.00.111">27794140.4999999</definedName>
    <definedName name="SLD.000.C.0.12.2000.00.00.117">533634.32999992</definedName>
    <definedName name="SLD.000.C.0.12.2000.00.00.121">31439885.269989</definedName>
    <definedName name="SLD.000.C.0.12.2000.00.00.131">0</definedName>
    <definedName name="SLD.000.C.0.12.2000.00.00.21">100633785.009999</definedName>
    <definedName name="SLD.000.C.0.12.2000.00.00.211">73815519.2800293</definedName>
    <definedName name="SLD.000.C.0.12.2000.00.00.2110202">7724014.29</definedName>
    <definedName name="SLD.000.C.0.12.2000.00.00.2110203">44399022.1399999</definedName>
    <definedName name="SLD.000.C.0.12.2000.00.00.21103">21692482.85</definedName>
    <definedName name="SLD.000.C.0.12.2000.00.00.212">88033.35000002</definedName>
    <definedName name="SLD.000.C.0.12.2000.00.00.217">17315355.6300048</definedName>
    <definedName name="SLD.000.C.0.12.2000.00.00.221">290102726.669921</definedName>
    <definedName name="SLD.000.C.0.12.2000.00.00.2210202">18002186.62</definedName>
    <definedName name="SLD.000.C.0.12.2000.00.00.2210203">146502913.319999</definedName>
    <definedName name="SLD.000.C.0.12.2000.00.00.22103">125597626.729999</definedName>
    <definedName name="SLD.000.C.0.12.2000.00.00.222">21139278.8200073</definedName>
    <definedName name="SLD.000.C.0.12.2000.00.00.241">129974445.70996</definedName>
    <definedName name="SLD.000.C.0.12.2000.00.00.244">2180449.56999969</definedName>
    <definedName name="SLD.000.C.0.12.2000.00.00.31">290217002.200195</definedName>
    <definedName name="SLD.000.C.0.12.2000.00.00.32">-21064440.0299987</definedName>
    <definedName name="SLD.000.C.0.12.2000.00.00.34">7705475.12000275</definedName>
    <definedName name="SLD.000.C.0.12.2000.00.00.41">-155587260.75</definedName>
    <definedName name="SLD.000.C.0.12.2000.00.00.42">-25368197.2900085</definedName>
    <definedName name="SLD.000.C.0.12.2000.00.00.44101010019">-5991197.71</definedName>
    <definedName name="SLD.000.C.0.12.2000.00.00.44101020005">-3917082.42</definedName>
    <definedName name="SLD.000.C.0.12.2000.00.00.44101020008">-14230467.9</definedName>
    <definedName name="SLD.000.C.0.12.2000.00.00.45">-133099.42000008</definedName>
    <definedName name="SLD.000.C.0.12.2000.00.00.47101010001">-4710636.20999908</definedName>
    <definedName name="SLD.000.C.0.12.2000.00.00.47101010002">-1201172.17000008</definedName>
    <definedName name="SLD.000.C.0.12.2000.00.00.D1010">17989327</definedName>
    <definedName name="SLD.000.C.0.12.2000.00.00.D1011">9804813.5</definedName>
    <definedName name="SLD.000.C.0.12.2000.00.00.D1012">1992874.98999977</definedName>
    <definedName name="SLD.000.C.0.12.2000.00.00.D1013">7966124.47000122</definedName>
    <definedName name="SLD.000.C.0.12.2000.00.00.D1015">498771725.940429</definedName>
    <definedName name="SLD.000.C.0.12.2000.00.00.D1016">3861816.84998322</definedName>
    <definedName name="SLD.000.C.0.12.2000.00.00.D1017">6518375.77999878</definedName>
    <definedName name="SLD.000.C.0.12.2000.00.00.D1018">30428702.3901367</definedName>
    <definedName name="SLD.000.C.0.12.2000.00.00.D1025">-45744891.0900268</definedName>
    <definedName name="SLD.000.C.0.12.2000.00.00.D1026">-13650979.5200805</definedName>
    <definedName name="SLD.000.C.0.12.2000.00.00.D1030">-18147550.3200073</definedName>
    <definedName name="SLD.000.C.0.12.2000.00.00.D1093">1009504.21000004</definedName>
    <definedName name="SLD.000.C.0.12.2000.00.00.D1094">2896500.96999741</definedName>
    <definedName name="SLD.000.C.0.12.2000.00.00.D1212">0</definedName>
    <definedName name="SLD.000.C.0.12.2000.00.00.D1213">363918245.949999</definedName>
    <definedName name="SLD.000.C.0.12.2000.00.00.DCRECEBER">1089681.6099987</definedName>
    <definedName name="SLD.000.C.0.12.2000.00.01.11">31410</definedName>
    <definedName name="SLD.000.C.0.12.2000.00.01.111">27794</definedName>
    <definedName name="SLD.000.C.0.12.2000.00.01.11307">1993</definedName>
    <definedName name="SLD.000.C.0.12.2000.00.01.117">534</definedName>
    <definedName name="SLD.000.C.0.12.2000.00.01.121">31440</definedName>
    <definedName name="SLD.000.C.0.12.2000.00.01.12101">31440</definedName>
    <definedName name="SLD.000.C.0.12.2000.00.01.12301">877</definedName>
    <definedName name="SLD.000.C.0.12.2000.00.01.12302">7966</definedName>
    <definedName name="SLD.000.C.0.12.2000.00.01.12302010001">5994</definedName>
    <definedName name="SLD.000.C.0.12.2000.00.01.12302010002">1972</definedName>
    <definedName name="SLD.000.C.0.12.2000.00.01.131">0</definedName>
    <definedName name="SLD.000.C.0.12.2000.00.01.21">100634</definedName>
    <definedName name="SLD.000.C.0.12.2000.00.01.211">73816</definedName>
    <definedName name="SLD.000.C.0.12.2000.00.01.2110202">7724</definedName>
    <definedName name="SLD.000.C.0.12.2000.00.01.2110203">44399</definedName>
    <definedName name="SLD.000.C.0.12.2000.00.01.21103">21692</definedName>
    <definedName name="SLD.000.C.0.12.2000.00.01.212">88</definedName>
    <definedName name="SLD.000.C.0.12.2000.00.01.21401">0</definedName>
    <definedName name="SLD.000.C.0.12.2000.00.01.217">17315</definedName>
    <definedName name="SLD.000.C.0.12.2000.00.01.221">290103</definedName>
    <definedName name="SLD.000.C.0.12.2000.00.01.2210202">18002</definedName>
    <definedName name="SLD.000.C.0.12.2000.00.01.2210203">146503</definedName>
    <definedName name="SLD.000.C.0.12.2000.00.01.222">21139</definedName>
    <definedName name="SLD.000.C.0.12.2000.00.01.22201010001">0</definedName>
    <definedName name="SLD.000.C.0.12.2000.00.01.22203010001">21139</definedName>
    <definedName name="SLD.000.C.0.12.2000.00.01.241">129974</definedName>
    <definedName name="SLD.000.C.0.12.2000.00.01.24101010001">129974</definedName>
    <definedName name="SLD.000.C.0.12.2000.00.01.244">3416</definedName>
    <definedName name="SLD.000.C.0.12.2000.00.01.24401010001">3105</definedName>
    <definedName name="SLD.000.C.0.12.2000.00.01.24401010002">311</definedName>
    <definedName name="SLD.000.C.0.12.2000.00.01.31">290217</definedName>
    <definedName name="SLD.000.C.0.12.2000.00.01.311">281570</definedName>
    <definedName name="SLD.000.C.0.12.2000.00.01.312">8647</definedName>
    <definedName name="SLD.000.C.0.12.2000.00.01.32">-21064</definedName>
    <definedName name="SLD.000.C.0.12.2000.00.01.34">7705</definedName>
    <definedName name="SLD.000.C.0.12.2000.00.01.41">-155587</definedName>
    <definedName name="SLD.000.C.0.12.2000.00.01.4110201">-92876</definedName>
    <definedName name="SLD.000.C.0.12.2000.00.01.42">-25368</definedName>
    <definedName name="SLD.000.C.0.12.2000.00.01.4410101">-59384</definedName>
    <definedName name="SLD.000.C.0.12.2000.00.01.4410102">-18160</definedName>
    <definedName name="SLD.000.C.0.12.2000.00.01.45">-133</definedName>
    <definedName name="SLD.000.C.0.12.2000.00.01.47101010001">-4711</definedName>
    <definedName name="SLD.000.C.0.12.2000.00.01.47101010002">-1201</definedName>
    <definedName name="SLD.000.C.0.12.2000.00.01.47102010001">0</definedName>
    <definedName name="SLD.000.C.0.12.2000.00.01.47102010002">0</definedName>
    <definedName name="SLD.000.C.0.12.2000.00.01.D1010">17989</definedName>
    <definedName name="SLD.000.C.0.12.2000.00.01.D1011">9805</definedName>
    <definedName name="SLD.000.C.0.12.2000.00.01.D1012">1993</definedName>
    <definedName name="SLD.000.C.0.12.2000.00.01.D1013">7966</definedName>
    <definedName name="SLD.000.C.0.12.2000.00.01.D1015">498772</definedName>
    <definedName name="SLD.000.C.0.12.2000.00.01.D1016">3862</definedName>
    <definedName name="SLD.000.C.0.12.2000.00.01.D1017">6518</definedName>
    <definedName name="SLD.000.C.0.12.2000.00.01.D1018">29193</definedName>
    <definedName name="SLD.000.C.0.12.2000.00.01.D1025">-45745</definedName>
    <definedName name="SLD.000.C.0.12.2000.00.01.D1026">-13651</definedName>
    <definedName name="SLD.000.C.0.12.2000.00.01.D1030">-18148</definedName>
    <definedName name="SLD.000.C.0.12.2000.00.01.D1093">1010</definedName>
    <definedName name="SLD.000.C.0.12.2000.00.01.D1094">2897</definedName>
    <definedName name="SLD.000.C.0.12.2000.00.01.D1132">6518</definedName>
    <definedName name="SLD.000.C.0.12.2000.00.01.D1146">-58987</definedName>
    <definedName name="SLD.000.C.0.12.2000.00.01.D1155">133</definedName>
    <definedName name="SLD.000.C.0.12.2000.00.01.D1181">-45745</definedName>
    <definedName name="SLD.000.C.0.12.2000.00.01.D1182">-18148</definedName>
    <definedName name="SLD.000.C.0.12.2000.00.01.D1183">-13651</definedName>
    <definedName name="SLD.000.C.0.12.2000.00.01.D1203">17989</definedName>
    <definedName name="SLD.000.C.0.12.2000.00.01.D1204">9805</definedName>
    <definedName name="SLD.000.C.0.12.2000.00.01.D1205">1090</definedName>
    <definedName name="SLD.000.C.0.12.2000.00.01.D1206">1010</definedName>
    <definedName name="SLD.000.C.0.12.2000.00.01.D1207">498772</definedName>
    <definedName name="SLD.000.C.0.12.2000.00.01.D1208">3862</definedName>
    <definedName name="SLD.000.C.0.12.2000.00.01.D1209">2897</definedName>
    <definedName name="SLD.000.C.0.12.2000.00.01.D1210">6518</definedName>
    <definedName name="SLD.000.C.0.12.2000.00.01.D1211">16879</definedName>
    <definedName name="SLD.000.C.0.12.2000.00.01.D1213">363918</definedName>
    <definedName name="SLD.000.C.0.12.2000.00.01.D1214">1010</definedName>
    <definedName name="SLD.000.C.0.12.2000.00.01.D2018">-3031</definedName>
    <definedName name="SLD.000.C.0.12.2000.00.01.D2019">-22639</definedName>
    <definedName name="SLD.000.C.0.12.2000.00.01.D2020">-155285</definedName>
    <definedName name="SLD.000.C.0.12.2000.00.01.DCRECEBER">1090</definedName>
    <definedName name="SLD.000.C.0.12.2001.00.00.21102020015">5577917.81</definedName>
    <definedName name="SLD.000.C.0.12.2001.00.00.21102020016">1332857.21</definedName>
    <definedName name="SLD.000.C.0.12.2001.00.00.21102020017">2034544.33</definedName>
    <definedName name="SLD.000.C.0.12.2001.00.00.221">242344798.999999</definedName>
    <definedName name="SLD.000.C.0.12.2001.00.00.22102020014">8301378.87</definedName>
    <definedName name="SLD.000.C.0.12.2001.00.00.22102020015">3208262.44</definedName>
    <definedName name="SLD.000.C.0.12.2001.00.00.22102020016">1011774.35</definedName>
    <definedName name="SLD.000.C.0.12.2001.00.00.22201010001">6164913.85</definedName>
    <definedName name="SLD.000.C.0.12.2001.00.00.22203010001">31848667.53</definedName>
    <definedName name="SLD.000.C.0.12.2001.00.00.24401010002">398320.6</definedName>
    <definedName name="SLD.000.C.0.12.2001.00.00.4110201">-102075876.309999</definedName>
    <definedName name="SLD.000.C.0.12.2001.00.00.44101010019">-3731987.45</definedName>
    <definedName name="SLD.000.C.0.12.2001.00.00.44101020005">-8613653.92</definedName>
    <definedName name="SLD.000.C.0.12.2001.00.00.44101020008">-32477747.64</definedName>
    <definedName name="SLD.000.C.0.12.2001.00.00.47101010001">-3009284.92</definedName>
    <definedName name="SLD.000.C.0.12.2001.00.00.47101010002">-786291.63</definedName>
    <definedName name="SLD.000.C.0.12.2001.00.00.47102010001">598023.2</definedName>
    <definedName name="SLD.000.C.0.12.2001.00.00.47102010002">-47287.66</definedName>
    <definedName name="SLD.000.C.0.12.2001.00.00.D1012">54142.41</definedName>
    <definedName name="SLD.000.C.0.12.2001.00.00.D1146">-57379859.5699999</definedName>
    <definedName name="SLD.000.C.0.12.2001.00.00.D1211">620774559.3</definedName>
    <definedName name="SLD.000.C.0.12.2001.00.00.D1212">6164913.85</definedName>
    <definedName name="SLD.000.C.0.12.2001.00.00.D2018">-2191299.82</definedName>
    <definedName name="SLD.000.C.0.12.2001.00.00.D2021">934197.96</definedName>
    <definedName name="SLD.000.C.0.12.2001.00.00.D2022">-3009284.92</definedName>
    <definedName name="SLD.000.C.0.12.2001.00.01.11">29753</definedName>
    <definedName name="SLD.000.C.0.12.2001.00.01.111">27591</definedName>
    <definedName name="SLD.000.C.0.12.2001.00.01.11201010035">0</definedName>
    <definedName name="SLD.000.C.0.12.2001.00.01.11306010019">1</definedName>
    <definedName name="SLD.000.C.0.12.2001.00.01.11306010031">0</definedName>
    <definedName name="SLD.000.C.0.12.2001.00.01.11306010034">3</definedName>
    <definedName name="SLD.000.C.0.12.2001.00.01.11306010036">73</definedName>
    <definedName name="SLD.000.C.0.12.2001.00.01.11307">54</definedName>
    <definedName name="SLD.000.C.0.12.2001.00.01.117">573</definedName>
    <definedName name="SLD.000.C.0.12.2001.00.01.121">0</definedName>
    <definedName name="SLD.000.C.0.12.2001.00.01.12101">0</definedName>
    <definedName name="SLD.000.C.0.12.2001.00.01.12301">516</definedName>
    <definedName name="SLD.000.C.0.12.2001.00.01.12302">7351</definedName>
    <definedName name="SLD.000.C.0.12.2001.00.01.12302010001">5662</definedName>
    <definedName name="SLD.000.C.0.12.2001.00.01.12302010002">1689</definedName>
    <definedName name="SLD.000.C.0.12.2001.00.01.131">0</definedName>
    <definedName name="SLD.000.C.0.12.2001.00.01.21">112787</definedName>
    <definedName name="SLD.000.C.0.12.2001.00.01.211">86715</definedName>
    <definedName name="SLD.000.C.0.12.2001.00.01.2110202">8945</definedName>
    <definedName name="SLD.000.C.0.12.2001.00.01.2110203">49306</definedName>
    <definedName name="SLD.000.C.0.12.2001.00.01.212">36</definedName>
    <definedName name="SLD.000.C.0.12.2001.00.01.21401">437</definedName>
    <definedName name="SLD.000.C.0.12.2001.00.01.217">17551</definedName>
    <definedName name="SLD.000.C.0.12.2001.00.01.221">242345</definedName>
    <definedName name="SLD.000.C.0.12.2001.00.01.2210202">12521</definedName>
    <definedName name="SLD.000.C.0.12.2001.00.01.2210203">127931</definedName>
    <definedName name="SLD.000.C.0.12.2001.00.01.222">38014</definedName>
    <definedName name="SLD.000.C.0.12.2001.00.01.22201010001">6165</definedName>
    <definedName name="SLD.000.C.0.12.2001.00.01.22203010001">31849</definedName>
    <definedName name="SLD.000.C.0.12.2001.00.01.241">137385</definedName>
    <definedName name="SLD.000.C.0.12.2001.00.01.24101010001">137385</definedName>
    <definedName name="SLD.000.C.0.12.2001.00.01.244">4382</definedName>
    <definedName name="SLD.000.C.0.12.2001.00.01.24401010001">3983</definedName>
    <definedName name="SLD.000.C.0.12.2001.00.01.24401010002">398</definedName>
    <definedName name="SLD.000.C.0.12.2001.00.01.311">314398</definedName>
    <definedName name="SLD.000.C.0.12.2001.00.01.312">11876</definedName>
    <definedName name="SLD.000.C.0.12.2001.00.01.32">-27399</definedName>
    <definedName name="SLD.000.C.0.12.2001.00.01.34">3583</definedName>
    <definedName name="SLD.000.C.0.12.2001.00.01.41">-163086</definedName>
    <definedName name="SLD.000.C.0.12.2001.00.01.4110201">-102076</definedName>
    <definedName name="SLD.000.C.0.12.2001.00.01.42">-32799</definedName>
    <definedName name="SLD.000.C.0.12.2001.00.01.4410101">-57158</definedName>
    <definedName name="SLD.000.C.0.12.2001.00.01.4410102">-41175</definedName>
    <definedName name="SLD.000.C.0.12.2001.00.01.45">-36</definedName>
    <definedName name="SLD.000.C.0.12.2001.00.01.47101010001">-3009</definedName>
    <definedName name="SLD.000.C.0.12.2001.00.01.47101010002">-786</definedName>
    <definedName name="SLD.000.C.0.12.2001.00.01.47102010001">598</definedName>
    <definedName name="SLD.000.C.0.12.2001.00.01.47102010002">-47</definedName>
    <definedName name="SLD.000.C.0.12.2001.00.01.D1010">15149</definedName>
    <definedName name="SLD.000.C.0.12.2001.00.01.D1011">12442</definedName>
    <definedName name="SLD.000.C.0.12.2001.00.01.D1012">54</definedName>
    <definedName name="SLD.000.C.0.12.2001.00.01.D1013">7351</definedName>
    <definedName name="SLD.000.C.0.12.2001.00.01.D1015">519298</definedName>
    <definedName name="SLD.000.C.0.12.2001.00.01.D1016">0</definedName>
    <definedName name="SLD.000.C.0.12.2001.00.01.D1017">5380</definedName>
    <definedName name="SLD.000.C.0.12.2001.00.01.D1018">-579140</definedName>
    <definedName name="SLD.000.C.0.12.2001.00.01.D1094">3106</definedName>
    <definedName name="SLD.000.C.0.12.2001.00.01.D1132">4943</definedName>
    <definedName name="SLD.000.C.0.12.2001.00.01.D1146">-57380</definedName>
    <definedName name="SLD.000.C.0.12.2001.00.01.D1155">3770</definedName>
    <definedName name="SLD.000.C.0.12.2001.00.01.D1181">-39736</definedName>
    <definedName name="SLD.000.C.0.12.2001.00.01.D1182">-41091</definedName>
    <definedName name="SLD.000.C.0.12.2001.00.01.D1183">-17506</definedName>
    <definedName name="SLD.000.C.0.12.2001.00.01.D1203">15149</definedName>
    <definedName name="SLD.000.C.0.12.2001.00.01.D1204">12442</definedName>
    <definedName name="SLD.000.C.0.12.2001.00.01.D1205">1535</definedName>
    <definedName name="SLD.000.C.0.12.2001.00.01.D1206">4286</definedName>
    <definedName name="SLD.000.C.0.12.2001.00.01.D1207">519298</definedName>
    <definedName name="SLD.000.C.0.12.2001.00.01.D1208">0</definedName>
    <definedName name="SLD.000.C.0.12.2001.00.01.D1209">3106</definedName>
    <definedName name="SLD.000.C.0.12.2001.00.01.D1210">5380</definedName>
    <definedName name="SLD.000.C.0.12.2001.00.01.D1211">20817</definedName>
    <definedName name="SLD.000.C.0.12.2001.00.01.D1212">6165</definedName>
    <definedName name="SLD.000.C.0.12.2001.00.01.D1213">329060</definedName>
    <definedName name="SLD.000.C.0.12.2001.00.01.D1214">4286</definedName>
    <definedName name="SLD.000.C.0.12.2001.00.01.D2018">-2191</definedName>
    <definedName name="SLD.000.C.0.12.2001.00.01.D2019">-30690</definedName>
    <definedName name="SLD.000.C.0.12.2001.00.01.D2020">-163004</definedName>
    <definedName name="SLD.000.C.0.12.2001.00.01.D2021">934</definedName>
    <definedName name="SLD.000.C.0.12.2001.00.01.D2022">-3009</definedName>
    <definedName name="SLD.000.C.0.12.2001.00.01.DCRECEBER">1535</definedName>
    <definedName name="SLD.000.C.0.12.2002.00.00.21102020015">0</definedName>
    <definedName name="SLD.000.C.0.12.2002.00.00.21102020016">0</definedName>
    <definedName name="SLD.000.C.0.12.2002.00.00.21102020017">0</definedName>
    <definedName name="SLD.000.C.0.12.2002.00.00.22102020014">0</definedName>
    <definedName name="SLD.000.C.0.12.2002.00.00.22102020015">0</definedName>
    <definedName name="SLD.000.C.0.12.2002.00.00.22102020016">0</definedName>
    <definedName name="SLD.000.C.0.12.2002.00.01.11">0</definedName>
    <definedName name="SLD.000.C.0.12.2002.00.01.11306010019">0</definedName>
    <definedName name="SLD.000.C.0.12.2002.00.01.11306010036">0</definedName>
    <definedName name="SLD.000.C.0.12.2002.00.01.11307">0</definedName>
    <definedName name="SLD.000.C.0.12.2002.00.01.117">0</definedName>
    <definedName name="SLD.000.C.0.12.2002.00.01.121">0</definedName>
    <definedName name="SLD.000.C.0.12.2002.00.01.12101">0</definedName>
    <definedName name="SLD.000.C.0.12.2002.00.01.12301">0</definedName>
    <definedName name="SLD.000.C.0.12.2002.00.01.12302">0</definedName>
    <definedName name="SLD.000.C.0.12.2002.00.01.12302010001">0</definedName>
    <definedName name="SLD.000.C.0.12.2002.00.01.12302010002">0</definedName>
    <definedName name="SLD.000.C.0.12.2002.00.01.131">0</definedName>
    <definedName name="SLD.000.C.0.12.2002.00.01.21">0</definedName>
    <definedName name="SLD.000.C.0.12.2002.00.01.211">0</definedName>
    <definedName name="SLD.000.C.0.12.2002.00.01.2110202">0</definedName>
    <definedName name="SLD.000.C.0.12.2002.00.01.2110203">0</definedName>
    <definedName name="SLD.000.C.0.12.2002.00.01.212">0</definedName>
    <definedName name="SLD.000.C.0.12.2002.00.01.21401">0</definedName>
    <definedName name="SLD.000.C.0.12.2002.00.01.217">0</definedName>
    <definedName name="SLD.000.C.0.12.2002.00.01.221">0</definedName>
    <definedName name="SLD.000.C.0.12.2002.00.01.2210202">0</definedName>
    <definedName name="SLD.000.C.0.12.2002.00.01.2210203">0</definedName>
    <definedName name="SLD.000.C.0.12.2002.00.01.22201010001">0</definedName>
    <definedName name="SLD.000.C.0.12.2002.00.01.22203010001">0</definedName>
    <definedName name="SLD.000.C.0.12.2002.00.01.241">0</definedName>
    <definedName name="SLD.000.C.0.12.2002.00.01.24101010001">0</definedName>
    <definedName name="SLD.000.C.0.12.2002.00.01.244">0</definedName>
    <definedName name="SLD.000.C.0.12.2002.00.01.24401010001">0</definedName>
    <definedName name="SLD.000.C.0.12.2002.00.01.24401010002">0</definedName>
    <definedName name="SLD.000.C.0.12.2002.00.01.311">0</definedName>
    <definedName name="SLD.000.C.0.12.2002.00.01.312">0</definedName>
    <definedName name="SLD.000.C.0.12.2002.00.01.32">0</definedName>
    <definedName name="SLD.000.C.0.12.2002.00.01.34">0</definedName>
    <definedName name="SLD.000.C.0.12.2002.00.01.41">0</definedName>
    <definedName name="SLD.000.C.0.12.2002.00.01.4110201">0</definedName>
    <definedName name="SLD.000.C.0.12.2002.00.01.42">0</definedName>
    <definedName name="SLD.000.C.0.12.2002.00.01.4410101">0</definedName>
    <definedName name="SLD.000.C.0.12.2002.00.01.4410102">0</definedName>
    <definedName name="SLD.000.C.0.12.2002.00.01.45">0</definedName>
    <definedName name="SLD.000.C.0.12.2002.00.01.47101010001">0</definedName>
    <definedName name="SLD.000.C.0.12.2002.00.01.47101010002">0</definedName>
    <definedName name="SLD.000.C.0.12.2002.00.01.47102010001">0</definedName>
    <definedName name="SLD.000.C.0.12.2002.00.01.47102010002">0</definedName>
    <definedName name="SLD.000.C.0.12.2002.00.01.D1010">0</definedName>
    <definedName name="SLD.000.C.0.12.2002.00.01.D1011">0</definedName>
    <definedName name="SLD.000.C.0.12.2002.00.01.D1012">0</definedName>
    <definedName name="SLD.000.C.0.12.2002.00.01.D1013">0</definedName>
    <definedName name="SLD.000.C.0.12.2002.00.01.D1015">0</definedName>
    <definedName name="SLD.000.C.0.12.2002.00.01.D1016">0</definedName>
    <definedName name="SLD.000.C.0.12.2002.00.01.D1017">0</definedName>
    <definedName name="SLD.000.C.0.12.2002.00.01.D1094">0</definedName>
    <definedName name="SLD.000.C.0.12.2002.00.01.D1132">0</definedName>
    <definedName name="SLD.000.C.0.12.2002.00.01.D1146">0</definedName>
    <definedName name="SLD.000.C.0.12.2002.00.01.D1155">0</definedName>
    <definedName name="SLD.000.C.0.12.2002.00.01.D1181">0</definedName>
    <definedName name="SLD.000.C.0.12.2002.00.01.D1182">0</definedName>
    <definedName name="SLD.000.C.0.12.2002.00.01.D1183">0</definedName>
    <definedName name="SLD.000.C.0.12.2002.00.01.D1203">0</definedName>
    <definedName name="SLD.000.C.0.12.2002.00.01.D1204">0</definedName>
    <definedName name="SLD.000.C.0.12.2002.00.01.D1205">0</definedName>
    <definedName name="SLD.000.C.0.12.2002.00.01.D1206">0</definedName>
    <definedName name="SLD.000.C.0.12.2002.00.01.D1207">0</definedName>
    <definedName name="SLD.000.C.0.12.2002.00.01.D1208">0</definedName>
    <definedName name="SLD.000.C.0.12.2002.00.01.D1209">0</definedName>
    <definedName name="SLD.000.C.0.12.2002.00.01.D1211">0</definedName>
    <definedName name="SLD.000.C.0.12.2002.00.01.D1212">0</definedName>
    <definedName name="SLD.000.C.0.12.2002.00.01.D1213">0</definedName>
    <definedName name="SLD.000.C.0.12.2002.00.01.D2018">0</definedName>
    <definedName name="SLD.000.C.0.12.2002.00.01.D2019">0</definedName>
    <definedName name="SLD.000.C.0.12.2002.00.01.D2020">0</definedName>
    <definedName name="SLD.000.C.0.12.2002.00.01.D2021">0</definedName>
    <definedName name="SLD.000.C.0.12.2002.00.01.DCRECEBER">0</definedName>
    <definedName name="SLD.000.C.0.IN.2000.00.01.D1211">18114</definedName>
    <definedName name="SLD.000.C.0.IN.2001.00.01.D1211">29193</definedName>
    <definedName name="SLD.000.C.0.IN.2002.00.01.D1211">25776</definedName>
    <definedName name="SLD.087.C.0.01.0000.00.01.21102">54378</definedName>
    <definedName name="SLD.087.C.0.01.0000.00.01.21103">22794</definedName>
    <definedName name="SLD.087.C.0.01.0000.00.01.22102">165826</definedName>
    <definedName name="SLD.087.C.0.01.0000.00.01.22103">123670</definedName>
    <definedName name="SLD.087.C.0.01.0000.00.01.24501">29193</definedName>
    <definedName name="SLD.087.C.0.01.0000.00.01.D1035">6124</definedName>
    <definedName name="SLD.087.C.0.01.0000.00.01.D1074">3439</definedName>
    <definedName name="SLD.087.C.0.01.2000.00.01.24501010001">-2740</definedName>
    <definedName name="SLD.087.C.0.02.0000.00.01.21102">58143</definedName>
    <definedName name="SLD.087.C.0.02.0000.00.01.21103">23767</definedName>
    <definedName name="SLD.087.C.0.02.0000.00.01.22102">172060</definedName>
    <definedName name="SLD.087.C.0.02.0000.00.01.22103">121699</definedName>
    <definedName name="SLD.087.C.0.02.0000.00.01.24501">29193</definedName>
    <definedName name="SLD.087.C.0.02.0000.00.01.D1035">15542</definedName>
    <definedName name="SLD.087.C.0.02.0000.00.01.D1074">-33</definedName>
    <definedName name="SLD.087.C.0.03.0000.00.01.21102">52333</definedName>
    <definedName name="SLD.087.C.0.03.0000.00.01.21103">23858</definedName>
    <definedName name="SLD.087.C.0.03.0000.00.01.22102">159867</definedName>
    <definedName name="SLD.087.C.0.03.0000.00.01.22103">119748</definedName>
    <definedName name="SLD.087.C.0.03.0000.00.01.24501">29193</definedName>
    <definedName name="SLD.087.C.0.03.0000.00.01.D1035">23151</definedName>
    <definedName name="SLD.087.C.0.03.0000.00.01.D1074">-5391</definedName>
    <definedName name="SLD.087.C.0.03.2000.00.01.34">702</definedName>
    <definedName name="SLD.087.C.0.03.2000.00.01.44">-7066</definedName>
    <definedName name="SLD.087.C.0.03.2000.00.01.D1074">8342</definedName>
    <definedName name="SLD.087.C.0.03.2000.00.01.D997">14663</definedName>
    <definedName name="SLD.087.C.0.03.2001.00.01.34">1803</definedName>
    <definedName name="SLD.087.C.0.03.2001.00.01.44">-33644</definedName>
    <definedName name="SLD.087.C.0.03.2001.00.01.D1074">-5391</definedName>
    <definedName name="SLD.087.C.0.03.2001.00.01.D1075">-10393</definedName>
    <definedName name="SLD.087.C.0.03.2001.00.01.D2051">7729</definedName>
    <definedName name="SLD.087.C.0.03.2001.00.01.D997">15100</definedName>
    <definedName name="SLD.087.C.0.03.2002.00.01.21103">28774</definedName>
    <definedName name="SLD.087.C.0.03.2002.00.01.22103">101823</definedName>
    <definedName name="SLD.087.C.0.03.2002.00.01.D1035">27757</definedName>
    <definedName name="SLD.087.C.0.03.2002.00.01.D1074">9624</definedName>
    <definedName name="SLD.087.C.0.03.2002.00.01.D2025">20775</definedName>
    <definedName name="SLD.087.C.0.03.2002.00.01.D2051">4703</definedName>
    <definedName name="SLD.087.C.0.04.0000.00.01.21102">54372</definedName>
    <definedName name="SLD.087.C.0.04.0000.00.01.21103">24897</definedName>
    <definedName name="SLD.087.C.0.04.0000.00.01.22102">161575</definedName>
    <definedName name="SLD.087.C.0.04.0000.00.01.22103">117776</definedName>
    <definedName name="SLD.087.C.0.04.0000.00.01.D1035">30760</definedName>
    <definedName name="SLD.087.C.0.04.0000.00.01.D1074">-4979</definedName>
    <definedName name="SLD.087.C.0.05.0000.00.01.21102">59405</definedName>
    <definedName name="SLD.087.C.0.05.0000.00.01.21103">26083</definedName>
    <definedName name="SLD.087.C.0.05.0000.00.01.22102">170697</definedName>
    <definedName name="SLD.087.C.0.05.0000.00.01.22103">115804</definedName>
    <definedName name="SLD.087.C.0.05.0000.00.01.D1035">38369</definedName>
    <definedName name="SLD.087.C.0.05.0000.00.01.D1074">-14254</definedName>
    <definedName name="SLD.087.C.0.06.0000.00.01.21102">59510</definedName>
    <definedName name="SLD.087.C.0.06.0000.00.01.21103">26015</definedName>
    <definedName name="SLD.087.C.0.06.0000.00.01.22102">166711</definedName>
    <definedName name="SLD.087.C.0.06.0000.00.01.22103">113810</definedName>
    <definedName name="SLD.087.C.0.06.0000.00.01.D1035">45978</definedName>
    <definedName name="SLD.087.C.0.06.0000.00.01.D1074">-9997</definedName>
    <definedName name="SLD.087.C.0.06.2000.00.01.21103">21667</definedName>
    <definedName name="SLD.087.C.0.06.2000.00.01.22103">134518</definedName>
    <definedName name="SLD.087.C.0.06.2001.00.01.21103">26015</definedName>
    <definedName name="SLD.087.C.0.06.2001.00.01.22103">113810</definedName>
    <definedName name="SLD.087.C.0.07.0000.00.01.21102">64399</definedName>
    <definedName name="SLD.087.C.0.07.0000.00.01.21103">27149</definedName>
    <definedName name="SLD.087.C.0.07.0000.00.01.22102">175854</definedName>
    <definedName name="SLD.087.C.0.07.0000.00.01.22103">111837</definedName>
    <definedName name="SLD.087.C.0.07.0000.00.01.D1035">53587</definedName>
    <definedName name="SLD.087.C.0.07.0000.00.01.D1074">-16582</definedName>
    <definedName name="SLD.087.C.0.07.2001.00.01.21102">64399</definedName>
    <definedName name="SLD.087.C.0.07.2001.00.01.21103">27149</definedName>
    <definedName name="SLD.087.C.0.07.2001.00.01.22102">175854</definedName>
    <definedName name="SLD.087.C.0.07.2001.00.01.22103">111837</definedName>
    <definedName name="SLD.087.C.0.07.2001.00.01.D1035">53587</definedName>
    <definedName name="SLD.087.C.0.07.2001.00.01.D1074">-16582</definedName>
    <definedName name="SLD.087.C.0.08.2000.00.01.21102">52598</definedName>
    <definedName name="SLD.087.C.0.08.2000.00.01.21103">21009</definedName>
    <definedName name="SLD.087.C.0.08.2000.00.01.22102">174915</definedName>
    <definedName name="SLD.087.C.0.08.2000.00.01.22103">132310</definedName>
    <definedName name="SLD.087.C.0.08.2000.00.01.24101010001">129974</definedName>
    <definedName name="SLD.087.C.0.08.2000.00.01.24401010001">1982</definedName>
    <definedName name="SLD.087.C.0.08.2000.00.01.24401010002">198</definedName>
    <definedName name="SLD.087.C.0.08.2000.00.01.24501">18114</definedName>
    <definedName name="SLD.087.C.0.08.2000.00.01.D1035">56850</definedName>
    <definedName name="SLD.087.C.0.08.2000.00.01.D1074">11588</definedName>
    <definedName name="SLD.087.C.0.08.2001.00.01.21102">69295</definedName>
    <definedName name="SLD.087.C.0.08.2001.00.01.21103">28322</definedName>
    <definedName name="SLD.087.C.0.08.2001.00.01.22102">184562</definedName>
    <definedName name="SLD.087.C.0.08.2001.00.01.22103">109852</definedName>
    <definedName name="SLD.087.C.0.08.2001.00.01.D1035">62490</definedName>
    <definedName name="SLD.087.C.0.08.2001.00.01.D1074">-21507</definedName>
    <definedName name="SLD.087.C.0.09.0000.00.01.21102">63961</definedName>
    <definedName name="SLD.087.C.0.09.0000.00.01.21103">28184</definedName>
    <definedName name="SLD.087.C.0.09.0000.00.01.22102">166043</definedName>
    <definedName name="SLD.087.C.0.09.0000.00.01.22103">107846</definedName>
    <definedName name="SLD.087.C.0.09.0000.00.01.D1074">-23452</definedName>
    <definedName name="SLD.087.C.0.09.1999.00.01.24101010001">124174</definedName>
    <definedName name="SLD.087.C.0.09.1999.00.01.24401010001">1982</definedName>
    <definedName name="SLD.087.C.0.09.1999.00.01.24401010002">198</definedName>
    <definedName name="SLD.087.C.0.09.2000.00.01.11201010035">0</definedName>
    <definedName name="SLD.087.C.0.09.2000.00.01.11306010019">0</definedName>
    <definedName name="SLD.087.C.0.09.2000.00.01.21102">44925</definedName>
    <definedName name="SLD.087.C.0.09.2000.00.01.21103">19486</definedName>
    <definedName name="SLD.087.C.0.09.2000.00.01.2110302">19486</definedName>
    <definedName name="SLD.087.C.0.09.2000.00.01.22102">158111</definedName>
    <definedName name="SLD.087.C.0.09.2000.00.01.22103">131178</definedName>
    <definedName name="SLD.087.C.0.09.2000.00.01.24101010001">129974</definedName>
    <definedName name="SLD.087.C.0.09.2000.00.01.24401010001">1982</definedName>
    <definedName name="SLD.087.C.0.09.2000.00.01.24401010002">198</definedName>
    <definedName name="SLD.087.C.0.09.2000.00.01.24501">18114</definedName>
    <definedName name="SLD.087.C.0.09.2000.00.01.24501010001">-2740</definedName>
    <definedName name="SLD.087.C.0.09.2000.00.01.D1035">64621</definedName>
    <definedName name="SLD.087.C.0.09.2000.00.01.D1074">14031</definedName>
    <definedName name="SLD.087.C.0.09.2001.00.01.21102">63961</definedName>
    <definedName name="SLD.087.C.0.09.2001.00.01.21103">28184</definedName>
    <definedName name="SLD.087.C.0.09.2001.00.01.22102">166043</definedName>
    <definedName name="SLD.087.C.0.09.2001.00.01.22103">107846</definedName>
    <definedName name="SLD.087.C.0.09.2001.00.01.D1035">71452</definedName>
    <definedName name="SLD.087.C.0.09.2001.00.01.D1074">-23452</definedName>
    <definedName name="SLD.087.C.0.10.2000.00.01.21102">48321</definedName>
    <definedName name="SLD.087.C.0.10.2000.00.01.21103">20582</definedName>
    <definedName name="SLD.087.C.0.10.2000.00.01.22102">163710</definedName>
    <definedName name="SLD.087.C.0.10.2000.00.01.22103">129335</definedName>
    <definedName name="SLD.087.C.0.10.2000.00.01.D1035">72392</definedName>
    <definedName name="SLD.087.C.0.10.2000.00.01.D1074">14611</definedName>
    <definedName name="SLD.087.C.0.10.2001.00.01.D1035">80208</definedName>
    <definedName name="SLD.087.C.0.10.2001.00.01.D1074">-18978</definedName>
    <definedName name="SLD.087.C.0.11.2000.00.01.21102">50410</definedName>
    <definedName name="SLD.087.C.0.11.2000.00.01.21103">21639</definedName>
    <definedName name="SLD.087.C.0.11.2000.00.01.22102">164858</definedName>
    <definedName name="SLD.087.C.0.11.2000.00.01.22103">127467</definedName>
    <definedName name="SLD.087.C.0.11.2000.00.01.D1035">80163</definedName>
    <definedName name="SLD.087.C.0.11.2000.00.01.D1074">14199</definedName>
    <definedName name="SLD.087.C.0.11.2001.00.01.D1035">88567</definedName>
    <definedName name="SLD.087.C.0.11.2001.00.01.D1074">-4196</definedName>
    <definedName name="SLD.087.C.0.12.0000.00.01.21102">0</definedName>
    <definedName name="SLD.087.C.0.12.0000.00.01.21103">0</definedName>
    <definedName name="SLD.087.C.0.12.0000.00.01.22102">0</definedName>
    <definedName name="SLD.087.C.0.12.0000.00.01.22103">0</definedName>
    <definedName name="SLD.087.C.0.12.0000.00.01.24501">0</definedName>
    <definedName name="SLD.087.C.0.12.0000.00.01.D1035">0</definedName>
    <definedName name="SLD.087.C.0.12.0000.00.01.D1074">0</definedName>
    <definedName name="SLD.087.C.0.12.1999.00.00.24101010001">129974445.70996</definedName>
    <definedName name="SLD.087.C.0.12.1999.00.00.24401010001">1982226.87999916</definedName>
    <definedName name="SLD.087.C.0.12.1999.00.00.24401010002">198222.69000006</definedName>
    <definedName name="SLD.087.C.0.12.1999.00.00.24501010001">16609303.7200012</definedName>
    <definedName name="SLD.087.C.0.12.1999.00.01.24101010001">129974</definedName>
    <definedName name="SLD.087.C.0.12.1999.00.01.24401010001">1982</definedName>
    <definedName name="SLD.087.C.0.12.1999.00.01.24401010002">198</definedName>
    <definedName name="SLD.087.C.0.12.1999.00.01.24501010001">16609</definedName>
    <definedName name="SLD.087.C.0.12.2000.00.01.21102">52123</definedName>
    <definedName name="SLD.087.C.0.12.2000.00.01.21103">21692</definedName>
    <definedName name="SLD.087.C.0.12.2000.00.01.22102">164505</definedName>
    <definedName name="SLD.087.C.0.12.2000.00.01.22103">125598</definedName>
    <definedName name="SLD.087.C.0.12.2000.00.01.24101010001">129974</definedName>
    <definedName name="SLD.087.C.0.12.2000.00.01.24401010001">3105</definedName>
    <definedName name="SLD.087.C.0.12.2000.00.01.24401010002">311</definedName>
    <definedName name="SLD.087.C.0.12.2000.00.01.24501">16879</definedName>
    <definedName name="SLD.087.C.0.12.2000.00.01.24501010001">0</definedName>
    <definedName name="SLD.087.C.0.12.2000.00.01.D1035">87934</definedName>
    <definedName name="SLD.087.C.0.12.2000.00.01.D1074">12314</definedName>
    <definedName name="SLD.087.C.0.12.2001.00.01.21103">28464</definedName>
    <definedName name="SLD.087.C.0.12.2001.00.01.22103">101892</definedName>
    <definedName name="SLD.087.C.0.12.2001.00.01.D1035">97125</definedName>
    <definedName name="SLD.087.C.0.12.2002.00.01.21103">0</definedName>
    <definedName name="SLD.087.C.0.12.2002.00.01.22103">0</definedName>
    <definedName name="SLD.087.C.0.12.2002.00.01.D1035">0</definedName>
    <definedName name="SLD.087.C.0.12.2002.00.01.D1074">0</definedName>
    <definedName name="SLD.087.C.0.IN.2000.00.01.24101010001">129974</definedName>
    <definedName name="SLD.087.C.0.IN.2000.00.01.24401010001">1982</definedName>
    <definedName name="SLD.087.C.0.IN.2000.00.01.24401010002">198</definedName>
    <definedName name="SLD.087.C.0.IN.2000.00.01.24501">18114</definedName>
    <definedName name="SMN_1">NA()</definedName>
    <definedName name="SMN_10">NA()</definedName>
    <definedName name="SMN_11">NA()</definedName>
    <definedName name="SMN_2">NA()</definedName>
    <definedName name="SMN_3">NA()</definedName>
    <definedName name="SMN_4">NA()</definedName>
    <definedName name="SMN_5">NA()</definedName>
    <definedName name="SMN_6">NA()</definedName>
    <definedName name="SMN_7">NA()</definedName>
    <definedName name="SMN_8">NA()</definedName>
    <definedName name="SMN_9">NA()</definedName>
    <definedName name="solange" localSheetId="1">#REF!:_L4800C5</definedName>
    <definedName name="solange" localSheetId="4">#REF!:_L4800C5</definedName>
    <definedName name="solange" localSheetId="3">#REF!:_L4800C5</definedName>
    <definedName name="solange">#REF!:_L4800C5</definedName>
    <definedName name="sole" hidden="1">#REF!</definedName>
    <definedName name="soles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ma_teste">#REF!</definedName>
    <definedName name="sos" localSheetId="1">{"capapetros",#N/A,FALSE,"capa petros";"RESPETROS",#N/A,FALSE,"RESULTADO";"REALIZ97PETROS",#N/A,FALSE,"RES97"}</definedName>
    <definedName name="sos" hidden="1">{"capapetros",#N/A,FALSE,"capa petros";"RESPETROS",#N/A,FALSE,"RESULTADO";"REALIZ97PETROS",#N/A,FALSE,"RES97"}</definedName>
    <definedName name="Source">#REF!</definedName>
    <definedName name="South_Yarra" localSheetId="1">#REF!</definedName>
    <definedName name="South_Yarra">#REF!</definedName>
    <definedName name="SPDAT">"11/13/2003"</definedName>
    <definedName name="SPDT2">"20031113"</definedName>
    <definedName name="SpecialPrice" hidden="1">#REF!</definedName>
    <definedName name="SPNAM">"IASPRTTRBA"</definedName>
    <definedName name="SPNMB">"1"</definedName>
    <definedName name="SpreadsheetBuilder_1" hidden="1">#REF!</definedName>
    <definedName name="SPTIM">"180632"</definedName>
    <definedName name="SPWS_WBID">"97505C34-21F5-4584-B339-B5E9E2ABFF13"</definedName>
    <definedName name="sqsqsqs" localSheetId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sqsqsqs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sre" hidden="1">#REF!</definedName>
    <definedName name="srpa">#REF!</definedName>
    <definedName name="SS">#REF!</definedName>
    <definedName name="ss_1_1">NA()</definedName>
    <definedName name="ss_10">NA()</definedName>
    <definedName name="ss_11">NA()</definedName>
    <definedName name="ss_2">NA()</definedName>
    <definedName name="ss_3">NA()</definedName>
    <definedName name="ss_4">NA()</definedName>
    <definedName name="ss_5">NA()</definedName>
    <definedName name="ss_6">NA()</definedName>
    <definedName name="ss_7">NA()</definedName>
    <definedName name="ss_8">NA()</definedName>
    <definedName name="ss_9">NA()</definedName>
    <definedName name="ssd" localSheetId="1">{#N/A,#N/A,FALSE,"Aging Summary";#N/A,#N/A,FALSE,"Ratio Analysis";#N/A,#N/A,FALSE,"Test 120 Day Accts";#N/A,#N/A,FALSE,"Tickmarks"}</definedName>
    <definedName name="ssd" hidden="1">{#N/A,#N/A,FALSE,"Aging Summary";#N/A,#N/A,FALSE,"Ratio Analysis";#N/A,#N/A,FALSE,"Test 120 Day Accts";#N/A,#N/A,FALSE,"Tickmarks"}</definedName>
    <definedName name="SSES">#REF!</definedName>
    <definedName name="sss" localSheetId="1">#REF!</definedName>
    <definedName name="sss">#REF!</definedName>
    <definedName name="sss_1_1">NA()</definedName>
    <definedName name="sss_10">NA()</definedName>
    <definedName name="sss_11">NA()</definedName>
    <definedName name="sss_2">NA()</definedName>
    <definedName name="sss_3">NA()</definedName>
    <definedName name="sss_4">NA()</definedName>
    <definedName name="sss_5">NA()</definedName>
    <definedName name="sss_6">NA()</definedName>
    <definedName name="sss_7">NA()</definedName>
    <definedName name="sss_8">NA()</definedName>
    <definedName name="sss_9">NA()</definedName>
    <definedName name="sssd" localSheetId="1">{#N/A,#N/A,FALSE,"SIM95"}</definedName>
    <definedName name="sssd" hidden="1">{#N/A,#N/A,FALSE,"SIM95"}</definedName>
    <definedName name="sssddd" localSheetId="1">{#N/A,#N/A,FALSE,"Aging Summary";#N/A,#N/A,FALSE,"Ratio Analysis";#N/A,#N/A,FALSE,"Test 120 Day Accts";#N/A,#N/A,FALSE,"Tickmarks"}</definedName>
    <definedName name="sssddd" hidden="1">{#N/A,#N/A,FALSE,"Aging Summary";#N/A,#N/A,FALSE,"Ratio Analysis";#N/A,#N/A,FALSE,"Test 120 Day Accts";#N/A,#N/A,FALSE,"Tickmarks"}</definedName>
    <definedName name="ssss" localSheetId="1">{"SCH29",#N/A,FALSE,"segments";"SCH30",#N/A,FALSE,"segments"}</definedName>
    <definedName name="ssss" hidden="1">{"SCH29",#N/A,FALSE,"segments";"SCH30",#N/A,FALSE,"segments"}</definedName>
    <definedName name="sssse" localSheetId="1">{#N/A,#N/A,FALSE,"Aging Summary";#N/A,#N/A,FALSE,"Ratio Analysis";#N/A,#N/A,FALSE,"Test 120 Day Accts";#N/A,#N/A,FALSE,"Tickmarks"}</definedName>
    <definedName name="sssse" hidden="1">{#N/A,#N/A,FALSE,"Aging Summary";#N/A,#N/A,FALSE,"Ratio Analysis";#N/A,#N/A,FALSE,"Test 120 Day Accts";#N/A,#N/A,FALSE,"Tickmarks"}</definedName>
    <definedName name="sssss" localSheetId="1">{"SCH27",#N/A,FALSE,"summary";"SCH39",#N/A,FALSE,"summary";"SCH41",#N/A,FALSE,"summary"}</definedName>
    <definedName name="sssss" hidden="1">{"SCH27",#N/A,FALSE,"summary";"SCH39",#N/A,FALSE,"summary";"SCH41",#N/A,FALSE,"summary"}</definedName>
    <definedName name="sssss_1_1">NA()</definedName>
    <definedName name="sssss_10">NA()</definedName>
    <definedName name="sssss_11">NA()</definedName>
    <definedName name="sssss_2">NA()</definedName>
    <definedName name="sssss_3">NA()</definedName>
    <definedName name="sssss_4">NA()</definedName>
    <definedName name="sssss_5">NA()</definedName>
    <definedName name="sssss_6">NA()</definedName>
    <definedName name="sssss_7">NA()</definedName>
    <definedName name="sssss_8">NA()</definedName>
    <definedName name="sssss_9">NA()</definedName>
    <definedName name="SSSSSS" localSheetId="1">{"'Resumo Formação'!$A$1:$N$34"}</definedName>
    <definedName name="SSSSSS" hidden="1">{"'Resumo Formação'!$A$1:$N$34"}</definedName>
    <definedName name="ssssss_1_1">NA()</definedName>
    <definedName name="ssssss_10">NA()</definedName>
    <definedName name="ssssss_11">NA()</definedName>
    <definedName name="ssssss_2">NA()</definedName>
    <definedName name="ssssss_3">NA()</definedName>
    <definedName name="ssssss_4">NA()</definedName>
    <definedName name="ssssss_5">NA()</definedName>
    <definedName name="ssssss_6">NA()</definedName>
    <definedName name="ssssss_7">NA()</definedName>
    <definedName name="ssssss_8">NA()</definedName>
    <definedName name="ssssss_9">NA()</definedName>
    <definedName name="ssssss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sssss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SSSSSSS" localSheetId="1">{"'Resumo Formação'!$A$1:$N$34"}</definedName>
    <definedName name="SSSSSSSS" hidden="1">{"'Resumo Formação'!$A$1:$N$34"}</definedName>
    <definedName name="SSSSSSSSS" localSheetId="1">{"'Resumo Formação'!$A$1:$N$34"}</definedName>
    <definedName name="SSSSSSSSS" hidden="1">{"'Resumo Formação'!$A$1:$N$34"}</definedName>
    <definedName name="SSSSSSSSSS" localSheetId="1">{"'Resumo Formação'!$A$1:$N$34"}</definedName>
    <definedName name="SSSSSSSSSS" hidden="1">{"'Resumo Formação'!$A$1:$N$34"}</definedName>
    <definedName name="SSSSSSSSSSS" localSheetId="1">{"'Resumo Formação'!$A$1:$N$34"}</definedName>
    <definedName name="SSSSSSSSSSS" hidden="1">{"'Resumo Formação'!$A$1:$N$34"}</definedName>
    <definedName name="sssssssssssfrfw" localSheetId="1">{#N/A,#N/A,FALSE,"SIM95"}</definedName>
    <definedName name="sssssssssssfrfw" hidden="1">{#N/A,#N/A,FALSE,"SIM95"}</definedName>
    <definedName name="SSSSSSSSSSSS" localSheetId="1">{"'Resumo Formação'!$A$1:$N$34"}</definedName>
    <definedName name="SSSSSSSSSSSS" hidden="1">{"'Resumo Formação'!$A$1:$N$34"}</definedName>
    <definedName name="sssssssssssss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ssssssssssss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sssssssssssssssssss" localSheetId="1">{#N/A,#N/A,FALSE,"Inadimplencia Relativa"}</definedName>
    <definedName name="ssssssssssssssssssss" hidden="1">{#N/A,#N/A,FALSE,"Inadimplencia Relativa"}</definedName>
    <definedName name="ssv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ssv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St_Kilda" localSheetId="1">#REF!</definedName>
    <definedName name="St_Kilda">#REF!</definedName>
    <definedName name="St_Teste">#REF!</definedName>
    <definedName name="Stand">7</definedName>
    <definedName name="STATE">"*SAVED"</definedName>
    <definedName name="Status_Final_Tt">#REF!</definedName>
    <definedName name="Store" localSheetId="1">#REF!</definedName>
    <definedName name="Store">#REF!</definedName>
    <definedName name="Store_Tx" localSheetId="1">#REF!</definedName>
    <definedName name="Store_Tx">#REF!</definedName>
    <definedName name="STR" localSheetId="1">#REF!</definedName>
    <definedName name="STR">#REF!</definedName>
    <definedName name="stu" localSheetId="1">{"'Sheet1'!$A$1:$G$85"}</definedName>
    <definedName name="stu" hidden="1">{"'Sheet1'!$A$1:$G$85"}</definedName>
    <definedName name="stuff" localSheetId="1">#REF!</definedName>
    <definedName name="stuff" hidden="1">#REF!</definedName>
    <definedName name="SU" localSheetId="1">{"SCH73",#N/A,FALSE,"eva";"SCH74",#N/A,FALSE,"eva";"SCH75",#N/A,FALSE,"eva"}</definedName>
    <definedName name="SU" hidden="1">{"SCH73",#N/A,FALSE,"eva";"SCH74",#N/A,FALSE,"eva";"SCH75",#N/A,FALSE,"eva"}</definedName>
    <definedName name="SU_D_PI">#REF!</definedName>
    <definedName name="SU_T_PI">#REF!</definedName>
    <definedName name="SUB" localSheetId="1">#REF!</definedName>
    <definedName name="SUB">#REF!</definedName>
    <definedName name="SubNames" localSheetId="1">#REF!</definedName>
    <definedName name="SubNames">#REF!</definedName>
    <definedName name="sucata" localSheetId="1">{#N/A,#N/A,FALSE,"PACCIL";#N/A,#N/A,FALSE,"PAITACAN";#N/A,#N/A,FALSE,"PARECO";#N/A,#N/A,FALSE,"PA62";#N/A,#N/A,FALSE,"PAFINAL";#N/A,#N/A,FALSE,"PARECONF";#N/A,#N/A,FALSE,"PARECOND"}</definedName>
    <definedName name="sucata" hidden="1">{#N/A,#N/A,FALSE,"PACCIL";#N/A,#N/A,FALSE,"PAITACAN";#N/A,#N/A,FALSE,"PARECO";#N/A,#N/A,FALSE,"PA62";#N/A,#N/A,FALSE,"PAFINAL";#N/A,#N/A,FALSE,"PARECONF";#N/A,#N/A,FALSE,"PARECOND"}</definedName>
    <definedName name="SUL" localSheetId="1">{#N/A,#N/A,FALSE,"Sheet13";#N/A,#N/A,FALSE,"Sheet23 (2)";#N/A,#N/A,FALSE,"Sheet1";#N/A,#N/A,FALSE,"Sheet16";#N/A,#N/A,FALSE,"Sheet20";#N/A,#N/A,FALSE,"Sheet19";#N/A,#N/A,FALSE,"Sheet18";#N/A,#N/A,FALSE,"Sheet17";#N/A,#N/A,FALSE,"Sheet22";#N/A,#N/A,FALSE,"Sheet21";#N/A,#N/A,FALSE,"Sheet10"}</definedName>
    <definedName name="SUL" hidden="1">{#N/A,#N/A,FALSE,"Sheet13";#N/A,#N/A,FALSE,"Sheet23 (2)";#N/A,#N/A,FALSE,"Sheet1";#N/A,#N/A,FALSE,"Sheet16";#N/A,#N/A,FALSE,"Sheet20";#N/A,#N/A,FALSE,"Sheet19";#N/A,#N/A,FALSE,"Sheet18";#N/A,#N/A,FALSE,"Sheet17";#N/A,#N/A,FALSE,"Sheet22";#N/A,#N/A,FALSE,"Sheet21";#N/A,#N/A,FALSE,"Sheet10"}</definedName>
    <definedName name="SUM" localSheetId="1">#REF!</definedName>
    <definedName name="SUM">#REF!</definedName>
    <definedName name="SUM_EM">#REF!</definedName>
    <definedName name="SUMMARY_EM">#REF!</definedName>
    <definedName name="SUMMARY_TOB">#REF!</definedName>
    <definedName name="summary1" localSheetId="1">{#N/A,#N/A,FALSE,"SUMMARY"}</definedName>
    <definedName name="summary1" hidden="1">{#N/A,#N/A,FALSE,"SUMMARY"}</definedName>
    <definedName name="Sunnen" hidden="1">#REF!</definedName>
    <definedName name="svfvdafv" localSheetId="1">{"SCH73",#N/A,FALSE,"eva";"SCH74",#N/A,FALSE,"eva";"SCH75",#N/A,FALSE,"eva"}</definedName>
    <definedName name="svfvdafv" hidden="1">{"SCH73",#N/A,FALSE,"eva";"SCH74",#N/A,FALSE,"eva";"SCH75",#N/A,FALSE,"eva"}</definedName>
    <definedName name="swaap" localSheetId="1">{#N/A,#N/A,FALSE,"Aging Summary";#N/A,#N/A,FALSE,"Ratio Analysis";#N/A,#N/A,FALSE,"Test 120 Day Accts";#N/A,#N/A,FALSE,"Tickmarks"}</definedName>
    <definedName name="swaap" hidden="1">{#N/A,#N/A,FALSE,"Aging Summary";#N/A,#N/A,FALSE,"Ratio Analysis";#N/A,#N/A,FALSE,"Test 120 Day Accts";#N/A,#N/A,FALSE,"Tickmarks"}</definedName>
    <definedName name="swaqza" localSheetId="1">{"'Resumo Formação'!$A$1:$N$34"}</definedName>
    <definedName name="swaqza" hidden="1">{"'Resumo Formação'!$A$1:$N$34"}</definedName>
    <definedName name="swde_1_1">NA()</definedName>
    <definedName name="swde_2">NA()</definedName>
    <definedName name="swde_3">NA()</definedName>
    <definedName name="Swm">1.9</definedName>
    <definedName name="Swn">1.9</definedName>
    <definedName name="SWOT" localSheetId="1">{#N/A,#N/A,FALSE,"ROTINA";#N/A,#N/A,FALSE,"ITENS";#N/A,#N/A,FALSE,"ACOMP"}</definedName>
    <definedName name="SWOT" hidden="1">{#N/A,#N/A,FALSE,"ROTINA";#N/A,#N/A,FALSE,"ITENS";#N/A,#N/A,FALSE,"ACOMP"}</definedName>
    <definedName name="Swvu.TO_PRINT." hidden="1">#REF!</definedName>
    <definedName name="sx" localSheetId="1">#REF!</definedName>
    <definedName name="sx" hidden="1">#REF!</definedName>
    <definedName name="sxj" localSheetId="1">{"'Resumo Formação'!$A$1:$N$34"}</definedName>
    <definedName name="sxj" hidden="1">{"'Resumo Formação'!$A$1:$N$34"}</definedName>
    <definedName name="Sydney_City" localSheetId="1">#REF!</definedName>
    <definedName name="Sydney_City">#REF!</definedName>
    <definedName name="sz" localSheetId="1">#REF!</definedName>
    <definedName name="sz" hidden="1">#REF!</definedName>
    <definedName name="t" localSheetId="1">#REF!</definedName>
    <definedName name="t">#REF!</definedName>
    <definedName name="TAB" localSheetId="1">#REF!</definedName>
    <definedName name="TAB">#REF!</definedName>
    <definedName name="TABELA">#REF!</definedName>
    <definedName name="TABELA1">#REF!</definedName>
    <definedName name="Table_">#REF!</definedName>
    <definedName name="Table_3_">#REF!</definedName>
    <definedName name="TableName">"Dummy"</definedName>
    <definedName name="TABUS">#REF!</definedName>
    <definedName name="TABX">#REF!</definedName>
    <definedName name="tadeu" localSheetId="1">{"Econ Consolidado",#N/A,FALSE,"Econ Consol";"Fluxo de Caixa",#N/A,FALSE,"Fluxo Caixa";"Investimentos",#N/A,FALSE,"Investimentos"}</definedName>
    <definedName name="tadeu" hidden="1">{"Econ Consolidado",#N/A,FALSE,"Econ Consol";"Fluxo de Caixa",#N/A,FALSE,"Fluxo Caixa";"Investimentos",#N/A,FALSE,"Investimentos"}</definedName>
    <definedName name="tadeu_1" localSheetId="1">{"Econ Consolidado",#N/A,FALSE,"Econ Consol";"Fluxo de Caixa",#N/A,FALSE,"Fluxo Caixa";"Investimentos",#N/A,FALSE,"Investimentos"}</definedName>
    <definedName name="tadeu_1" hidden="1">{"Econ Consolidado",#N/A,FALSE,"Econ Consol";"Fluxo de Caixa",#N/A,FALSE,"Fluxo Caixa";"Investimentos",#N/A,FALSE,"Investimentos"}</definedName>
    <definedName name="tamp" localSheetId="1">{#N/A,#N/A,FALSE,"-";#N/A,#N/A,FALSE,"Orçamento Em Reais";#N/A,#N/A,FALSE,"Receitas Operacionais";#N/A,#N/A,FALSE,"Despesas Operacionais";#N/A,#N/A,FALSE,"Não Operacional";#N/A,#N/A,FALSE,"Bancos";#N/A,#N/A,FALSE,"Leasing";#N/A,#N/A,FALSE,"CNB";#N/A,#N/A,FALSE,"SCR";#N/A,#N/A,FALSE,"SCIPA";#N/A,#N/A,FALSE,"NAOS"}</definedName>
    <definedName name="tamp" hidden="1">{#N/A,#N/A,FALSE,"-";#N/A,#N/A,FALSE,"Orçamento Em Reais";#N/A,#N/A,FALSE,"Receitas Operacionais";#N/A,#N/A,FALSE,"Despesas Operacionais";#N/A,#N/A,FALSE,"Não Operacional";#N/A,#N/A,FALSE,"Bancos";#N/A,#N/A,FALSE,"Leasing";#N/A,#N/A,FALSE,"CNB";#N/A,#N/A,FALSE,"SCR";#N/A,#N/A,FALSE,"SCIPA";#N/A,#N/A,FALSE,"NAOS"}</definedName>
    <definedName name="TANIA" localSheetId="1">#REF!</definedName>
    <definedName name="TANIA" hidden="1">#REF!</definedName>
    <definedName name="TANIA2" hidden="1">#REF!</definedName>
    <definedName name="Tarf_MP_ME_Cind" localSheetId="1">#REF!</definedName>
    <definedName name="Tarf_MP_ME_Cind">#REF!</definedName>
    <definedName name="Tarf_MP_ME_Over" localSheetId="1">#REF!</definedName>
    <definedName name="Tarf_MP_ME_Over">#REF!</definedName>
    <definedName name="tax" localSheetId="1">{"JVSumm_Report",#N/A,FALSE,"JV Summ";"Newman_Report",#N/A,FALSE,"Output - 7";"Yandi_Report",#N/A,FALSE,"Output - 8"}</definedName>
    <definedName name="tax" hidden="1">{"JVSumm_Report",#N/A,FALSE,"JV Summ";"Newman_Report",#N/A,FALSE,"Output - 7";"Yandi_Report",#N/A,FALSE,"Output - 8"}</definedName>
    <definedName name="Tax_Residence_Country" localSheetId="1">#REF!</definedName>
    <definedName name="Tax_Residence_Country">#REF!</definedName>
    <definedName name="Taxa" localSheetId="1">#REF!</definedName>
    <definedName name="Taxa">#REF!</definedName>
    <definedName name="taxa3" localSheetId="1">#REF!</definedName>
    <definedName name="taxa3">#REF!</definedName>
    <definedName name="TAXACOBRANÇA">#REF!</definedName>
    <definedName name="TAXAS">#REF!</definedName>
    <definedName name="TBdbName" hidden="1">"88D5BF544BE111D2B8C5006097494125.mdb"</definedName>
    <definedName name="tbl_ProdInfo" hidden="1">#REF!</definedName>
    <definedName name="TC">1.5265</definedName>
    <definedName name="TC.trib_1">NA()</definedName>
    <definedName name="TC.trib_10">NA()</definedName>
    <definedName name="TC.trib_11">NA()</definedName>
    <definedName name="TC.trib_12">NA()</definedName>
    <definedName name="TC.trib_13">NA()</definedName>
    <definedName name="TC.trib_14">NA()</definedName>
    <definedName name="TC.trib_15">NA()</definedName>
    <definedName name="TC.trib_16">NA()</definedName>
    <definedName name="TC.trib_17">NA()</definedName>
    <definedName name="TC.trib_2">NA()</definedName>
    <definedName name="TC.trib_3">NA()</definedName>
    <definedName name="TC.trib_4">NA()</definedName>
    <definedName name="TC.trib_5">NA()</definedName>
    <definedName name="TC.trib_6">NA()</definedName>
    <definedName name="TC.trib_7">NA()</definedName>
    <definedName name="TC.trib_8">NA()</definedName>
    <definedName name="TC.trib_9">NA()</definedName>
    <definedName name="TC_1">NA()</definedName>
    <definedName name="TC_10">NA()</definedName>
    <definedName name="TC_11">NA()</definedName>
    <definedName name="TC_12">NA()</definedName>
    <definedName name="TC_13">NA()</definedName>
    <definedName name="TC_14">1.5265</definedName>
    <definedName name="TC_15">NA()</definedName>
    <definedName name="TC_16">NA()</definedName>
    <definedName name="TC_17">NA()</definedName>
    <definedName name="TC_18">NA()</definedName>
    <definedName name="TC_2">NA()</definedName>
    <definedName name="TC_3">NA()</definedName>
    <definedName name="TC_4">NA()</definedName>
    <definedName name="TC_5">NA()</definedName>
    <definedName name="TC_6">NA()</definedName>
    <definedName name="TC_7">NA()</definedName>
    <definedName name="TC_8">NA()</definedName>
    <definedName name="TC_9">NA()</definedName>
    <definedName name="TCA.Trib_1">NA()</definedName>
    <definedName name="TCA.Trib_10">NA()</definedName>
    <definedName name="TCA.Trib_11">NA()</definedName>
    <definedName name="TCA.Trib_12">NA()</definedName>
    <definedName name="TCA.Trib_13">NA()</definedName>
    <definedName name="TCA.Trib_14">NA()</definedName>
    <definedName name="TCA.Trib_15">NA()</definedName>
    <definedName name="TCA.Trib_16">NA()</definedName>
    <definedName name="TCA.Trib_17">NA()</definedName>
    <definedName name="TCA.Trib_2">NA()</definedName>
    <definedName name="TCA.Trib_3">NA()</definedName>
    <definedName name="TCA.Trib_4">NA()</definedName>
    <definedName name="TCA.Trib_5">NA()</definedName>
    <definedName name="TCA.Trib_6">NA()</definedName>
    <definedName name="TCA.Trib_7">NA()</definedName>
    <definedName name="TCA.Trib_8">NA()</definedName>
    <definedName name="TCA.Trib_9">NA()</definedName>
    <definedName name="TCA__ant._1">NA()</definedName>
    <definedName name="TCA__ant._10">NA()</definedName>
    <definedName name="TCA__ant._11">NA()</definedName>
    <definedName name="TCA__ant._2">NA()</definedName>
    <definedName name="TCA__ant._3">NA()</definedName>
    <definedName name="TCA__ant._4">NA()</definedName>
    <definedName name="TCA__ant._5">NA()</definedName>
    <definedName name="TCA__ant._6">NA()</definedName>
    <definedName name="TCA__ant._7">NA()</definedName>
    <definedName name="TCA__ant._8">NA()</definedName>
    <definedName name="TCA__ant._9">NA()</definedName>
    <definedName name="TCC">8.08</definedName>
    <definedName name="TCV">8.08</definedName>
    <definedName name="td" localSheetId="1">{#N/A,#N/A,FALSE,"Aging Summary";#N/A,#N/A,FALSE,"Ratio Analysis";#N/A,#N/A,FALSE,"Test 120 Day Accts";#N/A,#N/A,FALSE,"Tickmarks"}</definedName>
    <definedName name="td" hidden="1">{#N/A,#N/A,FALSE,"Aging Summary";#N/A,#N/A,FALSE,"Ratio Analysis";#N/A,#N/A,FALSE,"Test 120 Day Accts";#N/A,#N/A,FALSE,"Tickmarks"}</definedName>
    <definedName name="TECHINT_INTERNATIONAL_CONSTRUCTION">"CP03"</definedName>
    <definedName name="TECNOFIBRAS" localSheetId="1">{"'PXR_6500'!$A$1:$I$124"}</definedName>
    <definedName name="TECNOFIBRAS" hidden="1">{"'PXR_6500'!$A$1:$I$124"}</definedName>
    <definedName name="TECNOFIBRAS2" localSheetId="1">{"'PXR_6500'!$A$1:$I$124"}</definedName>
    <definedName name="TECNOFIBRAS2" hidden="1">{"'PXR_6500'!$A$1:$I$124"}</definedName>
    <definedName name="Template.WIRE">"DBACCESS"</definedName>
    <definedName name="TemplateVersion" localSheetId="1">#REF!</definedName>
    <definedName name="TemplateVersion" hidden="1">#REF!</definedName>
    <definedName name="TempTotal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 localSheetId="1">#REF!</definedName>
    <definedName name="TEST12">#REF!</definedName>
    <definedName name="TEST13" localSheetId="1">#REF!</definedName>
    <definedName name="TEST13">#REF!</definedName>
    <definedName name="TEST14" localSheetId="1">#REF!</definedName>
    <definedName name="TEST14">#REF!</definedName>
    <definedName name="TEST15" localSheetId="1">#REF!</definedName>
    <definedName name="TEST15">#REF!</definedName>
    <definedName name="TEST16" localSheetId="1">#REF!</definedName>
    <definedName name="TEST16">#REF!</definedName>
    <definedName name="TEST17" localSheetId="1">#REF!</definedName>
    <definedName name="TEST17">#REF!</definedName>
    <definedName name="TEST18" localSheetId="1">#REF!</definedName>
    <definedName name="TEST18">#REF!</definedName>
    <definedName name="TEST19" localSheetId="1">#REF!</definedName>
    <definedName name="TEST19">#REF!</definedName>
    <definedName name="TEST2">#REF!</definedName>
    <definedName name="TEST20" localSheetId="1">#REF!</definedName>
    <definedName name="TEST20">#REF!</definedName>
    <definedName name="TEST21" localSheetId="1">#REF!</definedName>
    <definedName name="TEST21">#REF!</definedName>
    <definedName name="TEST22" localSheetId="1">#REF!</definedName>
    <definedName name="TEST22">#REF!</definedName>
    <definedName name="TEST23" localSheetId="1">#REF!</definedName>
    <definedName name="TEST23">#REF!</definedName>
    <definedName name="TEST24" localSheetId="1">#REF!</definedName>
    <definedName name="TEST24">#REF!</definedName>
    <definedName name="TEST25" localSheetId="1">#REF!</definedName>
    <definedName name="TEST25">#REF!</definedName>
    <definedName name="TEST26" localSheetId="1">#REF!</definedName>
    <definedName name="TEST26">#REF!</definedName>
    <definedName name="TEST27" localSheetId="1">#REF!</definedName>
    <definedName name="TEST27">#REF!</definedName>
    <definedName name="TEST28" localSheetId="1">#REF!</definedName>
    <definedName name="TEST28">#REF!</definedName>
    <definedName name="TEST29" localSheetId="1">#REF!</definedName>
    <definedName name="TEST29">#REF!</definedName>
    <definedName name="TEST3">#REF!</definedName>
    <definedName name="TEST30" localSheetId="1">#REF!</definedName>
    <definedName name="TEST30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" localSheetId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a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teste" localSheetId="1">#REF!</definedName>
    <definedName name="teste" localSheetId="4">#REF!</definedName>
    <definedName name="teste" localSheetId="3">#REF!</definedName>
    <definedName name="teste">#REF!</definedName>
    <definedName name="teste1" localSheetId="1">{#N/A,#N/A,FALSE,"Comp Aluguel Mes"}</definedName>
    <definedName name="teste1" hidden="1">{#N/A,#N/A,FALSE,"Comp Aluguel Mes"}</definedName>
    <definedName name="TESTE2" localSheetId="1">{#N/A,#N/A,FALSE,"PACCIL";#N/A,#N/A,FALSE,"PAITACAN";#N/A,#N/A,FALSE,"PARECO";#N/A,#N/A,FALSE,"PA62";#N/A,#N/A,FALSE,"PAFINAL";#N/A,#N/A,FALSE,"PARECONF";#N/A,#N/A,FALSE,"PARECOND"}</definedName>
    <definedName name="TESTE2" hidden="1">{#N/A,#N/A,FALSE,"PACCIL";#N/A,#N/A,FALSE,"PAITACAN";#N/A,#N/A,FALSE,"PARECO";#N/A,#N/A,FALSE,"PA62";#N/A,#N/A,FALSE,"PAFINAL";#N/A,#N/A,FALSE,"PARECONF";#N/A,#N/A,FALSE,"PARECOND"}</definedName>
    <definedName name="testes" localSheetId="1">{#N/A,#N/A,FALSE,"ROTINA";#N/A,#N/A,FALSE,"ITENS";#N/A,#N/A,FALSE,"ACOMP"}</definedName>
    <definedName name="testes" hidden="1">{#N/A,#N/A,FALSE,"ROTINA";#N/A,#N/A,FALSE,"ITENS";#N/A,#N/A,FALSE,"ACOMP"}</definedName>
    <definedName name="testge" localSheetId="1">{#N/A,#N/A,FALSE,"1321";#N/A,#N/A,FALSE,"1324";#N/A,#N/A,FALSE,"1333";#N/A,#N/A,FALSE,"1371"}</definedName>
    <definedName name="testge" hidden="1">{#N/A,#N/A,FALSE,"1321";#N/A,#N/A,FALSE,"1324";#N/A,#N/A,FALSE,"1333";#N/A,#N/A,FALSE,"1371"}</definedName>
    <definedName name="TESTHKEY">#REF!</definedName>
    <definedName name="TESTKEYS">#REF!</definedName>
    <definedName name="TESTVKEY">#REF!</definedName>
    <definedName name="TETE" localSheetId="1">{"'NOTES2'!$G$9:$J$27"}</definedName>
    <definedName name="TETE" hidden="1">{"'NOTES2'!$G$9:$J$27"}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 localSheetId="1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 localSheetId="1">#REF!</definedName>
    <definedName name="TextRefCopy69">#REF!</definedName>
    <definedName name="TextRefCopy7">#REF!</definedName>
    <definedName name="TextRefCopy75">#REF!</definedName>
    <definedName name="TextRefCopy76">#REF!</definedName>
    <definedName name="TextRefCopy8">#REF!</definedName>
    <definedName name="TextRefCopy81">#REF!</definedName>
    <definedName name="TextRefCopy82">#REF!</definedName>
    <definedName name="TextRefCopy83">#REF!</definedName>
    <definedName name="TextRefCopy9">#REF!</definedName>
    <definedName name="TextRefCopyRangeCount" hidden="1">1</definedName>
    <definedName name="TextRefCopyRangeCount_1">70</definedName>
    <definedName name="TextrefCopyTangeCount22" hidden="1">1</definedName>
    <definedName name="tgbyhn" localSheetId="1">{"'Resumo Formação'!$A$1:$N$34"}</definedName>
    <definedName name="tgbyhn" hidden="1">{"'Resumo Formação'!$A$1:$N$34"}</definedName>
    <definedName name="tgbyyhnn" localSheetId="1">{"'Resumo Formação'!$A$1:$N$34"}</definedName>
    <definedName name="tgbyyhnn" hidden="1">{"'Resumo Formação'!$A$1:$N$34"}</definedName>
    <definedName name="TGE5RG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TGE5R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tghed" localSheetId="1">{"SCH35",#N/A,FALSE,"5X3";"SCH36",#N/A,FALSE,"5X3";"SCH37",#N/A,FALSE,"5X3";"SCH38",#N/A,FALSE,"5X3";"SCH39A",#N/A,FALSE,"5X3";"SCH39B",#N/A,FALSE,"5X3";"SCH40",#N/A,FALSE,"5X3"}</definedName>
    <definedName name="tghed" hidden="1">{"SCH35",#N/A,FALSE,"5X3";"SCH36",#N/A,FALSE,"5X3";"SCH37",#N/A,FALSE,"5X3";"SCH38",#N/A,FALSE,"5X3";"SCH39A",#N/A,FALSE,"5X3";"SCH39B",#N/A,FALSE,"5X3";"SCH40",#N/A,FALSE,"5X3"}</definedName>
    <definedName name="tghtd" localSheetId="1">{"SCH27",#N/A,FALSE,"summary";"SCH39",#N/A,FALSE,"summary";"SCH41",#N/A,FALSE,"summary"}</definedName>
    <definedName name="tghtd" hidden="1">{"SCH27",#N/A,FALSE,"summary";"SCH39",#N/A,FALSE,"summary";"SCH41",#N/A,FALSE,"summary"}</definedName>
    <definedName name="tgjnhndf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gjnhndf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he_Strand" localSheetId="1">#REF!</definedName>
    <definedName name="The_Strand">#REF!</definedName>
    <definedName name="thgfdvxc" localSheetId="1">{"'Resumo Formação'!$A$1:$N$34"}</definedName>
    <definedName name="thgfdvxc" hidden="1">{"'Resumo Formação'!$A$1:$N$34"}</definedName>
    <definedName name="Threshold">#REF!</definedName>
    <definedName name="TIPO">#REF!</definedName>
    <definedName name="Tipo_Promo" localSheetId="1">#REF!</definedName>
    <definedName name="Tipo_Promo">#REF!</definedName>
    <definedName name="title" localSheetId="1">#REF!</definedName>
    <definedName name="title">#REF!</definedName>
    <definedName name="titulo">#REF!</definedName>
    <definedName name="_xlnm.Print_Titles">#REF!</definedName>
    <definedName name="tjhret" localSheetId="1">{"SCH54",#N/A,FALSE,"upside";"SCH55",#N/A,FALSE,"upside"}</definedName>
    <definedName name="tjhret" hidden="1">{"SCH54",#N/A,FALSE,"upside";"SCH55",#N/A,FALSE,"upside"}</definedName>
    <definedName name="TOB_ANALYSER">#REF!</definedName>
    <definedName name="tod" localSheetId="1">{#N/A,#N/A,FALSE,"Aging Summary";#N/A,#N/A,FALSE,"Ratio Analysis";#N/A,#N/A,FALSE,"Test 120 Day Accts";#N/A,#N/A,FALSE,"Tickmarks"}</definedName>
    <definedName name="tod" hidden="1">{#N/A,#N/A,FALSE,"Aging Summary";#N/A,#N/A,FALSE,"Ratio Analysis";#N/A,#N/A,FALSE,"Test 120 Day Accts";#N/A,#N/A,FALSE,"Tickmarks"}</definedName>
    <definedName name="tola" localSheetId="1">{#N/A,#N/A,FALSE,"Aging Summary";#N/A,#N/A,FALSE,"Ratio Analysis";#N/A,#N/A,FALSE,"Test 120 Day Accts";#N/A,#N/A,FALSE,"Tickmarks"}</definedName>
    <definedName name="tola" hidden="1">{#N/A,#N/A,FALSE,"Aging Summary";#N/A,#N/A,FALSE,"Ratio Analysis";#N/A,#N/A,FALSE,"Test 120 Day Accts";#N/A,#N/A,FALSE,"Tickmarks"}</definedName>
    <definedName name="Tot_Est">#REF!</definedName>
    <definedName name="Total">#REF!</definedName>
    <definedName name="Total_Activo">#REF!</definedName>
    <definedName name="Total_Payment" localSheetId="1">Scheduled_Payment+Extra_Payment</definedName>
    <definedName name="Total_Payment" localSheetId="4">Scheduled_Payment+Extra_Payment</definedName>
    <definedName name="Total_Payment" localSheetId="3">Scheduled_Payment+Extra_Payment</definedName>
    <definedName name="Total_Payment">Scheduled_Payment+Extra_Payment</definedName>
    <definedName name="TOTPG">"8"</definedName>
    <definedName name="tøv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tøv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tr" localSheetId="1">{#N/A,#N/A,FALSE,"Aging Summary";#N/A,#N/A,FALSE,"Ratio Analysis";#N/A,#N/A,FALSE,"Test 120 Day Accts";#N/A,#N/A,FALSE,"Tickmarks"}</definedName>
    <definedName name="tr" hidden="1">{#N/A,#N/A,FALSE,"Aging Summary";#N/A,#N/A,FALSE,"Ratio Analysis";#N/A,#N/A,FALSE,"Test 120 Day Accts";#N/A,#N/A,FALSE,"Tickmarks"}</definedName>
    <definedName name="tra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bajo" localSheetId="1">{#N/A,#N/A,FALSE,"Aging Summary";#N/A,#N/A,FALSE,"Ratio Analysis";#N/A,#N/A,FALSE,"Test 120 Day Accts";#N/A,#N/A,FALSE,"Tickmarks"}</definedName>
    <definedName name="trabajo" hidden="1">{#N/A,#N/A,FALSE,"Aging Summary";#N/A,#N/A,FALSE,"Ratio Analysis";#N/A,#N/A,FALSE,"Test 120 Day Accts";#N/A,#N/A,FALSE,"Tickmarks"}</definedName>
    <definedName name="Trace">FALSE</definedName>
    <definedName name="tranfdepr">#REF!</definedName>
    <definedName name="transfcusto">#REF!</definedName>
    <definedName name="transfdepr">#REF!</definedName>
    <definedName name="transp36" localSheetId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" localSheetId="1">{#N/A,#N/A,FALSE,"Aging Summary";#N/A,#N/A,FALSE,"Ratio Analysis";#N/A,#N/A,FALSE,"Test 120 Day Accts";#N/A,#N/A,FALSE,"Tickmarks"}</definedName>
    <definedName name="tre" hidden="1">{#N/A,#N/A,FALSE,"Aging Summary";#N/A,#N/A,FALSE,"Ratio Analysis";#N/A,#N/A,FALSE,"Test 120 Day Accts";#N/A,#N/A,FALSE,"Tickmarks"}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localSheetId="1">{#N/A,#N/A,FALSE,"Aging Summary";#N/A,#N/A,FALSE,"Ratio Analysis";#N/A,#N/A,FALSE,"Test 120 Day Accts";#N/A,#N/A,FALSE,"Tickmarks"}</definedName>
    <definedName name="trend" hidden="1">{#N/A,#N/A,FALSE,"Aging Summary";#N/A,#N/A,FALSE,"Ratio Analysis";#N/A,#N/A,FALSE,"Test 120 Day Accts";#N/A,#N/A,FALSE,"Tickmarks"}</definedName>
    <definedName name="tretre" localSheetId="1">{"Alle Perioden",#N/A,FALSE,"Erf";"Alle Perioden",#N/A,FALSE,"Ang";"Alle Perioden",#N/A,FALSE,"BV";"Alle Perioden",#N/A,FALSE,"BE";"Alle Perioden",#N/A,FALSE,"Re";"Alle Perioden",#N/A,FALSE,"Vol"}</definedName>
    <definedName name="tretre" hidden="1">{"Alle Perioden",#N/A,FALSE,"Erf";"Alle Perioden",#N/A,FALSE,"Ang";"Alle Perioden",#N/A,FALSE,"BV";"Alle Perioden",#N/A,FALSE,"BE";"Alle Perioden",#N/A,FALSE,"Re";"Alle Perioden",#N/A,FALSE,"Vol"}</definedName>
    <definedName name="TREW" localSheetId="1">{#N/A,#N/A,FALSE,"Aging Summary";#N/A,#N/A,FALSE,"Ratio Analysis";#N/A,#N/A,FALSE,"Test 120 Day Accts";#N/A,#N/A,FALSE,"Tickmarks"}</definedName>
    <definedName name="TREW" hidden="1">{#N/A,#N/A,FALSE,"Aging Summary";#N/A,#N/A,FALSE,"Ratio Analysis";#N/A,#N/A,FALSE,"Test 120 Day Accts";#N/A,#N/A,FALSE,"Tickmarks"}</definedName>
    <definedName name="trf" localSheetId="1">{"'FLUXO-99'!$A$962:$G$963","'FLUXO-99'!$A$962:$G$963","'FLUXO-99'!$A$962:$G$963","'FLUXO-99'!$A$962:$G$963","'FLUXO-99'!$A$962:$G$963","'FLUXO-99'!$A$962:$G$963"}</definedName>
    <definedName name="trf" hidden="1">{"'FLUXO-99'!$A$962:$G$963","'FLUXO-99'!$A$962:$G$963","'FLUXO-99'!$A$962:$G$963","'FLUXO-99'!$A$962:$G$963","'FLUXO-99'!$A$962:$G$963","'FLUXO-99'!$A$962:$G$963"}</definedName>
    <definedName name="TRIAL10" localSheetId="1">{"SCH44",#N/A,FALSE,"5b5f";"SCH45",#N/A,FALSE,"5b5f"}</definedName>
    <definedName name="TRIAL10" hidden="1">{"SCH44",#N/A,FALSE,"5b5f";"SCH45",#N/A,FALSE,"5b5f"}</definedName>
    <definedName name="TRIAL11" localSheetId="1">{"sch56",#N/A,FALSE,"savings";"sch64",#N/A,FALSE,"savings"}</definedName>
    <definedName name="TRIAL11" hidden="1">{"sch56",#N/A,FALSE,"savings";"sch64",#N/A,FALSE,"savings"}</definedName>
    <definedName name="TRIAL12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2" localSheetId="1">{"SCH29",#N/A,FALSE,"segments";"SCH30",#N/A,FALSE,"segments"}</definedName>
    <definedName name="trial122" hidden="1">{"SCH29",#N/A,FALSE,"segments";"SCH30",#N/A,FALSE,"segments"}</definedName>
    <definedName name="TRIAL13" localSheetId="1">{"SCH73",#N/A,FALSE,"eva";"SCH74",#N/A,FALSE,"eva";"SCH75",#N/A,FALSE,"eva"}</definedName>
    <definedName name="TRIAL13" hidden="1">{"SCH73",#N/A,FALSE,"eva";"SCH74",#N/A,FALSE,"eva";"SCH75",#N/A,FALSE,"eva"}</definedName>
    <definedName name="TRIAL14" localSheetId="1">{"SCH49",#N/A,FALSE,"eva"}</definedName>
    <definedName name="TRIAL14" hidden="1">{"SCH49",#N/A,FALSE,"eva"}</definedName>
    <definedName name="TRIAL15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localSheetId="1">{"SCH15",#N/A,FALSE,"SCH15,16,85,86";"SCH16",#N/A,FALSE,"SCH15,16,85,86";"SCH85",#N/A,FALSE,"SCH15,16,85,86";"SCH86",#N/A,FALSE,"SCH15,16,85,86"}</definedName>
    <definedName name="TRIAL16" hidden="1">{"SCH15",#N/A,FALSE,"SCH15,16,85,86";"SCH16",#N/A,FALSE,"SCH15,16,85,86";"SCH85",#N/A,FALSE,"SCH15,16,85,86";"SCH86",#N/A,FALSE,"SCH15,16,85,86"}</definedName>
    <definedName name="TRIAL17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localSheetId="1">{"SCH46",#N/A,FALSE,"sch46"}</definedName>
    <definedName name="TRIAL18" hidden="1">{"SCH46",#N/A,FALSE,"sch46"}</definedName>
    <definedName name="TRIAL19" localSheetId="1">{"SCH51",#N/A,FALSE,"monthly"}</definedName>
    <definedName name="TRIAL19" hidden="1">{"SCH51",#N/A,FALSE,"monthly"}</definedName>
    <definedName name="TRIAL20" localSheetId="1">{"SCH52",#N/A,FALSE,"sch52"}</definedName>
    <definedName name="TRIAL20" hidden="1">{"SCH52",#N/A,FALSE,"sch52"}</definedName>
    <definedName name="TRIAL21" localSheetId="1">{"SCH29",#N/A,FALSE,"segments";"SCH30",#N/A,FALSE,"segments"}</definedName>
    <definedName name="TRIAL21" hidden="1">{"SCH29",#N/A,FALSE,"segments";"SCH30",#N/A,FALSE,"segments"}</definedName>
    <definedName name="TRIAL22" localSheetId="1">{"SCH27",#N/A,FALSE,"summary";"SCH39",#N/A,FALSE,"summary";"SCH41",#N/A,FALSE,"summary"}</definedName>
    <definedName name="TRIAL22" hidden="1">{"SCH27",#N/A,FALSE,"summary";"SCH39",#N/A,FALSE,"summary";"SCH41",#N/A,FALSE,"summary"}</definedName>
    <definedName name="TRIAL23" localSheetId="1">{"SCH54",#N/A,FALSE,"upside";"SCH55",#N/A,FALSE,"upside"}</definedName>
    <definedName name="TRIAL23" hidden="1">{"SCH54",#N/A,FALSE,"upside";"SCH55",#N/A,FALSE,"upside"}</definedName>
    <definedName name="TRIAL24" localSheetId="1">{"SCH47",#N/A,FALSE,"value";"sch48",#N/A,FALSE,"value"}</definedName>
    <definedName name="TRIAL24" hidden="1">{"SCH47",#N/A,FALSE,"value";"sch48",#N/A,FALSE,"value"}</definedName>
    <definedName name="TRIAL25" localSheetId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localSheetId="1">{"SCH73",#N/A,FALSE,"eva";"SCH74",#N/A,FALSE,"eva";"SCH75",#N/A,FALSE,"eva"}</definedName>
    <definedName name="trial30" hidden="1">{"SCH73",#N/A,FALSE,"eva";"SCH74",#N/A,FALSE,"eva";"SCH75",#N/A,FALSE,"eva"}</definedName>
    <definedName name="trial31" localSheetId="1">{"SCH44",#N/A,FALSE,"5b5f";"SCH45",#N/A,FALSE,"5b5f"}</definedName>
    <definedName name="trial31" hidden="1">{"SCH44",#N/A,FALSE,"5b5f";"SCH45",#N/A,FALSE,"5b5f"}</definedName>
    <definedName name="trial32" localSheetId="1">{"SCH44",#N/A,FALSE,"5b5f";"SCH45",#N/A,FALSE,"5b5f"}</definedName>
    <definedName name="trial32" hidden="1">{"SCH44",#N/A,FALSE,"5b5f";"SCH45",#N/A,FALSE,"5b5f"}</definedName>
    <definedName name="trial34" localSheetId="1">{"sch56",#N/A,FALSE,"savings";"sch64",#N/A,FALSE,"savings"}</definedName>
    <definedName name="trial34" hidden="1">{"sch56",#N/A,FALSE,"savings";"sch64",#N/A,FALSE,"savings"}</definedName>
    <definedName name="trial35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localSheetId="1">{"SCH73",#N/A,FALSE,"eva";"SCH74",#N/A,FALSE,"eva";"SCH75",#N/A,FALSE,"eva"}</definedName>
    <definedName name="trial36" hidden="1">{"SCH73",#N/A,FALSE,"eva";"SCH74",#N/A,FALSE,"eva";"SCH75",#N/A,FALSE,"eva"}</definedName>
    <definedName name="trial37" localSheetId="1">{"SCH49",#N/A,FALSE,"eva"}</definedName>
    <definedName name="trial37" hidden="1">{"SCH49",#N/A,FALSE,"eva"}</definedName>
    <definedName name="trial38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localSheetId="1">{"SCH15",#N/A,FALSE,"SCH15,16,85,86";"SCH16",#N/A,FALSE,"SCH15,16,85,86";"SCH85",#N/A,FALSE,"SCH15,16,85,86";"SCH86",#N/A,FALSE,"SCH15,16,85,86"}</definedName>
    <definedName name="trial39" hidden="1">{"SCH15",#N/A,FALSE,"SCH15,16,85,86";"SCH16",#N/A,FALSE,"SCH15,16,85,86";"SCH85",#N/A,FALSE,"SCH15,16,85,86";"SCH86",#N/A,FALSE,"SCH15,16,85,86"}</definedName>
    <definedName name="trial40" localSheetId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localSheetId="1">{"SCH46",#N/A,FALSE,"sch46"}</definedName>
    <definedName name="trial42" hidden="1">{"SCH46",#N/A,FALSE,"sch46"}</definedName>
    <definedName name="trial43" localSheetId="1">{"SCH51",#N/A,FALSE,"monthly"}</definedName>
    <definedName name="trial43" hidden="1">{"SCH51",#N/A,FALSE,"monthly"}</definedName>
    <definedName name="trial44" localSheetId="1">{"SCH52",#N/A,FALSE,"sch52"}</definedName>
    <definedName name="trial44" hidden="1">{"SCH52",#N/A,FALSE,"sch52"}</definedName>
    <definedName name="trial45" localSheetId="1">{"SCH29",#N/A,FALSE,"segments";"SCH30",#N/A,FALSE,"segments"}</definedName>
    <definedName name="trial45" hidden="1">{"SCH29",#N/A,FALSE,"segments";"SCH30",#N/A,FALSE,"segments"}</definedName>
    <definedName name="trial46" localSheetId="1">{"SCH27",#N/A,FALSE,"summary";"SCH39",#N/A,FALSE,"summary";"SCH41",#N/A,FALSE,"summary"}</definedName>
    <definedName name="trial46" hidden="1">{"SCH27",#N/A,FALSE,"summary";"SCH39",#N/A,FALSE,"summary";"SCH41",#N/A,FALSE,"summary"}</definedName>
    <definedName name="trial47" localSheetId="1">{"SCH54",#N/A,FALSE,"upside";"SCH55",#N/A,FALSE,"upside"}</definedName>
    <definedName name="trial47" hidden="1">{"SCH54",#N/A,FALSE,"upside";"SCH55",#N/A,FALSE,"upside"}</definedName>
    <definedName name="trial48" localSheetId="1">{"SCH47",#N/A,FALSE,"value";"sch48",#N/A,FALSE,"value"}</definedName>
    <definedName name="trial48" hidden="1">{"SCH47",#N/A,FALSE,"value";"sch48",#N/A,FALSE,"value"}</definedName>
    <definedName name="trial49" localSheetId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MESTRE">#REF!</definedName>
    <definedName name="trregfgfv" localSheetId="1">{"'Resumo Formação'!$A$1:$N$34"}</definedName>
    <definedName name="trregfgfv" hidden="1">{"'Resumo Formação'!$A$1:$N$34"}</definedName>
    <definedName name="trttt" localSheetId="1">#REF!</definedName>
    <definedName name="trttt">#REF!</definedName>
    <definedName name="trwfdsvc" localSheetId="1">{"'Resumo Formação'!$A$1:$N$34"}</definedName>
    <definedName name="trwfdsvc" hidden="1">{"'Resumo Formação'!$A$1:$N$34"}</definedName>
    <definedName name="tshth">#REF!</definedName>
    <definedName name="tss" localSheetId="1">{#N/A,#N/A,TRUE,"ProFormaProfit";#N/A,#N/A,TRUE,"ProFormaCash";#N/A,#N/A,TRUE,"Depreciation";#N/A,#N/A,TRUE,"Assets";#N/A,#N/A,TRUE,"Revenue";#N/A,#N/A,TRUE,"EstimatedPurchase"}</definedName>
    <definedName name="tss" hidden="1">{#N/A,#N/A,TRUE,"ProFormaProfit";#N/A,#N/A,TRUE,"ProFormaCash";#N/A,#N/A,TRUE,"Depreciation";#N/A,#N/A,TRUE,"Assets";#N/A,#N/A,TRUE,"Revenue";#N/A,#N/A,TRUE,"EstimatedPurchase"}</definedName>
    <definedName name="tt" localSheetId="1">#REF!</definedName>
    <definedName name="tt">#REF!</definedName>
    <definedName name="ttt" localSheetId="1">{#N/A,#N/A,FALSE,"summ";#N/A,#N/A,FALSE,"q1";#N/A,#N/A,FALSE,"summ_alt";#N/A,#N/A,FALSE,"stock_nozero";#N/A,#N/A,FALSE,"1995"}</definedName>
    <definedName name="ttt" hidden="1">{#N/A,#N/A,FALSE,"summ";#N/A,#N/A,FALSE,"q1";#N/A,#N/A,FALSE,"summ_alt";#N/A,#N/A,FALSE,"stock_nozero";#N/A,#N/A,FALSE,"1995"}</definedName>
    <definedName name="ttt_1" localSheetId="1">{"Rio Branco",#N/A,FALSE,"Rio Branco";"Itajaí",#N/A,FALSE,"Itajaí";"Pinheiro Machado",#N/A,FALSE,"PMachado";"Esteio",#N/A,FALSE,"Esteio"}</definedName>
    <definedName name="ttt_1" hidden="1">{"Rio Branco",#N/A,FALSE,"Rio Branco";"Itajaí",#N/A,FALSE,"Itajaí";"Pinheiro Machado",#N/A,FALSE,"PMachado";"Esteio",#N/A,FALSE,"Esteio"}</definedName>
    <definedName name="tttt" localSheetId="1">#REF!</definedName>
    <definedName name="tttt">#REF!</definedName>
    <definedName name="tttt_1" localSheetId="1">{"Econ Consolidado",#N/A,FALSE,"Econ Consol";"Fluxo de Caixa",#N/A,FALSE,"Fluxo Caixa";"Investimentos",#N/A,FALSE,"Investimentos"}</definedName>
    <definedName name="tttt_1" hidden="1">{"Econ Consolidado",#N/A,FALSE,"Econ Consol";"Fluxo de Caixa",#N/A,FALSE,"Fluxo Caixa";"Investimentos",#N/A,FALSE,"Investimentos"}</definedName>
    <definedName name="ttttt" localSheetId="1">#REF!</definedName>
    <definedName name="ttttt">#REF!</definedName>
    <definedName name="tttttnnbbnn" localSheetId="1">{#N/A,#N/A,FALSE,"Sudeste";#N/A,#N/A,FALSE,"Sul";#N/A,#N/A,FALSE,"CCRG"}</definedName>
    <definedName name="tttttnnbbnn" hidden="1">{#N/A,#N/A,FALSE,"Sudeste";#N/A,#N/A,FALSE,"Sul";#N/A,#N/A,FALSE,"CCRG"}</definedName>
    <definedName name="tttttnnbbnn_1" localSheetId="1">{#N/A,#N/A,FALSE,"Sudeste";#N/A,#N/A,FALSE,"Sul";#N/A,#N/A,FALSE,"CCRG"}</definedName>
    <definedName name="tttttnnbbnn_1" hidden="1">{#N/A,#N/A,FALSE,"Sudeste";#N/A,#N/A,FALSE,"Sul";#N/A,#N/A,FALSE,"CCRG"}</definedName>
    <definedName name="tttttt" localSheetId="1">#REF!</definedName>
    <definedName name="tttttt">#REF!</definedName>
    <definedName name="ttttttrrrr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udo">#REF!</definedName>
    <definedName name="tudo2" localSheetId="1">{"ATI",#N/A,TRUE,"BALabr97";"PAS",#N/A,TRUE,"BALabr97";"REC",#N/A,TRUE,"BALabr97"}</definedName>
    <definedName name="tudo2" hidden="1">{"ATI",#N/A,TRUE,"BALabr97";"PAS",#N/A,TRUE,"BALabr97";"REC",#N/A,TRUE,"BALabr97"}</definedName>
    <definedName name="tut" localSheetId="1">{#N/A,#N/A,TRUE,"ProFormaProfit";#N/A,#N/A,TRUE,"ProFormaCash";#N/A,#N/A,TRUE,"Depreciation";#N/A,#N/A,TRUE,"Assets";#N/A,#N/A,TRUE,"Revenue";#N/A,#N/A,TRUE,"EstimatedPurchase"}</definedName>
    <definedName name="tut" hidden="1">{#N/A,#N/A,TRUE,"ProFormaProfit";#N/A,#N/A,TRUE,"ProFormaCash";#N/A,#N/A,TRUE,"Depreciation";#N/A,#N/A,TRUE,"Assets";#N/A,#N/A,TRUE,"Revenue";#N/A,#N/A,TRUE,"EstimatedPurchase"}</definedName>
    <definedName name="TWActualBelow" localSheetId="1">#REF!</definedName>
    <definedName name="TWActualBelow">#REF!</definedName>
    <definedName name="TWActualCOGS" localSheetId="1">#REF!</definedName>
    <definedName name="TWActualCOGS">#REF!</definedName>
    <definedName name="TWActualDept" localSheetId="1">#REF!</definedName>
    <definedName name="TWActualDept">#REF!</definedName>
    <definedName name="TWActualDIG" localSheetId="1">#REF!</definedName>
    <definedName name="TWActualDIG">#REF!</definedName>
    <definedName name="TWActualHO" localSheetId="1">#REF!</definedName>
    <definedName name="TWActualHO">#REF!</definedName>
    <definedName name="TWActualICC" localSheetId="1">#REF!</definedName>
    <definedName name="TWActualICC">#REF!</definedName>
    <definedName name="TWActualICS" localSheetId="1">#REF!</definedName>
    <definedName name="TWActualICS">#REF!</definedName>
    <definedName name="TWActualRetail" localSheetId="1">#REF!</definedName>
    <definedName name="TWActualRetail">#REF!</definedName>
    <definedName name="TWActualSales" localSheetId="1">#REF!</definedName>
    <definedName name="TWActualSales">#REF!</definedName>
    <definedName name="TWI_AED">#REF!</definedName>
    <definedName name="TWI_AUD">#REF!</definedName>
    <definedName name="TWI_CAD">#REF!</definedName>
    <definedName name="TWI_CHF">#REF!</definedName>
    <definedName name="TWI_CNY">#REF!</definedName>
    <definedName name="TWI_EUR">#REF!</definedName>
    <definedName name="TWI_GBP">#REF!</definedName>
    <definedName name="TWI_HKD">#REF!</definedName>
    <definedName name="TWI_IDR">#REF!</definedName>
    <definedName name="TWI_INR">#REF!</definedName>
    <definedName name="TWI_JPY">#REF!</definedName>
    <definedName name="TWI_KRW">#REF!</definedName>
    <definedName name="TWI_MYR">#REF!</definedName>
    <definedName name="TWI_NZD">#REF!</definedName>
    <definedName name="TWI_PGK">#REF!</definedName>
    <definedName name="TWI_SAR">#REF!</definedName>
    <definedName name="TWI_SDR">#REF!</definedName>
    <definedName name="TWI_SEK">#REF!</definedName>
    <definedName name="TWI_SGD">#REF!</definedName>
    <definedName name="TWI_THB">#REF!</definedName>
    <definedName name="TWI_TWD">#REF!</definedName>
    <definedName name="TWI_TWIPB">#REF!</definedName>
    <definedName name="TWI_VND">#REF!</definedName>
    <definedName name="TWI_ZAR">#REF!</definedName>
    <definedName name="two" localSheetId="1">{"'Grill_Objective'!$A$1:$AF$101"}</definedName>
    <definedName name="two" hidden="1">{"'Grill_Objective'!$A$1:$AF$101"}</definedName>
    <definedName name="Tx_Rfin" localSheetId="1">#REF!</definedName>
    <definedName name="Tx_Rfin">#REF!</definedName>
    <definedName name="TxAdm_Orc" localSheetId="1">#REF!</definedName>
    <definedName name="TxAdm_Orc">#REF!</definedName>
    <definedName name="TxAdm_Proj_Gfa" localSheetId="1">#REF!</definedName>
    <definedName name="TxAdm_Proj_Gfa">#REF!</definedName>
    <definedName name="TxAdm_Proj_Gfa_Go" localSheetId="1">#REF!</definedName>
    <definedName name="TxAdm_Proj_Gfa_Go">#REF!</definedName>
    <definedName name="TxAdm_Proj_Plj" localSheetId="1">#REF!</definedName>
    <definedName name="TxAdm_Proj_Plj">#REF!</definedName>
    <definedName name="TxAdm_Proj_Plj_Go" localSheetId="1">#REF!</definedName>
    <definedName name="TxAdm_Proj_Plj_Go">#REF!</definedName>
    <definedName name="TxAdm_Real" localSheetId="1">#REF!</definedName>
    <definedName name="TxAdm_Real">#REF!</definedName>
    <definedName name="ty" localSheetId="1">{#N/A,#N/A,FALSE,"Aging Summary";#N/A,#N/A,FALSE,"Ratio Analysis";#N/A,#N/A,FALSE,"Test 120 Day Accts";#N/A,#N/A,FALSE,"Tickmarks"}</definedName>
    <definedName name="ty" hidden="1">{#N/A,#N/A,FALSE,"Aging Summary";#N/A,#N/A,FALSE,"Ratio Analysis";#N/A,#N/A,FALSE,"Test 120 Day Accts";#N/A,#N/A,FALSE,"Tickmarks"}</definedName>
    <definedName name="tyrh" localSheetId="1">{"sch56",#N/A,FALSE,"savings";"sch64",#N/A,FALSE,"savings"}</definedName>
    <definedName name="tyrh" hidden="1">{"sch56",#N/A,FALSE,"savings";"sch64",#N/A,FALSE,"savings"}</definedName>
    <definedName name="tyu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tyu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tyuty" localSheetId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tyuty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tyutyu" localSheetId="1">{#N/A,#N/A,FALSE,"SIM95"}</definedName>
    <definedName name="tyutyu" hidden="1">{#N/A,#N/A,FALSE,"SIM95"}</definedName>
    <definedName name="U">#REF!</definedName>
    <definedName name="U_anx2" localSheetId="1">{#N/A,#N/A,FALSE,"CONTRIB.SOCIAL ACUM.";#N/A,#N/A,FALSE,"CONTRIB.SOCIAL";#N/A,#N/A,FALSE,"APUR.LUCRO REAL ACUM.";#N/A,#N/A,FALSE,"APUR.LUCRO REAL";#N/A,#N/A,FALSE,"DEMOST.RESULT ACUM.";#N/A,#N/A,FALSE,"DEMONST.RESULT.";#N/A,#N/A,FALSE,"PASSIVO";#N/A,#N/A,FALSE,"ATIVO"}</definedName>
    <definedName name="U_anx2" hidden="1">{#N/A,#N/A,FALSE,"CONTRIB.SOCIAL ACUM.";#N/A,#N/A,FALSE,"CONTRIB.SOCIAL";#N/A,#N/A,FALSE,"APUR.LUCRO REAL ACUM.";#N/A,#N/A,FALSE,"APUR.LUCRO REAL";#N/A,#N/A,FALSE,"DEMOST.RESULT ACUM.";#N/A,#N/A,FALSE,"DEMONST.RESULT.";#N/A,#N/A,FALSE,"PASSIVO";#N/A,#N/A,FALSE,"ATIVO"}</definedName>
    <definedName name="U3.1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U3.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UBSW_GLBRETAIL">#REF!</definedName>
    <definedName name="UCM_9" localSheetId="1">{"FS`s",#N/A,TRUE,"FS's";"Icome St",#N/A,TRUE,"Income St.";"Balance Sh",#N/A,TRUE,"Balance Sh.";"Gross Margin",#N/A,TRUE,"Gross Margin"}</definedName>
    <definedName name="UCM_9" hidden="1">{"FS`s",#N/A,TRUE,"FS's";"Icome St",#N/A,TRUE,"Income St.";"Balance Sh",#N/A,TRUE,"Balance Sh.";"Gross Margin",#N/A,TRUE,"Gross Margin"}</definedName>
    <definedName name="UFIR" localSheetId="1">#REF!</definedName>
    <definedName name="UFIR">#REF!</definedName>
    <definedName name="UFIR94" localSheetId="1">#REF!</definedName>
    <definedName name="UFIR94">#REF!</definedName>
    <definedName name="UGIG" localSheetId="1">{#N/A,#N/A,FALSE,"Aging Summary";#N/A,#N/A,FALSE,"Ratio Analysis";#N/A,#N/A,FALSE,"Test 120 Day Accts";#N/A,#N/A,FALSE,"Tickmarks"}</definedName>
    <definedName name="UGIG" hidden="1">{#N/A,#N/A,FALSE,"Aging Summary";#N/A,#N/A,FALSE,"Ratio Analysis";#N/A,#N/A,FALSE,"Test 120 Day Accts";#N/A,#N/A,FALSE,"Tickmarks"}</definedName>
    <definedName name="uhokj" localSheetId="1">{#N/A,#N/A,FALSE,"Aging Summary";#N/A,#N/A,FALSE,"Ratio Analysis";#N/A,#N/A,FALSE,"Test 120 Day Accts";#N/A,#N/A,FALSE,"Tickmarks"}</definedName>
    <definedName name="uhokj" hidden="1">{#N/A,#N/A,FALSE,"Aging Summary";#N/A,#N/A,FALSE,"Ratio Analysis";#N/A,#N/A,FALSE,"Test 120 Day Accts";#N/A,#N/A,FALSE,"Tickmarks"}</definedName>
    <definedName name="uhtr" localSheetId="1">{"SCH15",#N/A,FALSE,"SCH15,16,85,86";"SCH16",#N/A,FALSE,"SCH15,16,85,86";"SCH85",#N/A,FALSE,"SCH15,16,85,86";"SCH86",#N/A,FALSE,"SCH15,16,85,86"}</definedName>
    <definedName name="uhtr" hidden="1">{"SCH15",#N/A,FALSE,"SCH15,16,85,86";"SCH16",#N/A,FALSE,"SCH15,16,85,86";"SCH85",#N/A,FALSE,"SCH15,16,85,86";"SCH86",#N/A,FALSE,"SCH15,16,85,86"}</definedName>
    <definedName name="ui" localSheetId="1">#REF!</definedName>
    <definedName name="ui">#REF!</definedName>
    <definedName name="uidyf" localSheetId="1">{#N/A,#N/A,FALSE,"Plan1";#N/A,#N/A,FALSE,"Plan2"}</definedName>
    <definedName name="uidyf" hidden="1">{#N/A,#N/A,FALSE,"Plan1";#N/A,#N/A,FALSE,"Plan2"}</definedName>
    <definedName name="uihuigi" localSheetId="1">{"capapetros",#N/A,FALSE,"capa petros";"RESPETROS",#N/A,FALSE,"RESULTADO";"REALIZ97PETROS",#N/A,FALSE,"RES97"}</definedName>
    <definedName name="uihuigi" hidden="1">{"capapetros",#N/A,FALSE,"capa petros";"RESPETROS",#N/A,FALSE,"RESULTADO";"REALIZ97PETROS",#N/A,FALSE,"RES97"}</definedName>
    <definedName name="uio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uio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uiugyoigt" localSheetId="1">{#N/A,#N/A,FALSE,"Aging Summary";#N/A,#N/A,FALSE,"Ratio Analysis";#N/A,#N/A,FALSE,"Test 120 Day Accts";#N/A,#N/A,FALSE,"Tickmarks"}</definedName>
    <definedName name="uiugyoigt" hidden="1">{#N/A,#N/A,FALSE,"Aging Summary";#N/A,#N/A,FALSE,"Ratio Analysis";#N/A,#N/A,FALSE,"Test 120 Day Accts";#N/A,#N/A,FALSE,"Tickmarks"}</definedName>
    <definedName name="ujmik" localSheetId="1">{"'Resumo Formação'!$A$1:$N$34"}</definedName>
    <definedName name="ujmik" hidden="1">{"'Resumo Formação'!$A$1:$N$34"}</definedName>
    <definedName name="ujty" localSheetId="1">{"SCH49",#N/A,FALSE,"eva"}</definedName>
    <definedName name="ujty" hidden="1">{"SCH49",#N/A,FALSE,"eva"}</definedName>
    <definedName name="UKActualBelow" localSheetId="1">#REF!</definedName>
    <definedName name="UKActualBelow">#REF!</definedName>
    <definedName name="UKActualCOGS" localSheetId="1">#REF!</definedName>
    <definedName name="UKActualCOGS">#REF!</definedName>
    <definedName name="UKActualDept" localSheetId="1">#REF!</definedName>
    <definedName name="UKActualDept">#REF!</definedName>
    <definedName name="UKActualDIG" localSheetId="1">#REF!</definedName>
    <definedName name="UKActualDIG">#REF!</definedName>
    <definedName name="UKActualEUGO" localSheetId="1">#REF!</definedName>
    <definedName name="UKActualEUGO">#REF!</definedName>
    <definedName name="UKActualHO" localSheetId="1">#REF!</definedName>
    <definedName name="UKActualHO">#REF!</definedName>
    <definedName name="UKActualICC" localSheetId="1">#REF!</definedName>
    <definedName name="UKActualICC">#REF!</definedName>
    <definedName name="UKActualICS" localSheetId="1">#REF!</definedName>
    <definedName name="UKActualICS">#REF!</definedName>
    <definedName name="UKActualRetail" localSheetId="1">#REF!</definedName>
    <definedName name="UKActualRetail">#REF!</definedName>
    <definedName name="UKActualSales" localSheetId="1">#REF!</definedName>
    <definedName name="UKActualSales">#REF!</definedName>
    <definedName name="UKBudBelow" localSheetId="1">#REF!</definedName>
    <definedName name="UKBudBelow">#REF!</definedName>
    <definedName name="UKBudgetBelow" localSheetId="1">#REF!</definedName>
    <definedName name="UKBudgetBelow">#REF!</definedName>
    <definedName name="UKBudgetCOGS" localSheetId="1">#REF!</definedName>
    <definedName name="UKBudgetCOGS">#REF!</definedName>
    <definedName name="UKBudgetDept" localSheetId="1">#REF!</definedName>
    <definedName name="UKBudgetDept">#REF!</definedName>
    <definedName name="UKBudgetDIG" localSheetId="1">#REF!</definedName>
    <definedName name="UKBudgetDIG">#REF!</definedName>
    <definedName name="UKBudgetHO" localSheetId="1">#REF!</definedName>
    <definedName name="UKBudgetHO">#REF!</definedName>
    <definedName name="UKBudgetRetail" localSheetId="1">#REF!</definedName>
    <definedName name="UKBudgetRetail">#REF!</definedName>
    <definedName name="UKBudgetSales" localSheetId="1">#REF!</definedName>
    <definedName name="UKBudgetSales">#REF!</definedName>
    <definedName name="UKCOGS" localSheetId="1">#REF!</definedName>
    <definedName name="UKCOGS">#REF!</definedName>
    <definedName name="UKDEPT" localSheetId="1">#REF!</definedName>
    <definedName name="UKDEPT">#REF!</definedName>
    <definedName name="UKHO" localSheetId="1">#REF!</definedName>
    <definedName name="UKHO">#REF!</definedName>
    <definedName name="UKRETAIL" localSheetId="1">#REF!</definedName>
    <definedName name="UKRETAIL">#REF!</definedName>
    <definedName name="UKSALES" localSheetId="1">#REF!</definedName>
    <definedName name="UKSALES">#REF!</definedName>
    <definedName name="UL" localSheetId="1">{#N/A,#N/A,FALSE,"Sheet29";#N/A,#N/A,FALSE,"Sheet25";#N/A,#N/A,FALSE,"Sheet24";#N/A,#N/A,FALSE,"Sheet27";#N/A,#N/A,FALSE,"Sheet26";#N/A,#N/A,FALSE,"Sheet30"}</definedName>
    <definedName name="UL" hidden="1">{#N/A,#N/A,FALSE,"Sheet29";#N/A,#N/A,FALSE,"Sheet25";#N/A,#N/A,FALSE,"Sheet24";#N/A,#N/A,FALSE,"Sheet27";#N/A,#N/A,FALSE,"Sheet26";#N/A,#N/A,FALSE,"Sheet30"}</definedName>
    <definedName name="um" hidden="1">0</definedName>
    <definedName name="Umbral" hidden="1">#REF!</definedName>
    <definedName name="UN_D_PI">#REF!</definedName>
    <definedName name="UN_D_PP">#REF!</definedName>
    <definedName name="UN_T_PI">#REF!</definedName>
    <definedName name="UN_T_PP">#REF!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gradeVersion">"v2.35"</definedName>
    <definedName name="URV">#REF!</definedName>
    <definedName name="US_JUNHO" localSheetId="1">{#N/A,#N/A,FALSE,"Graficos    ( 9 )"}</definedName>
    <definedName name="US_JUNHO" hidden="1">{#N/A,#N/A,FALSE,"Graficos    ( 9 )"}</definedName>
    <definedName name="US_JUNHO1" localSheetId="1">{#N/A,#N/A,FALSE,"Graficos    ( 9 )"}</definedName>
    <definedName name="US_JUNHO1" hidden="1">{#N/A,#N/A,FALSE,"Graficos    ( 9 )"}</definedName>
    <definedName name="US_JUNHO1000" localSheetId="1">{#N/A,#N/A,FALSE,"Graficos    ( 9 )"}</definedName>
    <definedName name="US_JUNHO1000" hidden="1">{#N/A,#N/A,FALSE,"Graficos    ( 9 )"}</definedName>
    <definedName name="US_JUNHO2" localSheetId="1">{#N/A,#N/A,FALSE,"Graficos    ( 9 )"}</definedName>
    <definedName name="US_JUNHO2" hidden="1">{#N/A,#N/A,FALSE,"Graficos    ( 9 )"}</definedName>
    <definedName name="US_JUNHO2000" localSheetId="1">{#N/A,#N/A,FALSE,"Graficos    ( 9 )"}</definedName>
    <definedName name="US_JUNHO2000" hidden="1">{#N/A,#N/A,FALSE,"Graficos    ( 9 )"}</definedName>
    <definedName name="US_JUNHO222" localSheetId="1">{#N/A,#N/A,FALSE,"Graficos    ( 9 )"}</definedName>
    <definedName name="US_JUNHO222" hidden="1">{#N/A,#N/A,FALSE,"Graficos    ( 9 )"}</definedName>
    <definedName name="USABudBelow" localSheetId="1">#REF!</definedName>
    <definedName name="USABudBelow">#REF!</definedName>
    <definedName name="USABudCOS" localSheetId="1">#REF!</definedName>
    <definedName name="USABudCOS">#REF!</definedName>
    <definedName name="USABudDept" localSheetId="1">#REF!</definedName>
    <definedName name="USABudDept">#REF!</definedName>
    <definedName name="USABudHO" localSheetId="1">#REF!</definedName>
    <definedName name="USABudHO">#REF!</definedName>
    <definedName name="USABudRet" localSheetId="1">#REF!</definedName>
    <definedName name="USABudRet">#REF!</definedName>
    <definedName name="USABUDSALEs" localSheetId="1">#REF!</definedName>
    <definedName name="USABUDSALEs">#REF!</definedName>
    <definedName name="USACOGS" localSheetId="1">#REF!</definedName>
    <definedName name="USACOGS">#REF!</definedName>
    <definedName name="USActualBelow" localSheetId="1">#REF!</definedName>
    <definedName name="USActualBelow">#REF!</definedName>
    <definedName name="USActualCOGS" localSheetId="1">#REF!</definedName>
    <definedName name="USActualCOGS">#REF!</definedName>
    <definedName name="USActualDept" localSheetId="1">#REF!</definedName>
    <definedName name="USActualDept">#REF!</definedName>
    <definedName name="USActualDIG" localSheetId="1">#REF!</definedName>
    <definedName name="USActualDIG">#REF!</definedName>
    <definedName name="USActualHO" localSheetId="1">#REF!</definedName>
    <definedName name="USActualHO">#REF!</definedName>
    <definedName name="USActualICC" localSheetId="1">#REF!</definedName>
    <definedName name="USActualICC">#REF!</definedName>
    <definedName name="USActualICS" localSheetId="1">#REF!</definedName>
    <definedName name="USActualICS">#REF!</definedName>
    <definedName name="USActualRetail" localSheetId="1">#REF!</definedName>
    <definedName name="USActualRetail">#REF!</definedName>
    <definedName name="USActualSales" localSheetId="1">#REF!</definedName>
    <definedName name="USActualSales">#REF!</definedName>
    <definedName name="USADEPT" localSheetId="1">#REF!</definedName>
    <definedName name="USADEPT">#REF!</definedName>
    <definedName name="USASales" localSheetId="1">#REF!</definedName>
    <definedName name="USASales">#REF!</definedName>
    <definedName name="USBelow" localSheetId="1">#REF!</definedName>
    <definedName name="USBelow">#REF!</definedName>
    <definedName name="USBudgetBelow" localSheetId="1">#REF!</definedName>
    <definedName name="USBudgetBelow">#REF!</definedName>
    <definedName name="USBudgetCOGS" localSheetId="1">#REF!</definedName>
    <definedName name="USBudgetCOGS">#REF!</definedName>
    <definedName name="USBudgetDept" localSheetId="1">#REF!</definedName>
    <definedName name="USBudgetDept">#REF!</definedName>
    <definedName name="USBudgetDIG" localSheetId="1">#REF!</definedName>
    <definedName name="USBudgetDIG">#REF!</definedName>
    <definedName name="USBudgetHO" localSheetId="1">#REF!</definedName>
    <definedName name="USBudgetHO">#REF!</definedName>
    <definedName name="USBudgetRetail" localSheetId="1">#REF!</definedName>
    <definedName name="USBudgetRetail">#REF!</definedName>
    <definedName name="USBudgetSales" localSheetId="1">#REF!</definedName>
    <definedName name="USBudgetSales">#REF!</definedName>
    <definedName name="USD" localSheetId="1">#REF!</definedName>
    <definedName name="USD">#REF!</definedName>
    <definedName name="USDAT">"TRIALBAL"</definedName>
    <definedName name="USHeadOffice" localSheetId="1">#REF!</definedName>
    <definedName name="USHeadOffice">#REF!</definedName>
    <definedName name="USNAM">"FINIMUNIZ"</definedName>
    <definedName name="utir" localSheetId="1">{#N/A,#N/A,FALSE,"Aging Summary";#N/A,#N/A,FALSE,"Ratio Analysis";#N/A,#N/A,FALSE,"Test 120 Day Accts";#N/A,#N/A,FALSE,"Tickmarks"}</definedName>
    <definedName name="utir" hidden="1">{#N/A,#N/A,FALSE,"Aging Summary";#N/A,#N/A,FALSE,"Ratio Analysis";#N/A,#N/A,FALSE,"Test 120 Day Accts";#N/A,#N/A,FALSE,"Tickmarks"}</definedName>
    <definedName name="uu" localSheetId="1">#REF!</definedName>
    <definedName name="uu">#REF!</definedName>
    <definedName name="Uuu" localSheetId="1">{"PARTE1",#N/A,FALSE,"Plan1"}</definedName>
    <definedName name="Uuu" hidden="1">{"PARTE1",#N/A,FALSE,"Plan1"}</definedName>
    <definedName name="uuuu" localSheetId="1">#REF!</definedName>
    <definedName name="uuuu">#REF!</definedName>
    <definedName name="uuuuu" localSheetId="1">{"MESROS",#N/A,FALSE,"ROS";"MESOFF",#N/A,FALSE,"OFF";"MESBEA",#N/A,FALSE,"BEA";"MESCOF",#N/A,FALSE,"COF";"MESTEL",#N/A,FALSE,"TEL";"MESCON",#N/A,FALSE,"CON";"MESINT",#N/A,FALSE,"INT"}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u" localSheetId="1">#REF!</definedName>
    <definedName name="uuuuuu">#REF!</definedName>
    <definedName name="uuuuuuuuuu" localSheetId="1">{#N/A,#N/A,FALSE,"SIM95"}</definedName>
    <definedName name="uuuuuuuuuu" hidden="1">{#N/A,#N/A,FALSE,"SIM95"}</definedName>
    <definedName name="uuuuuuuuuuuuuuuuuuuu" localSheetId="1">{"COMPCFT",#N/A,FALSE,"CFT";"COMPAPP",#N/A,FALSE,"APP";"COMPJEW",#N/A,FALSE,"JEW";"COMPHOM",#N/A,FALSE,"HOM";"COMPCOL",#N/A,FALSE,"COL"}</definedName>
    <definedName name="uuuuuuuuuuuuuuuuuuuu" hidden="1">{"COMPCFT",#N/A,FALSE,"CFT";"COMPAPP",#N/A,FALSE,"APP";"COMPJEW",#N/A,FALSE,"JEW";"COMPHOM",#N/A,FALSE,"HOM";"COMPCOL",#N/A,FALSE,"COL"}</definedName>
    <definedName name="uuv" localSheetId="1">{#N/A,#N/A,FALSE,"1321";#N/A,#N/A,FALSE,"1324";#N/A,#N/A,FALSE,"1333";#N/A,#N/A,FALSE,"1371"}</definedName>
    <definedName name="uuv" hidden="1">{#N/A,#N/A,FALSE,"1321";#N/A,#N/A,FALSE,"1324";#N/A,#N/A,FALSE,"1333";#N/A,#N/A,FALSE,"1371"}</definedName>
    <definedName name="uwiepr" localSheetId="1">{#N/A,#N/A,FALSE,"Aging Summary";#N/A,#N/A,FALSE,"Ratio Analysis";#N/A,#N/A,FALSE,"Test 120 Day Accts";#N/A,#N/A,FALSE,"Tickmarks"}</definedName>
    <definedName name="uwiepr" hidden="1">{#N/A,#N/A,FALSE,"Aging Summary";#N/A,#N/A,FALSE,"Ratio Analysis";#N/A,#N/A,FALSE,"Test 120 Day Accts";#N/A,#N/A,FALSE,"Tickmarks"}</definedName>
    <definedName name="uyhihkjhkjh" localSheetId="1">{"COMPROS",#N/A,FALSE,"ROS";"COMPOFF",#N/A,FALSE,"OFF";"COMPBEA",#N/A,FALSE,"BEA";"COMPCOF",#N/A,FALSE,"COF";"COMPTEL",#N/A,FALSE,"TEL";"COMPCON",#N/A,FALSE,"CON";"COMPINT",#N/A,FALSE,"INT"}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ktk" localSheetId="1">{#N/A,#N/A,FALSE,"SIM95"}</definedName>
    <definedName name="uyktk" hidden="1">{#N/A,#N/A,FALSE,"SIM95"}</definedName>
    <definedName name="UYYK" localSheetId="1">{#N/A,#N/A,FALSE,"Aging Summary";#N/A,#N/A,FALSE,"Ratio Analysis";#N/A,#N/A,FALSE,"Test 120 Day Accts";#N/A,#N/A,FALSE,"Tickmarks"}</definedName>
    <definedName name="UYYK" hidden="1">{#N/A,#N/A,FALSE,"Aging Summary";#N/A,#N/A,FALSE,"Ratio Analysis";#N/A,#N/A,FALSE,"Test 120 Day Accts";#N/A,#N/A,FALSE,"Tickmarks"}</definedName>
    <definedName name="v" localSheetId="1">#REF!</definedName>
    <definedName name="v">#REF!</definedName>
    <definedName name="V_1_1">NA()</definedName>
    <definedName name="V_1_2">NA()</definedName>
    <definedName name="V_2_1">NA()</definedName>
    <definedName name="V_3_1">NA()</definedName>
    <definedName name="V_4_1">NA()</definedName>
    <definedName name="V_F0" localSheetId="1">#REF!</definedName>
    <definedName name="V_F0" hidden="1">#REF!</definedName>
    <definedName name="V_F1" localSheetId="1">#REF!</definedName>
    <definedName name="V_F1" hidden="1">#REF!</definedName>
    <definedName name="V_F10" localSheetId="1">#REF!</definedName>
    <definedName name="V_F10" hidden="1">#REF!</definedName>
    <definedName name="V_F11" localSheetId="1">#REF!</definedName>
    <definedName name="V_F11" hidden="1">#REF!</definedName>
    <definedName name="V_F12" localSheetId="1">#REF!</definedName>
    <definedName name="V_F12" hidden="1">#REF!</definedName>
    <definedName name="V_F13" localSheetId="1">#REF!</definedName>
    <definedName name="V_F13" hidden="1">#REF!</definedName>
    <definedName name="V_F2" localSheetId="1">#REF!</definedName>
    <definedName name="V_F2" hidden="1">#REF!</definedName>
    <definedName name="V_F3" localSheetId="1">#REF!</definedName>
    <definedName name="V_F3" hidden="1">#REF!</definedName>
    <definedName name="V_F4" localSheetId="1">#REF!</definedName>
    <definedName name="V_F4" hidden="1">#REF!</definedName>
    <definedName name="V_F5" localSheetId="1">#REF!</definedName>
    <definedName name="V_F5" hidden="1">#REF!</definedName>
    <definedName name="V_F6" localSheetId="1">#REF!</definedName>
    <definedName name="V_F6" hidden="1">#REF!</definedName>
    <definedName name="V_F7" localSheetId="1">#REF!</definedName>
    <definedName name="V_F7" hidden="1">#REF!</definedName>
    <definedName name="V_F8" localSheetId="1">#REF!</definedName>
    <definedName name="V_F8" hidden="1">#REF!</definedName>
    <definedName name="V_F9" localSheetId="1">#REF!</definedName>
    <definedName name="V_F9" hidden="1">#REF!</definedName>
    <definedName name="va" localSheetId="1">{#N/A,#N/A,TRUE,"RECEITA ESTAC";#N/A,#N/A,TRUE,"CASH ESTAC";#N/A,#N/A,TRUE,"11Est";#N/A,#N/A,TRUE,"13Est";#N/A,#N/A,TRUE,"14Est";#N/A,#N/A,TRUE,"16Est";#N/A,#N/A,TRUE,"IMOB ESTAC_A4"}</definedName>
    <definedName name="va" hidden="1">{#N/A,#N/A,TRUE,"RECEITA ESTAC";#N/A,#N/A,TRUE,"CASH ESTAC";#N/A,#N/A,TRUE,"11Est";#N/A,#N/A,TRUE,"13Est";#N/A,#N/A,TRUE,"14Est";#N/A,#N/A,TRUE,"16Est";#N/A,#N/A,TRUE,"IMOB ESTAC_A4"}</definedName>
    <definedName name="Vacaciones" localSheetId="1">{#N/A,#N/A,FALSE,"Aging Summary";#N/A,#N/A,FALSE,"Ratio Analysis";#N/A,#N/A,FALSE,"Test 120 Day Accts";#N/A,#N/A,FALSE,"Tickmarks"}</definedName>
    <definedName name="Vacaciones" hidden="1">{#N/A,#N/A,FALSE,"Aging Summary";#N/A,#N/A,FALSE,"Ratio Analysis";#N/A,#N/A,FALSE,"Test 120 Day Accts";#N/A,#N/A,FALSE,"Tickmarks"}</definedName>
    <definedName name="vale" localSheetId="1">{#N/A,#N/A,FALSE,"balance";#N/A,#N/A,FALSE,"resultados";#N/A,#N/A,FALSE,"patrimonio";#N/A,#N/A,FALSE,"bienes uso";#N/A,#N/A,FALSE,"art.64"}</definedName>
    <definedName name="vale" hidden="1">{#N/A,#N/A,FALSE,"balance";#N/A,#N/A,FALSE,"resultados";#N/A,#N/A,FALSE,"patrimonio";#N/A,#N/A,FALSE,"bienes uso";#N/A,#N/A,FALSE,"art.64"}</definedName>
    <definedName name="valeria" localSheetId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valeri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Valmir" localSheetId="1">{"Econ Consolidado",#N/A,FALSE,"Econ Consol";"Fluxo de Caixa",#N/A,FALSE,"Fluxo Caixa";"Investimentos",#N/A,FALSE,"Investimentos"}</definedName>
    <definedName name="Valmir" hidden="1">{"Econ Consolidado",#N/A,FALSE,"Econ Consol";"Fluxo de Caixa",#N/A,FALSE,"Fluxo Caixa";"Investimentos",#N/A,FALSE,"Investimentos"}</definedName>
    <definedName name="Valmir_1" localSheetId="1">{"Econ Consolidado",#N/A,FALSE,"Econ Consol";"Fluxo de Caixa",#N/A,FALSE,"Fluxo Caixa";"Investimentos",#N/A,FALSE,"Investimentos"}</definedName>
    <definedName name="Valmir_1" hidden="1">{"Econ Consolidado",#N/A,FALSE,"Econ Consol";"Fluxo de Caixa",#N/A,FALSE,"Fluxo Caixa";"Investimentos",#N/A,FALSE,"Investimentos"}</definedName>
    <definedName name="valor">#REF!</definedName>
    <definedName name="valores">#REF!</definedName>
    <definedName name="Valores_julho">#REF!</definedName>
    <definedName name="valoriz" localSheetId="1">{"'Resumo Formação'!$A$1:$N$34"}</definedName>
    <definedName name="valoriz" hidden="1">{"'Resumo Formação'!$A$1:$N$34"}</definedName>
    <definedName name="value1" localSheetId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s">#REF!,#REF!,#REF!</definedName>
    <definedName name="Values_Entered" localSheetId="1">IF(Loan_Amount*Interest_Rate*Loan_Years*Loan_Start&gt;0,1,0)</definedName>
    <definedName name="Values_Entered" localSheetId="4">IF(Loan_Amount*Interest_Rate*Loan_Years*Loan_Start&gt;0,1,0)</definedName>
    <definedName name="Values_Entered" localSheetId="3">IF(Loan_Amount*Interest_Rate*Loan_Years*Loan_Start&gt;0,1,0)</definedName>
    <definedName name="Values_Entered">IF(Loan_Amount*Interest_Rate*Loan_Years*Loan_Start&gt;0,1,0)</definedName>
    <definedName name="vb" localSheetId="1">{"capa",#N/A,FALSE,"capa";"RES",#N/A,FALSE,"RESULTADO";"REALIZ97",#N/A,FALSE,"RES97";"BAL",#N/A,FALSE,"BAL.PATRIM";"BALREALIZ",#N/A,FALSE,"BAL97"}</definedName>
    <definedName name="vb" hidden="1">{"capa",#N/A,FALSE,"capa";"RES",#N/A,FALSE,"RESULTADO";"REALIZ97",#N/A,FALSE,"RES97";"BAL",#N/A,FALSE,"BAL.PATRIM";"BALREALIZ",#N/A,FALSE,"BAL97"}</definedName>
    <definedName name="vbh" hidden="1">#REF!</definedName>
    <definedName name="vbhg" localSheetId="1">{#N/A,#N/A,FALSE,"Aging Summary";#N/A,#N/A,FALSE,"Ratio Analysis";#N/A,#N/A,FALSE,"Test 120 Day Accts";#N/A,#N/A,FALSE,"Tickmarks"}</definedName>
    <definedName name="vbhg" hidden="1">{#N/A,#N/A,FALSE,"Aging Summary";#N/A,#N/A,FALSE,"Ratio Analysis";#N/A,#N/A,FALSE,"Test 120 Day Accts";#N/A,#N/A,FALSE,"Tickmarks"}</definedName>
    <definedName name="vbnbvb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vbnbvb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VBVBVB" localSheetId="1">{#N/A,#N/A,FALSE,"Aging Summary";#N/A,#N/A,FALSE,"Ratio Analysis";#N/A,#N/A,FALSE,"Test 120 Day Accts";#N/A,#N/A,FALSE,"Tickmarks"}</definedName>
    <definedName name="VBVBVB" hidden="1">{#N/A,#N/A,FALSE,"Aging Summary";#N/A,#N/A,FALSE,"Ratio Analysis";#N/A,#N/A,FALSE,"Test 120 Day Accts";#N/A,#N/A,FALSE,"Tickmarks"}</definedName>
    <definedName name="vbvbvbv" localSheetId="1">{"SCH54",#N/A,FALSE,"upside";"SCH55",#N/A,FALSE,"upside"}</definedName>
    <definedName name="vbvbvbv" hidden="1">{"SCH54",#N/A,FALSE,"upside";"SCH55",#N/A,FALSE,"upside"}</definedName>
    <definedName name="vc" localSheetId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vc" hidden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VCV">#REF!</definedName>
    <definedName name="VCVC">#REF!</definedName>
    <definedName name="VCVCS">#REF!</definedName>
    <definedName name="VCVZVZ">#REF!</definedName>
    <definedName name="vczx" localSheetId="1">{"'Grill_Objective'!$A$1:$AF$101"}</definedName>
    <definedName name="vczx" hidden="1">{"'Grill_Objective'!$A$1:$AF$101"}</definedName>
    <definedName name="vd" localSheetId="1">{"capa",#N/A,FALSE,"capa";"RES",#N/A,FALSE,"RESULTADO";"REALIZ97",#N/A,FALSE,"RES97";"BAL",#N/A,FALSE,"BAL.PATRIM";"BALREALIZ",#N/A,FALSE,"BAL97"}</definedName>
    <definedName name="vd" hidden="1">{"capa",#N/A,FALSE,"capa";"RES",#N/A,FALSE,"RESULTADO";"REALIZ97",#N/A,FALSE,"RES97";"BAL",#N/A,FALSE,"BAL.PATRIM";"BALREALIZ",#N/A,FALSE,"BAL97"}</definedName>
    <definedName name="ve" localSheetId="1">{"capapetros",#N/A,FALSE,"capa petros";"RESPETROS",#N/A,FALSE,"RESULTADO";"REALIZ97PETROS",#N/A,FALSE,"RES97"}</definedName>
    <definedName name="ve" hidden="1">{"capapetros",#N/A,FALSE,"capa petros";"RESPETROS",#N/A,FALSE,"RESULTADO";"REALIZ97PETROS",#N/A,FALSE,"RES97"}</definedName>
    <definedName name="vehiculo">20%</definedName>
    <definedName name="Veja">#REF!</definedName>
    <definedName name="VENDAINTERNA">#REF!</definedName>
    <definedName name="verconflicto" hidden="1">2</definedName>
    <definedName name="Version.WIRE">1</definedName>
    <definedName name="vf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vf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vfbgnh" localSheetId="1">{"'Resumo Formação'!$A$1:$N$34"}</definedName>
    <definedName name="vfbgnh" hidden="1">{"'Resumo Formação'!$A$1:$N$34"}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wireof">#REF!</definedName>
    <definedName name="VG" localSheetId="1">{#N/A,#N/A,FALSE,"Aging Summary";#N/A,#N/A,FALSE,"Ratio Analysis";#N/A,#N/A,FALSE,"Test 120 Day Accts";#N/A,#N/A,FALSE,"Tickmarks"}</definedName>
    <definedName name="VG" hidden="1">{#N/A,#N/A,FALSE,"Aging Summary";#N/A,#N/A,FALSE,"Ratio Analysis";#N/A,#N/A,FALSE,"Test 120 Day Accts";#N/A,#N/A,FALSE,"Tickmarks"}</definedName>
    <definedName name="vghkiihy" localSheetId="1">{#N/A,#N/A,FALSE,"Aging Summary";#N/A,#N/A,FALSE,"Ratio Analysis";#N/A,#N/A,FALSE,"Test 120 Day Accts";#N/A,#N/A,FALSE,"Tickmarks"}</definedName>
    <definedName name="vghkiihy" hidden="1">{#N/A,#N/A,FALSE,"Aging Summary";#N/A,#N/A,FALSE,"Ratio Analysis";#N/A,#N/A,FALSE,"Test 120 Day Accts";#N/A,#N/A,FALSE,"Tickmarks"}</definedName>
    <definedName name="vgtr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vgtr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vgy" localSheetId="1">{"'Resumo Formação'!$A$1:$N$34"}</definedName>
    <definedName name="vgy" hidden="1">{"'Resumo Formação'!$A$1:$N$34"}</definedName>
    <definedName name="vh" localSheetId="1">{#N/A,#N/A,TRUE,"RECEITA ESTAC";#N/A,#N/A,TRUE,"CASH ESTAC";#N/A,#N/A,TRUE,"11Est";#N/A,#N/A,TRUE,"13Est";#N/A,#N/A,TRUE,"14Est";#N/A,#N/A,TRUE,"16Est";#N/A,#N/A,TRUE,"IMOB ESTAC_A4"}</definedName>
    <definedName name="vh" hidden="1">{#N/A,#N/A,TRUE,"RECEITA ESTAC";#N/A,#N/A,TRUE,"CASH ESTAC";#N/A,#N/A,TRUE,"11Est";#N/A,#N/A,TRUE,"13Est";#N/A,#N/A,TRUE,"14Est";#N/A,#N/A,TRUE,"16Est";#N/A,#N/A,TRUE,"IMOB ESTAC_A4"}</definedName>
    <definedName name="vhj" localSheetId="1">{#N/A,#N/A,FALSE,"Aging Summary";#N/A,#N/A,FALSE,"Ratio Analysis";#N/A,#N/A,FALSE,"Test 120 Day Accts";#N/A,#N/A,FALSE,"Tickmarks"}</definedName>
    <definedName name="vhj" hidden="1">{#N/A,#N/A,FALSE,"Aging Summary";#N/A,#N/A,FALSE,"Ratio Analysis";#N/A,#N/A,FALSE,"Test 120 Day Accts";#N/A,#N/A,FALSE,"Tickmarks"}</definedName>
    <definedName name="vi" localSheetId="1">{"capapetros",#N/A,FALSE,"capa petros";"RESPETROS",#N/A,FALSE,"RESULTADO";"REALIZ97PETROS",#N/A,FALSE,"RES97"}</definedName>
    <definedName name="vi" hidden="1">{"capapetros",#N/A,FALSE,"capa petros";"RESPETROS",#N/A,FALSE,"RESULTADO";"REALIZ97PETROS",#N/A,FALSE,"RES97"}</definedName>
    <definedName name="Viajes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Viajes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viky" localSheetId="1">{#N/A,#N/A,FALSE,"Aging Summary";#N/A,#N/A,FALSE,"Ratio Analysis";#N/A,#N/A,FALSE,"Test 120 Day Accts";#N/A,#N/A,FALSE,"Tickmarks"}</definedName>
    <definedName name="viky" hidden="1">{#N/A,#N/A,FALSE,"Aging Summary";#N/A,#N/A,FALSE,"Ratio Analysis";#N/A,#N/A,FALSE,"Test 120 Day Accts";#N/A,#N/A,FALSE,"Tickmarks"}</definedName>
    <definedName name="virginia" localSheetId="1">{#N/A,#N/A,FALSE,"PACCIL";#N/A,#N/A,FALSE,"PAITACAN";#N/A,#N/A,FALSE,"PARECO";#N/A,#N/A,FALSE,"PA62";#N/A,#N/A,FALSE,"PAFINAL";#N/A,#N/A,FALSE,"PARECONF";#N/A,#N/A,FALSE,"PARECOND"}</definedName>
    <definedName name="virginia" hidden="1">{#N/A,#N/A,FALSE,"PACCIL";#N/A,#N/A,FALSE,"PAITACAN";#N/A,#N/A,FALSE,"PARECO";#N/A,#N/A,FALSE,"PA62";#N/A,#N/A,FALSE,"PAFINAL";#N/A,#N/A,FALSE,"PARECONF";#N/A,#N/A,FALSE,"PARECOND"}</definedName>
    <definedName name="visao" localSheetId="1">#REF!</definedName>
    <definedName name="visao">#REF!</definedName>
    <definedName name="VIVIANE" localSheetId="1">{#N/A,#N/A,FALSE,"PACCIL";#N/A,#N/A,FALSE,"PAITACAN";#N/A,#N/A,FALSE,"PARECO";#N/A,#N/A,FALSE,"PA62";#N/A,#N/A,FALSE,"PAFINAL";#N/A,#N/A,FALSE,"PARECONF";#N/A,#N/A,FALSE,"PARECOND"}</definedName>
    <definedName name="VIVIANE" hidden="1">{#N/A,#N/A,FALSE,"PACCIL";#N/A,#N/A,FALSE,"PAITACAN";#N/A,#N/A,FALSE,"PARECO";#N/A,#N/A,FALSE,"PA62";#N/A,#N/A,FALSE,"PAFINAL";#N/A,#N/A,FALSE,"PARECONF";#N/A,#N/A,FALSE,"PARECOND"}</definedName>
    <definedName name="VIze" localSheetId="1">{"'RELATÓRIO'!$A$1:$E$20","'RELATÓRIO'!$A$22:$D$34","'INTERNET'!$A$31:$G$58","'INTERNET'!$A$1:$G$28","'SÉRIE HISTÓRICA'!$A$167:$H$212","'SÉRIE HISTÓRICA'!$A$56:$H$101"}</definedName>
    <definedName name="VIze" hidden="1">{"'RELATÓRIO'!$A$1:$E$20","'RELATÓRIO'!$A$22:$D$34","'INTERNET'!$A$31:$G$58","'INTERNET'!$A$1:$G$28","'SÉRIE HISTÓRICA'!$A$167:$H$212","'SÉRIE HISTÓRICA'!$A$56:$H$101"}</definedName>
    <definedName name="VIze_1" localSheetId="1">{"'RELATÓRIO'!$A$1:$E$20","'RELATÓRIO'!$A$22:$D$34","'INTERNET'!$A$31:$G$58","'INTERNET'!$A$1:$G$28","'SÉRIE HISTÓRICA'!$A$167:$H$212","'SÉRIE HISTÓRICA'!$A$56:$H$101"}</definedName>
    <definedName name="VIze_1" hidden="1">{"'RELATÓRIO'!$A$1:$E$20","'RELATÓRIO'!$A$22:$D$34","'INTERNET'!$A$31:$G$58","'INTERNET'!$A$1:$G$28","'SÉRIE HISTÓRICA'!$A$167:$H$212","'SÉRIE HISTÓRICA'!$A$56:$H$101"}</definedName>
    <definedName name="VIze_2" localSheetId="1">{"'RELATÓRIO'!$A$1:$E$20","'RELATÓRIO'!$A$22:$D$34","'INTERNET'!$A$31:$G$58","'INTERNET'!$A$1:$G$28","'SÉRIE HISTÓRICA'!$A$167:$H$212","'SÉRIE HISTÓRICA'!$A$56:$H$101"}</definedName>
    <definedName name="VIze_2" hidden="1">{"'RELATÓRIO'!$A$1:$E$20","'RELATÓRIO'!$A$22:$D$34","'INTERNET'!$A$31:$G$58","'INTERNET'!$A$1:$G$28","'SÉRIE HISTÓRICA'!$A$167:$H$212","'SÉRIE HISTÓRICA'!$A$56:$H$101"}</definedName>
    <definedName name="VIze_3" localSheetId="1">{"'RELATÓRIO'!$A$1:$E$20","'RELATÓRIO'!$A$22:$D$34","'INTERNET'!$A$31:$G$58","'INTERNET'!$A$1:$G$28","'SÉRIE HISTÓRICA'!$A$167:$H$212","'SÉRIE HISTÓRICA'!$A$56:$H$101"}</definedName>
    <definedName name="VIze_3" hidden="1">{"'RELATÓRIO'!$A$1:$E$20","'RELATÓRIO'!$A$22:$D$34","'INTERNET'!$A$31:$G$58","'INTERNET'!$A$1:$G$28","'SÉRIE HISTÓRICA'!$A$167:$H$212","'SÉRIE HISTÓRICA'!$A$56:$H$101"}</definedName>
    <definedName name="VIze_4" localSheetId="1">{"'RELATÓRIO'!$A$1:$E$20","'RELATÓRIO'!$A$22:$D$34","'INTERNET'!$A$31:$G$58","'INTERNET'!$A$1:$G$28","'SÉRIE HISTÓRICA'!$A$167:$H$212","'SÉRIE HISTÓRICA'!$A$56:$H$101"}</definedName>
    <definedName name="VIze_4" hidden="1">{"'RELATÓRIO'!$A$1:$E$20","'RELATÓRIO'!$A$22:$D$34","'INTERNET'!$A$31:$G$58","'INTERNET'!$A$1:$G$28","'SÉRIE HISTÓRICA'!$A$167:$H$212","'SÉRIE HISTÓRICA'!$A$56:$H$101"}</definedName>
    <definedName name="VIze_5" localSheetId="1">{"'RELATÓRIO'!$A$1:$E$20","'RELATÓRIO'!$A$22:$D$34","'INTERNET'!$A$31:$G$58","'INTERNET'!$A$1:$G$28","'SÉRIE HISTÓRICA'!$A$167:$H$212","'SÉRIE HISTÓRICA'!$A$56:$H$101"}</definedName>
    <definedName name="VIze_5" hidden="1">{"'RELATÓRIO'!$A$1:$E$20","'RELATÓRIO'!$A$22:$D$34","'INTERNET'!$A$31:$G$58","'INTERNET'!$A$1:$G$28","'SÉRIE HISTÓRICA'!$A$167:$H$212","'SÉRIE HISTÓRICA'!$A$56:$H$101"}</definedName>
    <definedName name="vk" localSheetId="1">{#N/A,#N/A,TRUE,"CASH COND_B1";#N/A,#N/A,TRUE,"COMP DESP COND_B2_B3";#N/A,#N/A,TRUE,"11";#N/A,#N/A,TRUE,"12";#N/A,#N/A,TRUE,"13";#N/A,#N/A,TRUE,"14";#N/A,#N/A,TRUE,"15";#N/A,#N/A,TRUE,"16";#N/A,#N/A,TRUE,"19";#N/A,#N/A,TRUE,"21";#N/A,#N/A,TRUE,"22";#N/A,#N/A,TRUE,"23";#N/A,#N/A,TRUE,"24";#N/A,#N/A,TRUE,"27";#N/A,#N/A,TRUE,"IMOB COND_B5";#N/A,#N/A,TRUE,"B6";#N/A,#N/A,TRUE,"B7";#N/A,#N/A,TRUE,"QUADRO PESSOAL";#N/A,#N/A,TRUE,"ORG."}</definedName>
    <definedName name="vk" hidden="1">{#N/A,#N/A,TRUE,"CASH COND_B1";#N/A,#N/A,TRUE,"COMP DESP COND_B2_B3";#N/A,#N/A,TRUE,"11";#N/A,#N/A,TRUE,"12";#N/A,#N/A,TRUE,"13";#N/A,#N/A,TRUE,"14";#N/A,#N/A,TRUE,"15";#N/A,#N/A,TRUE,"16";#N/A,#N/A,TRUE,"19";#N/A,#N/A,TRUE,"21";#N/A,#N/A,TRUE,"22";#N/A,#N/A,TRUE,"23";#N/A,#N/A,TRUE,"24";#N/A,#N/A,TRUE,"27";#N/A,#N/A,TRUE,"IMOB COND_B5";#N/A,#N/A,TRUE,"B6";#N/A,#N/A,TRUE,"B7";#N/A,#N/A,TRUE,"QUADRO PESSOAL";#N/A,#N/A,TRUE,"ORG."}</definedName>
    <definedName name="vl" localSheetId="1">{"capapetros",#N/A,FALSE,"capa petros";"RESPETROS",#N/A,FALSE,"RESULTADO";"REALIZ97PETROS",#N/A,FALSE,"RES97"}</definedName>
    <definedName name="vl" hidden="1">{"capapetros",#N/A,FALSE,"capa petros";"RESPETROS",#N/A,FALSE,"RESULTADO";"REALIZ97PETROS",#N/A,FALSE,"RES97"}</definedName>
    <definedName name="vlps" localSheetId="1">{"capapetros",#N/A,FALSE,"capa petros";"RESPETROS",#N/A,FALSE,"RESULTADO";"REALIZ97PETROS",#N/A,FALSE,"RES97"}</definedName>
    <definedName name="vlps" hidden="1">{"capapetros",#N/A,FALSE,"capa petros";"RESPETROS",#N/A,FALSE,"RESULTADO";"REALIZ97PETROS",#N/A,FALSE,"RES97"}</definedName>
    <definedName name="VLT" localSheetId="1">#REF!</definedName>
    <definedName name="VLT">#REF!</definedName>
    <definedName name="vm" localSheetId="1">{#N/A,#N/A,TRUE,"Dem_A1";#N/A,#N/A,TRUE,"Vend Rec_A2";#N/A,#N/A,TRUE,"Desc_A5";#N/A,#N/A,TRUE,"COMP_A6";#N/A,#N/A,TRUE,"DR00_A7";#N/A,#N/A,TRUE,"DR 99_A7";#N/A,#N/A,TRUE,"Desc_ A8";#N/A,#N/A,TRUE,"CASH EMPR_A9";#N/A,#N/A,TRUE,"CASH OBRA_A9";#N/A,#N/A,TRUE,"20Empr.";#N/A,#N/A,TRUE,"100%Jurid";#N/A,#N/A,TRUE,"22Empr.";#N/A,#N/A,TRUE,"23Empr.";#N/A,#N/A,TRUE,"IMOB EMPR OBRAS_A11"}</definedName>
    <definedName name="vm" hidden="1">{#N/A,#N/A,TRUE,"Dem_A1";#N/A,#N/A,TRUE,"Vend Rec_A2";#N/A,#N/A,TRUE,"Desc_A5";#N/A,#N/A,TRUE,"COMP_A6";#N/A,#N/A,TRUE,"DR00_A7";#N/A,#N/A,TRUE,"DR 99_A7";#N/A,#N/A,TRUE,"Desc_ A8";#N/A,#N/A,TRUE,"CASH EMPR_A9";#N/A,#N/A,TRUE,"CASH OBRA_A9";#N/A,#N/A,TRUE,"20Empr.";#N/A,#N/A,TRUE,"100%Jurid";#N/A,#N/A,TRUE,"22Empr.";#N/A,#N/A,TRUE,"23Empr.";#N/A,#N/A,TRUE,"IMOB EMPR OBRAS_A11"}</definedName>
    <definedName name="vn" localSheetId="1">{#N/A,#N/A,TRUE,"RECEITA ESTAC";#N/A,#N/A,TRUE,"CASH ESTAC";#N/A,#N/A,TRUE,"11Est";#N/A,#N/A,TRUE,"13Est";#N/A,#N/A,TRUE,"14Est";#N/A,#N/A,TRUE,"16Est";#N/A,#N/A,TRUE,"IMOB ESTAC_A4"}</definedName>
    <definedName name="vn" hidden="1">{#N/A,#N/A,TRUE,"RECEITA ESTAC";#N/A,#N/A,TRUE,"CASH ESTAC";#N/A,#N/A,TRUE,"11Est";#N/A,#N/A,TRUE,"13Est";#N/A,#N/A,TRUE,"14Est";#N/A,#N/A,TRUE,"16Est";#N/A,#N/A,TRUE,"IMOB ESTAC_A4"}</definedName>
    <definedName name="VNP_Estimado">#REF!</definedName>
    <definedName name="vo" localSheetId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vo" hidden="1">{"VUSS",#N/A,TRUE,"VUS$";"VIPC",#N/A,TRUE,"VIPC";"RUSS",#N/A,TRUE,"RUS$";"RIPC",#N/A,TRUE,"RIPC";"RIPCM2",#N/A,TRUE,"R IPC-M2";"RENT",#N/A,TRUE,"RENT";"COND",#N/A,TRUE,"COND";"LFESC",#N/A,TRUE,"LFESC";"SHOPP",#N/A,TRUE,"SHOPP";"PESS",#N/A,TRUE,"PESS";"LFP",#N/A,TRUE,"LFP"}</definedName>
    <definedName name="VOLT_MENU">#REF!</definedName>
    <definedName name="voltarm" localSheetId="1">#REF!</definedName>
    <definedName name="voltarm">#REF!</definedName>
    <definedName name="VOLUME">OFFSET(#REF!,0,0,COUNTIF(#REF!,"&gt;0"),1)</definedName>
    <definedName name="volumes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ucher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ouche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p" localSheetId="1">{"capa",#N/A,FALSE,"capa";"RES",#N/A,FALSE,"RESULTADO";"REALIZ97",#N/A,FALSE,"RES97";"BAL",#N/A,FALSE,"BAL.PATRIM";"BALREALIZ",#N/A,FALSE,"BAL97"}</definedName>
    <definedName name="vp" hidden="1">{"capa",#N/A,FALSE,"capa";"RES",#N/A,FALSE,"RESULTADO";"REALIZ97",#N/A,FALSE,"RES97";"BAL",#N/A,FALSE,"BAL.PATRIM";"BALREALIZ",#N/A,FALSE,"BAL97"}</definedName>
    <definedName name="vq" localSheetId="1">{"capapetros",#N/A,FALSE,"capa petros";"RESPETROS",#N/A,FALSE,"RESULTADO";"REALIZ97PETROS",#N/A,FALSE,"RES97"}</definedName>
    <definedName name="vq" hidden="1">{"capapetros",#N/A,FALSE,"capa petros";"RESPETROS",#N/A,FALSE,"RESULTADO";"REALIZ97PETROS",#N/A,FALSE,"RES97"}</definedName>
    <definedName name="VrCPad_Orc" localSheetId="1">#REF!</definedName>
    <definedName name="VrCPad_Orc">#REF!</definedName>
    <definedName name="VrCPad_Proj_Gfa" localSheetId="1">#REF!</definedName>
    <definedName name="VrCPad_Proj_Gfa">#REF!</definedName>
    <definedName name="VrCPad_Proj_Gfa_Go" localSheetId="1">#REF!</definedName>
    <definedName name="VrCPad_Proj_Gfa_Go">#REF!</definedName>
    <definedName name="VrCPad_Proj_Plj" localSheetId="1">#REF!</definedName>
    <definedName name="VrCPad_Proj_Plj">#REF!</definedName>
    <definedName name="VrCPad_Proj_Plj_Go" localSheetId="1">#REF!</definedName>
    <definedName name="VrCPad_Proj_Plj_Go">#REF!</definedName>
    <definedName name="VrCPad_Real" localSheetId="1">#REF!</definedName>
    <definedName name="VrCPad_Real">#REF!</definedName>
    <definedName name="VrDist_Orc" localSheetId="1">#REF!</definedName>
    <definedName name="VrDist_Orc">#REF!</definedName>
    <definedName name="VrDist_Proj_Gfa" localSheetId="1">#REF!</definedName>
    <definedName name="VrDist_Proj_Gfa">#REF!</definedName>
    <definedName name="VrDist_Proj_Gfa_Go" localSheetId="1">#REF!</definedName>
    <definedName name="VrDist_Proj_Gfa_Go">#REF!</definedName>
    <definedName name="VrDist_Proj_Plj" localSheetId="1">#REF!</definedName>
    <definedName name="VrDist_Proj_Plj">#REF!</definedName>
    <definedName name="VrDist_Proj_Plj_Go" localSheetId="1">#REF!</definedName>
    <definedName name="VrDist_Proj_Plj_Go">#REF!</definedName>
    <definedName name="VrDist_Real" localSheetId="1">#REF!</definedName>
    <definedName name="VrDist_Real">#REF!</definedName>
    <definedName name="VrEFab_Orc" localSheetId="1">#REF!</definedName>
    <definedName name="VrEFab_Orc">#REF!</definedName>
    <definedName name="VrEFab_Proj_Gfa" localSheetId="1">#REF!</definedName>
    <definedName name="VrEFab_Proj_Gfa">#REF!</definedName>
    <definedName name="VrEFab_Proj_Gfa_Go" localSheetId="1">#REF!</definedName>
    <definedName name="VrEFab_Proj_Gfa_Go">#REF!</definedName>
    <definedName name="VrEFab_Proj_Plj" localSheetId="1">#REF!</definedName>
    <definedName name="VrEFab_Proj_Plj">#REF!</definedName>
    <definedName name="VrEFab_Proj_Plj_Go" localSheetId="1">#REF!</definedName>
    <definedName name="VrEFab_Proj_Plj_Go">#REF!</definedName>
    <definedName name="VrEFab_Real" localSheetId="1">#REF!</definedName>
    <definedName name="VrEFab_Real">#REF!</definedName>
    <definedName name="VrFrete_Orc" localSheetId="1">#REF!</definedName>
    <definedName name="VrFrete_Orc">#REF!</definedName>
    <definedName name="VrFrete_Proj_Gfa" localSheetId="1">#REF!</definedName>
    <definedName name="VrFrete_Proj_Gfa">#REF!</definedName>
    <definedName name="VrFrete_Proj_Gfa_Go" localSheetId="1">#REF!</definedName>
    <definedName name="VrFrete_Proj_Gfa_Go">#REF!</definedName>
    <definedName name="VrFrete_Proj_Plj" localSheetId="1">#REF!</definedName>
    <definedName name="VrFrete_Proj_Plj">#REF!</definedName>
    <definedName name="VrFrete_Proj_Plj_Go" localSheetId="1">#REF!</definedName>
    <definedName name="VrFrete_Proj_Plj_Go">#REF!</definedName>
    <definedName name="VrFrete_Real" localSheetId="1">#REF!</definedName>
    <definedName name="VrFrete_Real">#REF!</definedName>
    <definedName name="vs" localSheetId="1">{#N/A,#N/A,TRUE,"CASH COND_B1";#N/A,#N/A,TRUE,"COMP DESP COND_B2_B3";#N/A,#N/A,TRUE,"11";#N/A,#N/A,TRUE,"12";#N/A,#N/A,TRUE,"13";#N/A,#N/A,TRUE,"14";#N/A,#N/A,TRUE,"15";#N/A,#N/A,TRUE,"16";#N/A,#N/A,TRUE,"19";#N/A,#N/A,TRUE,"21";#N/A,#N/A,TRUE,"22";#N/A,#N/A,TRUE,"23";#N/A,#N/A,TRUE,"24";#N/A,#N/A,TRUE,"27";#N/A,#N/A,TRUE,"IMOB COND_B5";#N/A,#N/A,TRUE,"B6";#N/A,#N/A,TRUE,"B7";#N/A,#N/A,TRUE,"QUADRO PESSOAL";#N/A,#N/A,TRUE,"ORG."}</definedName>
    <definedName name="vs" hidden="1">{#N/A,#N/A,TRUE,"CASH COND_B1";#N/A,#N/A,TRUE,"COMP DESP COND_B2_B3";#N/A,#N/A,TRUE,"11";#N/A,#N/A,TRUE,"12";#N/A,#N/A,TRUE,"13";#N/A,#N/A,TRUE,"14";#N/A,#N/A,TRUE,"15";#N/A,#N/A,TRUE,"16";#N/A,#N/A,TRUE,"19";#N/A,#N/A,TRUE,"21";#N/A,#N/A,TRUE,"22";#N/A,#N/A,TRUE,"23";#N/A,#N/A,TRUE,"24";#N/A,#N/A,TRUE,"27";#N/A,#N/A,TRUE,"IMOB COND_B5";#N/A,#N/A,TRUE,"B6";#N/A,#N/A,TRUE,"B7";#N/A,#N/A,TRUE,"QUADRO PESSOAL";#N/A,#N/A,TRUE,"ORG."}</definedName>
    <definedName name="vtfr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vtfr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VTM_1" hidden="1">#REF!</definedName>
    <definedName name="vv" localSheetId="1">#REF!</definedName>
    <definedName name="vv">#REF!</definedName>
    <definedName name="vvbb" localSheetId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">{#N/A,#N/A,FALSE,"Plan1";#N/A,#N/A,FALSE,"Plan2"}</definedName>
    <definedName name="vvcbnb" hidden="1">{#N/A,#N/A,FALSE,"Plan1";#N/A,#N/A,FALSE,"Plan2"}</definedName>
    <definedName name="VVCX">#REF!</definedName>
    <definedName name="vvv" localSheetId="1">#REF!</definedName>
    <definedName name="vvv">#REF!</definedName>
    <definedName name="VVVV" localSheetId="1">{#N/A,#N/A,FALSE,"Aging Summary";#N/A,#N/A,FALSE,"Ratio Analysis";#N/A,#N/A,FALSE,"Test 120 Day Accts";#N/A,#N/A,FALSE,"Tickmarks"}</definedName>
    <definedName name="VVVV" hidden="1">{#N/A,#N/A,FALSE,"Aging Summary";#N/A,#N/A,FALSE,"Ratio Analysis";#N/A,#N/A,FALSE,"Test 120 Day Accts";#N/A,#N/A,FALSE,"Tickmarks"}</definedName>
    <definedName name="vvvvv" localSheetId="1">{#N/A,#N/A,FALSE,"Plan1";#N/A,#N/A,FALSE,"Plan2"}</definedName>
    <definedName name="vvvvv" hidden="1">{#N/A,#N/A,FALSE,"Plan1";#N/A,#N/A,FALSE,"Plan2"}</definedName>
    <definedName name="vvvvvv" localSheetId="1">{#N/A,#N/A,FALSE,"Plan1";#N/A,#N/A,FALSE,"Plan2"}</definedName>
    <definedName name="vvvvvv" hidden="1">{#N/A,#N/A,FALSE,"Plan1";#N/A,#N/A,FALSE,"Plan2"}</definedName>
    <definedName name="VZSD">#REF!</definedName>
    <definedName name="w" localSheetId="1">#REF!</definedName>
    <definedName name="w">#REF!</definedName>
    <definedName name="WAGES" localSheetId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AGES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asdfgh" localSheetId="1">{#N/A,#N/A,FALSE,"PACCIL";#N/A,#N/A,FALSE,"PAITACAN";#N/A,#N/A,FALSE,"PARECO";#N/A,#N/A,FALSE,"PA62";#N/A,#N/A,FALSE,"PAFINAL";#N/A,#N/A,FALSE,"PARECONF";#N/A,#N/A,FALSE,"PARECOND"}</definedName>
    <definedName name="wasdfgh" hidden="1">{#N/A,#N/A,FALSE,"PACCIL";#N/A,#N/A,FALSE,"PAITACAN";#N/A,#N/A,FALSE,"PARECO";#N/A,#N/A,FALSE,"PA62";#N/A,#N/A,FALSE,"PAFINAL";#N/A,#N/A,FALSE,"PARECONF";#N/A,#N/A,FALSE,"PARECOND"}</definedName>
    <definedName name="wasdfvklermvlmewrvlewrmlv" localSheetId="1">{"SCH73",#N/A,FALSE,"eva";"SCH74",#N/A,FALSE,"eva";"SCH75",#N/A,FALSE,"eva"}</definedName>
    <definedName name="wasdfvklermvlmewrvlewrmlv" hidden="1">{"SCH73",#N/A,FALSE,"eva";"SCH74",#N/A,FALSE,"eva";"SCH75",#N/A,FALSE,"eva"}</definedName>
    <definedName name="WE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WE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we_1">NA()</definedName>
    <definedName name="we_10">NA()</definedName>
    <definedName name="we_11">NA()</definedName>
    <definedName name="we_12">NA()</definedName>
    <definedName name="we_13">NA()</definedName>
    <definedName name="we_14">NA()</definedName>
    <definedName name="we_15">NA()</definedName>
    <definedName name="we_16">NA()</definedName>
    <definedName name="we_2">NA()</definedName>
    <definedName name="we_3">NA()</definedName>
    <definedName name="we_4">NA()</definedName>
    <definedName name="we_5">NA()</definedName>
    <definedName name="we_6">NA()</definedName>
    <definedName name="we_7">NA()</definedName>
    <definedName name="we_8">NA()</definedName>
    <definedName name="we_9">NA()</definedName>
    <definedName name="web" localSheetId="1">{#N/A,#N/A,FALSE,"balance";#N/A,#N/A,FALSE,"resultados";#N/A,#N/A,FALSE,"p.neto";#N/A,#N/A,FALSE,"bienes uso";#N/A,#N/A,FALSE,"art.64";#N/A,#N/A,FALSE,"intangibles"}</definedName>
    <definedName name="web" hidden="1">{#N/A,#N/A,FALSE,"balance";#N/A,#N/A,FALSE,"resultados";#N/A,#N/A,FALSE,"p.neto";#N/A,#N/A,FALSE,"bienes uso";#N/A,#N/A,FALSE,"art.64";#N/A,#N/A,FALSE,"intangibles"}</definedName>
    <definedName name="wedf" localSheetId="1">{#N/A,#N/A,FALSE,"Graficos    ( 9 )"}</definedName>
    <definedName name="wedf" hidden="1">{#N/A,#N/A,FALSE,"Graficos    ( 9 )"}</definedName>
    <definedName name="wedrwr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drwr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dwqe" localSheetId="1">{"Schedule_1B",#N/A,FALSE,"I-B"}</definedName>
    <definedName name="wedwqe" hidden="1">{"Schedule_1B",#N/A,FALSE,"I-B"}</definedName>
    <definedName name="WEEWASD" localSheetId="1">{"'Resumo Formação'!$A$1:$N$34"}</definedName>
    <definedName name="WEEWASD" hidden="1">{"'Resumo Formação'!$A$1:$N$34"}</definedName>
    <definedName name="wef" localSheetId="1">{"Capex by project",#N/A,FALSE,"Capex by Project"}</definedName>
    <definedName name="wef" hidden="1">{"Capex by project",#N/A,FALSE,"Capex by Project"}</definedName>
    <definedName name="WEFDS" localSheetId="1">{"'Resumo Formação'!$A$1:$N$34"}</definedName>
    <definedName name="WEFDS" hidden="1">{"'Resumo Formação'!$A$1:$N$34"}</definedName>
    <definedName name="wefef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fe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fwaf" localSheetId="1">{"FS`s",#N/A,TRUE,"FS's";"Icome St",#N/A,TRUE,"Income St.";"Balance Sh",#N/A,TRUE,"Balance Sh.";"Gross Margin",#N/A,TRUE,"Gross Margin"}</definedName>
    <definedName name="wefwaf" hidden="1">{"FS`s",#N/A,TRUE,"FS's";"Icome St",#N/A,TRUE,"Income St.";"Balance Sh",#N/A,TRUE,"Balance Sh.";"Gross Margin",#N/A,TRUE,"Gross Margin"}</definedName>
    <definedName name="wekjnvqenrviqejrgivj1341j3o4jfo34kje" localSheetId="1">{"SCH52",#N/A,FALSE,"sch52"}</definedName>
    <definedName name="wekjnvqenrviqejrgivj1341j3o4jfo34kje" hidden="1">{"SCH52",#N/A,FALSE,"sch52"}</definedName>
    <definedName name="welkfngvqekgq3jgq34jgj3o4pgj4pj" localSheetId="1">{"SCH49",#N/A,FALSE,"eva"}</definedName>
    <definedName name="welkfngvqekgq3jgq34jgj3o4pgj4pj" hidden="1">{"SCH49",#N/A,FALSE,"eva"}</definedName>
    <definedName name="wer" localSheetId="1">{#N/A,#N/A,FALSE,"Aging Summary";#N/A,#N/A,FALSE,"Ratio Analysis";#N/A,#N/A,FALSE,"Test 120 Day Accts";#N/A,#N/A,FALSE,"Tickmarks"}</definedName>
    <definedName name="wer" hidden="1">{#N/A,#N/A,FALSE,"Aging Summary";#N/A,#N/A,FALSE,"Ratio Analysis";#N/A,#N/A,FALSE,"Test 120 Day Accts";#N/A,#N/A,FALSE,"Tickmarks"}</definedName>
    <definedName name="werewrew" localSheetId="1">{#N/A,#N/A,FALSE,"Acum Julio - 00"}</definedName>
    <definedName name="werewrew" hidden="1">{#N/A,#N/A,FALSE,"Acum Julio - 00"}</definedName>
    <definedName name="werfd" localSheetId="1">{#N/A,#N/A,FALSE,"Graficos    ( 9 )"}</definedName>
    <definedName name="werfd" hidden="1">{#N/A,#N/A,FALSE,"Graficos    ( 9 )"}</definedName>
    <definedName name="werjweioprqwjeiortjqreiotjklfja" localSheetId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erjweioprqwjeiortjqreiotjklfja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ERT" localSheetId="1">{"'Resumo Formação'!$A$1:$N$34"}</definedName>
    <definedName name="WERT" hidden="1">{"'Resumo Formação'!$A$1:$N$34"}</definedName>
    <definedName name="wertyghuj" localSheetId="1">{#N/A,#N/A,FALSE,"PACCIL";#N/A,#N/A,FALSE,"PAITACAN";#N/A,#N/A,FALSE,"PARECO";#N/A,#N/A,FALSE,"PA62";#N/A,#N/A,FALSE,"PAFINAL";#N/A,#N/A,FALSE,"PARECONF";#N/A,#N/A,FALSE,"PARECOND"}</definedName>
    <definedName name="wertyghuj" hidden="1">{#N/A,#N/A,FALSE,"PACCIL";#N/A,#N/A,FALSE,"PAITACAN";#N/A,#N/A,FALSE,"PARECO";#N/A,#N/A,FALSE,"PA62";#N/A,#N/A,FALSE,"PAFINAL";#N/A,#N/A,FALSE,"PARECONF";#N/A,#N/A,FALSE,"PARECOND"}</definedName>
    <definedName name="wetgewt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tgewt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ewe" localSheetId="1">{#N/A,#N/A,FALSE,"SIM95"}</definedName>
    <definedName name="wewe" hidden="1">{#N/A,#N/A,FALSE,"SIM95"}</definedName>
    <definedName name="wewe_1_1">NA()</definedName>
    <definedName name="wewe_10">NA()</definedName>
    <definedName name="wewe_2">NA()</definedName>
    <definedName name="wewe_3">NA()</definedName>
    <definedName name="wewe_4">NA()</definedName>
    <definedName name="wewe_5">NA()</definedName>
    <definedName name="wewe_6">NA()</definedName>
    <definedName name="wewe_7">NA()</definedName>
    <definedName name="wewe_8">NA()</definedName>
    <definedName name="wewe_9">NA()</definedName>
    <definedName name="wewea" localSheetId="1">{#N/A,#N/A,FALSE,"SIM95"}</definedName>
    <definedName name="wewea" hidden="1">{#N/A,#N/A,FALSE,"SIM95"}</definedName>
    <definedName name="wfdsc" localSheetId="1">{"'Resumo Formação'!$A$1:$N$34"}</definedName>
    <definedName name="wfdsc" hidden="1">{"'Resumo Formação'!$A$1:$N$34"}</definedName>
    <definedName name="wfqfreg" localSheetId="1">{"mensal",#N/A,TRUE,"Cash Flow";"obras",#N/A,TRUE,"Cash Obras";"historico",#N/A,TRUE,"Historico"}</definedName>
    <definedName name="wfqfreg" hidden="1">{"mensal",#N/A,TRUE,"Cash Flow";"obras",#N/A,TRUE,"Cash Obras";"historico",#N/A,TRUE,"Historico"}</definedName>
    <definedName name="wftrewtg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ftrewtg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gwrg" localSheetId="1">{"Board Income Statement",#N/A,FALSE,"Board Summary";"Board Balance Sheet",#N/A,FALSE,"Board Summary";"Board Cash Flow",#N/A,FALSE,"Board Summary"}</definedName>
    <definedName name="wgwrg" hidden="1">{"Board Income Statement",#N/A,FALSE,"Board Summary";"Board Balance Sheet",#N/A,FALSE,"Board Summary";"Board Cash Flow",#N/A,FALSE,"Board Summary"}</definedName>
    <definedName name="what?" localSheetId="1">{"form",#N/A,FALSE,"GEC";"calculation",#N/A,FALSE,"GEC"}</definedName>
    <definedName name="what?" hidden="1">{"form",#N/A,FALSE,"GEC";"calculation",#N/A,FALSE,"GEC"}</definedName>
    <definedName name="whatever" localSheetId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hatever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hy" localSheetId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NCH" localSheetId="1">#REF!</definedName>
    <definedName name="WINCH">#REF!</definedName>
    <definedName name="wjwryjj" localSheetId="1">{#N/A,#N/A,FALSE,"Comp Venda Mes"}</definedName>
    <definedName name="wjwryjj" hidden="1">{#N/A,#N/A,FALSE,"Comp Venda Mes"}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BOOK_SAPBEXq0001" comment="DP_4">"DP_4"</definedName>
    <definedName name="workcover" hidden="1">#REF!</definedName>
    <definedName name="Workforce2" localSheetId="1">{"assumptions1",#N/A,FALSE,"Valuation Analysis";"assumptions2",#N/A,FALSE,"Valuation Analysis"}</definedName>
    <definedName name="Workforce2" hidden="1">{"assumptions1",#N/A,FALSE,"Valuation Analysis";"assumptions2",#N/A,FALSE,"Valuation Analysis"}</definedName>
    <definedName name="wouj" localSheetId="1">{"'Resumo Formação'!$A$1:$N$34"}</definedName>
    <definedName name="wouj" hidden="1">{"'Resumo Formação'!$A$1:$N$34"}</definedName>
    <definedName name="wq" localSheetId="1">{"'PXR_6500'!$A$1:$I$124"}</definedName>
    <definedName name="wq" hidden="1">{"'PXR_6500'!$A$1:$I$124"}</definedName>
    <definedName name="WQWQ" localSheetId="1">{"adm_pl",#N/A,FALSE,"PL"}</definedName>
    <definedName name="WQWQ" hidden="1">{"adm_pl",#N/A,FALSE,"PL"}</definedName>
    <definedName name="wr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.petros" localSheetId="1">{"capapetros",#N/A,FALSE,"capa petros";"RESPETROS",#N/A,FALSE,"RESULTADO";"REALIZ97PETROS",#N/A,FALSE,"RES97"}</definedName>
    <definedName name="wr.petros" hidden="1">{"capapetros",#N/A,FALSE,"capa petros";"RESPETROS",#N/A,FALSE,"RESULTADO";"REALIZ97PETROS",#N/A,FALSE,"RES97"}</definedName>
    <definedName name="wreae" localSheetId="1">#REF!</definedName>
    <definedName name="wreae">#REF!</definedName>
    <definedName name="wrefdsc" localSheetId="1">{"'Resumo Formação'!$A$1:$N$34"}</definedName>
    <definedName name="wrefdsc" hidden="1">{"'Resumo Formação'!$A$1:$N$34"}</definedName>
    <definedName name="wrgwgw" localSheetId="1">{#N/A,#N/A,TRUE,"DIVIDER PAGE";#N/A,#N/A,TRUE,"Exist + Reg A IS";#N/A,#N/A,TRUE,"Summary IS exc. B";#N/A,#N/A,TRUE,"New Stores";#N/A,#N/A,TRUE,"Existing DCF";#N/A,#N/A,TRUE,"Region A DCF";#N/A,#N/A,TRUE,"Existing + Reg. A DCF"}</definedName>
    <definedName name="wrgwgw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iteoff2" localSheetId="1">#REF!</definedName>
    <definedName name="writeoff2">#REF!</definedName>
    <definedName name="wrn" localSheetId="1">{#N/A,#N/A,FALSE,"Aging Summary";#N/A,#N/A,FALSE,"Ratio Analysis";#N/A,#N/A,FALSE,"Test 120 Day Accts";#N/A,#N/A,FALSE,"Tickmarks"}</definedName>
    <definedName name="wrn" hidden="1">{#N/A,#N/A,FALSE,"Aging Summary";#N/A,#N/A,FALSE,"Ratio Analysis";#N/A,#N/A,FALSE,"Test 120 Day Accts";#N/A,#N/A,FALSE,"Tickmarks"}</definedName>
    <definedName name="wrn." localSheetId="1">{"COMPROS",#N/A,FALSE,"ROS";"COMPOFF",#N/A,FALSE,"OFF";"COMPBEA",#N/A,FALSE,"BEA";"COMPCOF",#N/A,FALSE,"COF";"COMPTEL",#N/A,FALSE,"TEL";"COMPCON",#N/A,FALSE,"CON";"COMPINT",#N/A,FALSE,"INT"}</definedName>
    <definedName name="wrn." hidden="1">{"COMPROS",#N/A,FALSE,"ROS";"COMPOFF",#N/A,FALSE,"OFF";"COMPBEA",#N/A,FALSE,"BEA";"COMPCOF",#N/A,FALSE,"COF";"COMPTEL",#N/A,FALSE,"TEL";"COMPCON",#N/A,FALSE,"CON";"COMPINT",#N/A,FALSE,"INT"}</definedName>
    <definedName name="wrn.01." localSheetId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083." localSheetId="1">{#N/A,#N/A,FALSE,"CONTRIB.SOCIAL ACUM.";#N/A,#N/A,FALSE,"CONTRIB.SOCIAL";#N/A,#N/A,FALSE,"APUR.LUCRO REAL ACUM.";#N/A,#N/A,FALSE,"APUR.LUCRO REAL";#N/A,#N/A,FALSE,"DEMOST.RESULT ACUM.";#N/A,#N/A,FALSE,"DEMONST.RESULT.";#N/A,#N/A,FALSE,"PASSIVO";#N/A,#N/A,FALSE,"ATIVO"}</definedName>
    <definedName name="wrn.083." hidden="1">{#N/A,#N/A,FALSE,"CONTRIB.SOCIAL ACUM.";#N/A,#N/A,FALSE,"CONTRIB.SOCIAL";#N/A,#N/A,FALSE,"APUR.LUCRO REAL ACUM.";#N/A,#N/A,FALSE,"APUR.LUCRO REAL";#N/A,#N/A,FALSE,"DEMOST.RESULT ACUM.";#N/A,#N/A,FALSE,"DEMONST.RESULT.";#N/A,#N/A,FALSE,"PASSIVO";#N/A,#N/A,FALSE,"ATIVO"}</definedName>
    <definedName name="wrn.1._.REAIS." localSheetId="1">{#N/A,#N/A,FALSE,"FATURARRCABO97 (2)";#N/A,#N/A,FALSE,"FATURAMACAU97 (2)";#N/A,#N/A,FALSE,"FATURAMOSSORO97 (2)";#N/A,#N/A,FALSE,"CONSOLIDADO97 (2)";#N/A,#N/A,FALSE,"CONSOLIDADO97 NORDESTE"}</definedName>
    <definedName name="wrn.1._.REAIS." hidden="1">{#N/A,#N/A,FALSE,"FATURARRCABO97 (2)";#N/A,#N/A,FALSE,"FATURAMACAU97 (2)";#N/A,#N/A,FALSE,"FATURAMOSSORO97 (2)";#N/A,#N/A,FALSE,"CONSOLIDADO97 (2)";#N/A,#N/A,FALSE,"CONSOLIDADO97 NORDESTE"}</definedName>
    <definedName name="wrn.10" localSheetId="1">{#N/A,#N/A,FALSE,"CASH FLOW"}</definedName>
    <definedName name="wrn.10" hidden="1">{#N/A,#N/A,FALSE,"CASH FLOW"}</definedName>
    <definedName name="wrn.1998._.and._.1999." localSheetId="1">{"1998 and 1999",#N/A,FALSE,"Hewitt Study"}</definedName>
    <definedName name="wrn.1998._.and._.1999." hidden="1">{"1998 and 1999",#N/A,FALSE,"Hewitt Study"}</definedName>
    <definedName name="wrn.1998._.and._.1999._.plus._.15." localSheetId="1">{"1998 and 1999 plus 15",#N/A,FALSE,"Hewitt Study Helm+15%"}</definedName>
    <definedName name="wrn.1998._.and._.1999._.plus._.15." hidden="1">{"1998 and 1999 plus 15",#N/A,FALSE,"Hewitt Study Helm+15%"}</definedName>
    <definedName name="wrn.2._.pagers." localSheetId="1">{"Cover",#N/A,FALSE,"Cover";"Summary",#N/A,FALSE,"Summarpage"}</definedName>
    <definedName name="wrn.2._.pagers." hidden="1">{"Cover",#N/A,FALSE,"Cover";"Summary",#N/A,FALSE,"Summarpage"}</definedName>
    <definedName name="wrn.2._.PREÇO._.MÉDIO." localSheetId="1">{#N/A,#N/A,FALSE,"FATURARRCABO97 PM";#N/A,#N/A,FALSE,"FATURAMACAU97 PM";#N/A,#N/A,FALSE,"FATURAMOSSORO97 PM";#N/A,#N/A,FALSE,"FATURANORDESTE97 PM "}</definedName>
    <definedName name="wrn.2._.PREÇO._.MÉDIO." hidden="1">{#N/A,#N/A,FALSE,"FATURARRCABO97 PM";#N/A,#N/A,FALSE,"FATURAMACAU97 PM";#N/A,#N/A,FALSE,"FATURAMOSSORO97 PM";#N/A,#N/A,FALSE,"FATURANORDESTE97 PM "}</definedName>
    <definedName name="wrn.2000." localSheetId="1">{"2000",#N/A,FALSE,"Hewitt Study"}</definedName>
    <definedName name="wrn.2000." hidden="1">{"2000",#N/A,FALSE,"Hewitt Study"}</definedName>
    <definedName name="wrn.2000._.plus._.15." localSheetId="1">{"2000 plus 15",#N/A,FALSE,"Hewitt Study Helm+15%"}</definedName>
    <definedName name="wrn.2000._.plus._.15." hidden="1">{"2000 plus 15",#N/A,FALSE,"Hewitt Study Helm+15%"}</definedName>
    <definedName name="wrn.2001._.budget." localSheetId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1" localSheetId="1">{#N/A,#N/A,FALSE,"CASH FLOW"}</definedName>
    <definedName name="wrn.21" hidden="1">{#N/A,#N/A,FALSE,"CASH FLOW"}</definedName>
    <definedName name="wrn.2nd._.Year." localSheetId="1">{#N/A,#N/A,TRUE,"CF Yr2";#N/A,#N/A,TRUE,"Rent Roll";#N/A,#N/A,TRUE,"Rent Yr2";#N/A,#N/A,TRUE,"Occ Yr2";#N/A,#N/A,TRUE,"TI+Com Yr2";#N/A,#N/A,TRUE,"OER Yr2";#N/A,#N/A,TRUE,"OE Yr2"}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QUANTIDADE." localSheetId="1">{#N/A,#N/A,FALSE,"FATURARRCABO97 Qtd.";#N/A,#N/A,FALSE,"FATURAMACAU97 Qtd.";#N/A,#N/A,FALSE,"FATURAMOSSORO97 Qtd.";#N/A,#N/A,FALSE,"CONSOLIDADO97 Qtd.";#N/A,#N/A,FALSE,"CONSOLIDADO97 Qtd. NORDESTE"}</definedName>
    <definedName name="wrn.3._.QUANTIDADE." hidden="1">{#N/A,#N/A,FALSE,"FATURARRCABO97 Qtd.";#N/A,#N/A,FALSE,"FATURAMACAU97 Qtd.";#N/A,#N/A,FALSE,"FATURAMOSSORO97 Qtd.";#N/A,#N/A,FALSE,"CONSOLIDADO97 Qtd.";#N/A,#N/A,FALSE,"CONSOLIDADO97 Qtd. NORDESTE"}</definedName>
    <definedName name="wrn.3rd._.Year." localSheetId="1">{#N/A,#N/A,FALSE,"CF Yr3";#N/A,#N/A,FALSE,"Rent Roll";#N/A,#N/A,FALSE,"Rent Yr3";#N/A,#N/A,FALSE,"Occ Yr3";#N/A,#N/A,FALSE,"TI+Com Yr3";#N/A,#N/A,FALSE,"OER Yr3";#N/A,#N/A,FALSE,"OE Yr3"}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4._.ARRAIAL." localSheetId="1">{#N/A,#N/A,FALSE,"FATURARRCABO97 (2)";#N/A,#N/A,FALSE,"FATURARRCABO97 Qtd.";#N/A,#N/A,FALSE,"FATURARRCABO97 PM"}</definedName>
    <definedName name="wrn.4._.ARRAIAL." hidden="1">{#N/A,#N/A,FALSE,"FATURARRCABO97 (2)";#N/A,#N/A,FALSE,"FATURARRCABO97 Qtd.";#N/A,#N/A,FALSE,"FATURARRCABO97 PM"}</definedName>
    <definedName name="wrn.5._.MACAU." localSheetId="1">{#N/A,#N/A,FALSE,"FATURAMACAU97 (2)";#N/A,#N/A,FALSE,"FATURAMACAU97 Qtd.";#N/A,#N/A,FALSE,"FATURAMACAU97 PM"}</definedName>
    <definedName name="wrn.5._.MACAU." hidden="1">{#N/A,#N/A,FALSE,"FATURAMACAU97 (2)";#N/A,#N/A,FALSE,"FATURAMACAU97 Qtd.";#N/A,#N/A,FALSE,"FATURAMACAU97 PM"}</definedName>
    <definedName name="wrn.5BY5." localSheetId="1">{"SCH44",#N/A,FALSE,"5b5f";"SCH45",#N/A,FALSE,"5b5f"}</definedName>
    <definedName name="wrn.5BY5." hidden="1">{"SCH44",#N/A,FALSE,"5b5f";"SCH45",#N/A,FALSE,"5b5f"}</definedName>
    <definedName name="wrn.6._.MOSSORÓ." localSheetId="1">{#N/A,#N/A,FALSE,"FATURAMOSSORO97 (2)";#N/A,#N/A,FALSE,"FATURAMOSSORO97 Qtd.";#N/A,#N/A,FALSE,"FATURAMOSSORO97 PM"}</definedName>
    <definedName name="wrn.6._.MOSSORÓ." hidden="1">{#N/A,#N/A,FALSE,"FATURAMOSSORO97 (2)";#N/A,#N/A,FALSE,"FATURAMOSSORO97 Qtd.";#N/A,#N/A,FALSE,"FATURAMOSSORO97 PM"}</definedName>
    <definedName name="wrn.7._.CONSOLIDADO." localSheetId="1">{#N/A,#N/A,FALSE,"CONSOLIDADO97 (2)";#N/A,#N/A,FALSE,"CONSOLIDADO97 Qtd."}</definedName>
    <definedName name="wrn.7._.CONSOLIDADO." hidden="1">{#N/A,#N/A,FALSE,"CONSOLIDADO97 (2)";#N/A,#N/A,FALSE,"CONSOLIDADO97 Qtd."}</definedName>
    <definedName name="wrn.8" localSheetId="1">{#N/A,#N/A,FALSE,"CASH FLOW"}</definedName>
    <definedName name="wrn.8" hidden="1">{#N/A,#N/A,FALSE,"CASH FLOW"}</definedName>
    <definedName name="wrn.98._.BUDGET._.PACKAGE." localSheetId="1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98._.BUDGET._.PACKAGE." hidden="1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98._.BUDGET._.PACKAGE._1" localSheetId="1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98._.BUDGET._.PACKAGE._1" hidden="1">{"PROD VOLUME",#N/A,FALSE,"PROD VOLUME";"DETAIL OF MATERIALS",#N/A,FALSE,"PURCH MAT'L STDS";"MATERIALS SUMMARY",#N/A,FALSE,"PURCH MAT'L STDS";"EARNINGS STMT",#N/A,FALSE,"EARNINGS STMT";"PLANT BURDEN",#N/A,FALSE,"PLANT BURDEN";"MAINTENANCE",#N/A,FALSE,"R&amp;M";"POWER",#N/A,FALSE,"POWER";"SUMMARY LABOR AND FRINGE",#N/A,FALSE,"SUMMARY LABOR&amp;FRINGE"}</definedName>
    <definedName name="wrn.A1." localSheetId="1">{#N/A,#N/A,FALSE,"CASH FLOW"}</definedName>
    <definedName name="wrn.A1." hidden="1">{#N/A,#N/A,FALSE,"CASH FLOW"}</definedName>
    <definedName name="wrn.a11" localSheetId="1">{#N/A,#N/A,FALSE,"CASH FLOW"}</definedName>
    <definedName name="wrn.a11" hidden="1">{#N/A,#N/A,FALSE,"CASH FLOW"}</definedName>
    <definedName name="wrn.a13" localSheetId="1">{#N/A,#N/A,FALSE,"CASH FLOW"}</definedName>
    <definedName name="wrn.a13" hidden="1">{#N/A,#N/A,FALSE,"CASH FLOW"}</definedName>
    <definedName name="wrn.a2" localSheetId="1">{#N/A,#N/A,FALSE,"CASH FLOW"}</definedName>
    <definedName name="wrn.a2" hidden="1">{#N/A,#N/A,FALSE,"CASH FLOW"}</definedName>
    <definedName name="wrn.A2." localSheetId="1">{#N/A,#N/A,FALSE,"CASH FLOW"}</definedName>
    <definedName name="wrn.A2." hidden="1">{#N/A,#N/A,FALSE,"CASH FLOW"}</definedName>
    <definedName name="wrn.A3." localSheetId="1">{#N/A,#N/A,FALSE,"CASH FLOW"}</definedName>
    <definedName name="wrn.A3." hidden="1">{#N/A,#N/A,FALSE,"CASH FLOW"}</definedName>
    <definedName name="wrn.A4." localSheetId="1">{#N/A,#N/A,FALSE,"CASH FLOW"}</definedName>
    <definedName name="wrn.A4." hidden="1">{#N/A,#N/A,FALSE,"CASH FLOW"}</definedName>
    <definedName name="wrn.A5." localSheetId="1">{#N/A,#N/A,FALSE,"CASH FLOW"}</definedName>
    <definedName name="wrn.A5." hidden="1">{#N/A,#N/A,FALSE,"CASH FLOW"}</definedName>
    <definedName name="wrn.A6." localSheetId="1">{#N/A,#N/A,FALSE,"CASH FLOW"}</definedName>
    <definedName name="wrn.A6." hidden="1">{#N/A,#N/A,FALSE,"CASH FLOW"}</definedName>
    <definedName name="wrn.A7." localSheetId="1">{#N/A,#N/A,FALSE,"CASH FLOW"}</definedName>
    <definedName name="wrn.A7." hidden="1">{#N/A,#N/A,FALSE,"CASH FLOW"}</definedName>
    <definedName name="wrn.A8." localSheetId="1">{#N/A,#N/A,FALSE,"CASH FLOW"}</definedName>
    <definedName name="wrn.A8." hidden="1">{#N/A,#N/A,FALSE,"CASH FLOW"}</definedName>
    <definedName name="wrn.a9" localSheetId="1">{#N/A,#N/A,FALSE,"CASH FLOW"}</definedName>
    <definedName name="wrn.a9" hidden="1">{#N/A,#N/A,FALSE,"CASH FLOW"}</definedName>
    <definedName name="wrn.A9." localSheetId="1">{#N/A,#N/A,FALSE,"CASH FLOW"}</definedName>
    <definedName name="wrn.A9." hidden="1">{#N/A,#N/A,FALSE,"CASH FLOW"}</definedName>
    <definedName name="wrn.Accretion._.Dilution." localSheetId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localSheetId="1">{#N/A,#N/A,TRUE,"Snapshot";#N/A,#N/A,TRUE,"PE at Different Premiums";#N/A,#N/A,TRUE,"EBITDA at Different Premiums";#N/A,#N/A,TRUE,"Long Form Dilution";#N/A,#N/A,TRUE,"AVP";#N/A,#N/A,TRUE,"Has-Gets";#N/A,#N/A,TRUE,"Contribution"}</definedName>
    <definedName name="wrn.Accretion._.Dilution._split" hidden="1">{#N/A,#N/A,TRUE,"Snapshot";#N/A,#N/A,TRUE,"PE at Different Premiums";#N/A,#N/A,TRUE,"EBITDA at Different Premiums";#N/A,#N/A,TRUE,"Long Form Dilution";#N/A,#N/A,TRUE,"AVP";#N/A,#N/A,TRUE,"Has-Gets";#N/A,#N/A,TRUE,"Contribution"}</definedName>
    <definedName name="wrn.Acquisition." localSheetId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dj95." localSheetId="1">{"adj95mult",#N/A,FALSE,"COMPCO";"adj95est",#N/A,FALSE,"COMPCO"}</definedName>
    <definedName name="wrn.adj95." hidden="1">{"adj95mult",#N/A,FALSE,"COMPCO";"adj95est",#N/A,FALSE,"COMPCO"}</definedName>
    <definedName name="wrn.adm_pl." localSheetId="1">{"adm_pl",#N/A,FALSE,"PL"}</definedName>
    <definedName name="wrn.adm_pl." hidden="1">{"adm_pl",#N/A,FALSE,"PL"}</definedName>
    <definedName name="wrn.adm_rtp." localSheetId="1">{"adm_rtp",#N/A,FALSE,"PQ"}</definedName>
    <definedName name="wrn.adm_rtp." hidden="1">{"adm_rtp",#N/A,FALSE,"PQ"}</definedName>
    <definedName name="wrn.administracion." localSheetId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vertising._.Acum._.Julio._.00." localSheetId="1">{#N/A,#N/A,FALSE,"Acum Julio - 00"}</definedName>
    <definedName name="wrn.Advertising._.Acum._.Julio._.00." hidden="1">{#N/A,#N/A,FALSE,"Acum Julio - 00"}</definedName>
    <definedName name="wrn.AESreport." localSheetId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ESreport.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gin." localSheetId="1">{#N/A,#N/A,FALSE,"Aging Summary";#N/A,#N/A,FALSE,"Ratio Analysis";#N/A,#N/A,FALSE,"Test 120 Day Accts";#N/A,#N/A,FALSE,"Tickmarks"}</definedName>
    <definedName name="wrn.agin." hidden="1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>NA()</definedName>
    <definedName name="wrn.Aging._.and._.Trend._.Analysis._10">NA()</definedName>
    <definedName name="wrn.Aging._.and._.Trend._.Analysis._11">NA()</definedName>
    <definedName name="wrn.Aging._.and._.Trend._.Analysis._2">NA()</definedName>
    <definedName name="wrn.Aging._.and._.Trend._.Analysis._3">NA()</definedName>
    <definedName name="wrn.Aging._.and._.Trend._.Analysis._4">NA()</definedName>
    <definedName name="wrn.Aging._.and._.Trend._.Analysis._5">NA()</definedName>
    <definedName name="wrn.Aging._.and._.Trend._.Analysis._6">NA()</definedName>
    <definedName name="wrn.Aging._.and._.Trend._.Analysis._7">NA()</definedName>
    <definedName name="wrn.Aging._.and._.Trend._.Analysis._8">NA()</definedName>
    <definedName name="wrn.Aging._.and._.Trend._.Analysis._9">NA()</definedName>
    <definedName name="wrn.Aging._.and._.Trend._.Analysis2" localSheetId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JUSTADO." localSheetId="1">{#N/A,#N/A,FALSE,"balanc_ajus";#N/A,#N/A,FALSE,"G&amp;pAJUS";#N/A,#N/A,FALSE,"patr_ajus";#N/A,#N/A,FALSE,"fluj_ajus"}</definedName>
    <definedName name="wrn.AJUSTADO." hidden="1">{#N/A,#N/A,FALSE,"balanc_ajus";#N/A,#N/A,FALSE,"G&amp;pAJUS";#N/A,#N/A,FALSE,"patr_ajus";#N/A,#N/A,FALSE,"fluj_ajus"}</definedName>
    <definedName name="wrn.ajustados." localSheetId="1">{#N/A,#N/A,FALSE,"balanc_ajus";#N/A,#N/A,FALSE,"G&amp;pAJUS";#N/A,#N/A,FALSE,"patr_ajus";#N/A,#N/A,FALSE,"fluj_ajus"}</definedName>
    <definedName name="wrn.ajustados." hidden="1">{#N/A,#N/A,FALSE,"balanc_ajus";#N/A,#N/A,FALSE,"G&amp;pAJUS";#N/A,#N/A,FALSE,"patr_ajus";#N/A,#N/A,FALSE,"fluj_ajus"}</definedName>
    <definedName name="wrn.akerr" localSheetId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localSheetId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kerRGI96." hidden="1">{#N/A,#N/A,FALSE,"ResRegn.A-kons.";#N/A,#N/A,FALSE,"Bal3112.A-kons.";#N/A,#N/A,FALSE,"Kont.a.A-kons.";#N/A,#N/A,FALSE,"Note 1-3";#N/A,#N/A,FALSE,"Note 4-10";#N/A,#N/A,FALSE,"Note11-12";#N/A,#N/A,FALSE,"Noter Balanse.A-kons.";#N/A,#N/A,FALSE,"Note 17-18.A-kons. ";#N/A,#N/A,FALSE,"Note 19 A-kons.";#N/A,#N/A,FALSE,"Note 20-22.A-kons.";#N/A,#N/A,FALSE,"Note 23 A-kons.";#N/A,#N/A,FALSE,"Note 24-31.A-kons.";#N/A,#N/A,FALSE,"Note 32-34 A-kons.";#N/A,#N/A,FALSE,"Note 35-36.A-kons.";#N/A,#N/A,FALSE,"Nøkkeltall"}</definedName>
    <definedName name="wrn.ALAN." localSheetId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1" localSheetId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1">{#N/A,#N/A,FALSE,"ASSUMPTIONS";#N/A,#N/A,FALSE,"Valuation Summary";"page1",#N/A,FALSE,"PRESENTATION";"page2",#N/A,FALSE,"PRESENTATION";#N/A,#N/A,FALSE,"ORIGINAL_ROLLBACK"}</definedName>
    <definedName name="wrn.ALL." hidden="1">{#N/A,#N/A,FALSE,"ASSUMPTIONS";#N/A,#N/A,FALSE,"Valuation Summary";"page1",#N/A,FALSE,"PRESENTATION";"page2",#N/A,FALSE,"PRESENTATION";#N/A,#N/A,FALSE,"ORIGINAL_ROLLBACK"}</definedName>
    <definedName name="wrn.All._.Exhibits." localSheetId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Exhibits." hidden="1">{"Base",#N/A,FALSE,"DCF Calculation - Scenario 1";"Dollar",#N/A,FALSE,"Consolidated - Scenario 1";"CS",#N/A,FALSE,"Consolidated - Scenario 1";"Base",#N/A,FALSE,"New Facilities - Scenario 1";"Inc Stmt Dollar",#N/A,FALSE,"Houston Central";"Inc Stmt CS",#N/A,FALSE,"Houston Central";"Inc Stmt Dollar",#N/A,FALSE,"Victoria";"Inc Stmt CS",#N/A,FALSE,"Victoria";"Inc Stmt Dollar",#N/A,FALSE,"Denver";"Inc Stmt CS",#N/A,FALSE,"Denver";"Inc Stmt Dollar",#N/A,FALSE,"Amarillo";"Inc Stmt CS",#N/A,FALSE,"Amarillo";"Inc Stmt Dollar",#N/A,FALSE,"Kokomo";"Inc Stmt CS",#N/A,FALSE,"Kokomo";"Inc Stmt Dollar",#N/A,FALSE,"San Angelo";"Inc Stmt CS",#N/A,FALSE,"San Angelo";"Inc Stmt Dollar",#N/A,FALSE,"Mandan";"Inc Stmt CS",#N/A,FALSE,"Mandan";"Inc Stmt Dollar",#N/A,FALSE,"Fargo";"Inc Stmt CS",#N/A,FALSE,"Fargo";"Inc Stmt Dollar",#N/A,FALSE,"Lima";"Inc Stmt CS",#N/A,FALSE,"Lima";"Inc Stmt Dollar",#N/A,FALSE,"Mansfield";"Inc Stmt CS",#N/A,FALSE,"Mansfield";"Inc Stmt Dollar",#N/A,FALSE,"Detroit";"Inc Stmt CS",#N/A,FALSE,"Detroit";"Inc Stmt Dollar",#N/A,FALSE,"Harrisburg";"Inc Stmt CS",#N/A,FALSE,"Harrisburg";"Inc Stmt Dollar",#N/A,FALSE,"Savannah";"Inc Stmt CS",#N/A,FALSE,"Savannah";"Inc Stmt Dollar",#N/A,FALSE,"Easton";"Inc Stmt CS",#N/A,FALSE,"Easton"}</definedName>
    <definedName name="wrn.All._.Pages." localSheetId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1" localSheetId="1">{"KPI's",#N/A,FALSE,"KPI";"Production Activities",#N/A,FALSE,"Prod. Activity";"Gross Profit",#N/A,FALSE,"Gross Profit";"Gross Profit Variance",#N/A,FALSE,"Gross Profit Variances";"Process Fuel(Monthly)",#N/A,FALSE,"Process Fuel";"Process Fuel(Summary)",#N/A,FALSE,"Process Fuel";"Power(Monthly)",#N/A,FALSE,"Power";"Power(Summary)",#N/A,FALSE,"Power";"Purchased Materials(Monthly)",#N/A,FALSE,"Purchased Material";"Purchased Materials(Summary)",#N/A,FALSE,"Purchased Material";"Other Variable(Monthly)",#N/A,FALSE,"Other Variable";"Other Variable(Summary)",#N/A,FALSE,"Other Variable";"Inter Plant Transfers",#N/A,FALSE,"Inter Plant Xfer";"Labour &amp; Fringes",#N/A,FALSE,"Labour &amp; Fringes";"O.T.",#N/A,FALSE,"Labour &amp; Fringes";"Repair Materials &amp; Services(Monthly)",#N/A,FALSE,"Repair Mat";"Repair Materials &amp; Services(summary)",#N/A,FALSE,"Repair Mat";"Repair Materials &amp; Services(Major)",#N/A,FALSE,"Repair Mat";"Depreciation",#N/A,FALSE,"Depreciation";"Other Fixed(Monthly)",#N/A,FALSE,"Other Fixed";"Other Fixed(Summary)",#N/A,FALSE,"Other Fixed";"Inventory Change",#N/A,FALSE,"Inventory Change";"Misc Income &amp; Expense",#N/A,FALSE,"Misc Income &amp; Exp";"Production Quantities",#N/A,FALSE,"Production Page"}</definedName>
    <definedName name="wrn.All._1" hidden="1">{"KPI's",#N/A,FALSE,"KPI";"Production Activities",#N/A,FALSE,"Prod. Activity";"Gross Profit",#N/A,FALSE,"Gross Profit";"Gross Profit Variance",#N/A,FALSE,"Gross Profit Variances";"Process Fuel(Monthly)",#N/A,FALSE,"Process Fuel";"Process Fuel(Summary)",#N/A,FALSE,"Process Fuel";"Power(Monthly)",#N/A,FALSE,"Power";"Power(Summary)",#N/A,FALSE,"Power";"Purchased Materials(Monthly)",#N/A,FALSE,"Purchased Material";"Purchased Materials(Summary)",#N/A,FALSE,"Purchased Material";"Other Variable(Monthly)",#N/A,FALSE,"Other Variable";"Other Variable(Summary)",#N/A,FALSE,"Other Variable";"Inter Plant Transfers",#N/A,FALSE,"Inter Plant Xfer";"Labour &amp; Fringes",#N/A,FALSE,"Labour &amp; Fringes";"O.T.",#N/A,FALSE,"Labour &amp; Fringes";"Repair Materials &amp; Services(Monthly)",#N/A,FALSE,"Repair Mat";"Repair Materials &amp; Services(summary)",#N/A,FALSE,"Repair Mat";"Repair Materials &amp; Services(Major)",#N/A,FALSE,"Repair Mat";"Depreciation",#N/A,FALSE,"Depreciation";"Other Fixed(Monthly)",#N/A,FALSE,"Other Fixed";"Other Fixed(Summary)",#N/A,FALSE,"Other Fixed";"Inventory Change",#N/A,FALSE,"Inventory Change";"Misc Income &amp; Expense",#N/A,FALSE,"Misc Income &amp; Exp";"Production Quantities",#N/A,FALSE,"Production Page"}</definedName>
    <definedName name="wrn.all.1" localSheetId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FIN2." localSheetId="1">{"SCH35",#N/A,FALSE,"5X3";"SCH36",#N/A,FALSE,"5X3";"SCH37",#N/A,FALSE,"5X3";"SCH38",#N/A,FALSE,"5X3";"SCH39A",#N/A,FALSE,"5X3";"SCH39B",#N/A,FALSE,"5X3";"SCH40",#N/A,FALSE,"5X3"}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HR." localSheetId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Plandol." localSheetId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localSheetId="1">{#N/A,#N/A,FALSE,"compcoval";#N/A,#N/A,FALSE,"optionval"}</definedName>
    <definedName name="wrn.all_sheets." hidden="1">{#N/A,#N/A,FALSE,"compcoval";#N/A,#N/A,FALSE,"optionval"}</definedName>
    <definedName name="wrn.ALL4" localSheetId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E._.ÅRSKJEMAER." localSheetId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LLE._.ÅRSKJEMAER.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rn.allpages." localSheetId="1">{#N/A,#N/A,TRUE,"Historicals";#N/A,#N/A,TRUE,"Charts";#N/A,#N/A,TRUE,"Forecasts"}</definedName>
    <definedName name="wrn.allpages." hidden="1">{#N/A,#N/A,TRUE,"Historicals";#N/A,#N/A,TRUE,"Charts";#N/A,#N/A,TRUE,"Forecasts"}</definedName>
    <definedName name="wrn.Alugueis._.Mensais." localSheetId="1">{#N/A,#N/A,FALSE,"Aluguéis Mensais"}</definedName>
    <definedName name="wrn.Alugueis._.Mensais." hidden="1">{#N/A,#N/A,FALSE,"Aluguéis Mensais"}</definedName>
    <definedName name="wrn.Alugueis._.Mensais._1" localSheetId="1">{#N/A,#N/A,FALSE,"Aluguéis Mensais"}</definedName>
    <definedName name="wrn.Alugueis._.Mensais._1" hidden="1">{#N/A,#N/A,FALSE,"Aluguéis Mensais"}</definedName>
    <definedName name="wrn.Alugueis._.Mensais._1_1_1" localSheetId="1">{#N/A,#N/A,FALSE,"Aluguéis Mensais"}</definedName>
    <definedName name="wrn.Alugueis._.Mensais._1_1_1" hidden="1">{#N/A,#N/A,FALSE,"Aluguéis Mensais"}</definedName>
    <definedName name="wrn.Alugueis._.Mensais._2" localSheetId="1">{#N/A,#N/A,FALSE,"Aluguéis Mensais"}</definedName>
    <definedName name="wrn.Alugueis._.Mensais._2" hidden="1">{#N/A,#N/A,FALSE,"Aluguéis Mensais"}</definedName>
    <definedName name="wrn.Alugueis._.Mensais._2_1" localSheetId="1">{#N/A,#N/A,FALSE,"Aluguéis Mensais"}</definedName>
    <definedName name="wrn.Alugueis._.Mensais._2_1" hidden="1">{#N/A,#N/A,FALSE,"Aluguéis Mensais"}</definedName>
    <definedName name="wrn.Aluguel." localSheetId="1">{#N/A,#N/A,FALSE,"Aluguel"}</definedName>
    <definedName name="wrn.Aluguel." hidden="1">{#N/A,#N/A,FALSE,"Aluguel"}</definedName>
    <definedName name="wrn.Aluguel._1" localSheetId="1">{#N/A,#N/A,FALSE,"Aluguel"}</definedName>
    <definedName name="wrn.Aluguel._1" hidden="1">{#N/A,#N/A,FALSE,"Aluguel"}</definedName>
    <definedName name="wrn.Aluguel._1_1_1" localSheetId="1">{#N/A,#N/A,FALSE,"Aluguel"}</definedName>
    <definedName name="wrn.Aluguel._1_1_1" hidden="1">{#N/A,#N/A,FALSE,"Aluguel"}</definedName>
    <definedName name="wrn.Aluguel._2" localSheetId="1">{#N/A,#N/A,FALSE,"Aluguel"}</definedName>
    <definedName name="wrn.Aluguel._2" hidden="1">{#N/A,#N/A,FALSE,"Aluguel"}</definedName>
    <definedName name="wrn.Aluguel._2_1" localSheetId="1">{#N/A,#N/A,FALSE,"Aluguel"}</definedName>
    <definedName name="wrn.Aluguel._2_1" hidden="1">{#N/A,#N/A,FALSE,"Aluguel"}</definedName>
    <definedName name="wrn.american._.risk._.97." localSheetId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risk.971" localSheetId="1">{#N/A,#N/A,FALSE,"capa";#N/A,#N/A,FALSE,"capa 2";#N/A,#N/A,FALSE,"BS";#N/A,#N/A,FALSE,"P &amp; L";#N/A,#N/A,FALSE,"DMPL";#N/A,#N/A,FALSE,"Doar";#N/A,#N/A,FALSE,"Translation";#N/A,#N/A,FALSE,"R$";#N/A,#N/A,FALSE,"US$"}</definedName>
    <definedName name="wrn.american.risk.971" hidden="1">{#N/A,#N/A,FALSE,"capa";#N/A,#N/A,FALSE,"capa 2";#N/A,#N/A,FALSE,"BS";#N/A,#N/A,FALSE,"P &amp; L";#N/A,#N/A,FALSE,"DMPL";#N/A,#N/A,FALSE,"Doar";#N/A,#N/A,FALSE,"Translation";#N/A,#N/A,FALSE,"R$";#N/A,#N/A,FALSE,"US$"}</definedName>
    <definedName name="wrn.Americas." localSheetId="1">{#N/A,#N/A,FALSE,"Americas"}</definedName>
    <definedName name="wrn.Americas." hidden="1">{#N/A,#N/A,FALSE,"Americas"}</definedName>
    <definedName name="wrn.ANÁLISE." localSheetId="1">{"ANÁLISES-ATIVO",#N/A,FALSE,"ANÁLISES";"ANÁLISES-PASSIVO",#N/A,FALSE,"ANÁLISES";"ANÁLISES-RESULTADO",#N/A,FALSE,"ANÁLISES"}</definedName>
    <definedName name="wrn.ANÁLISE." hidden="1">{"ANÁLISES-ATIVO",#N/A,FALSE,"ANÁLISES";"ANÁLISES-PASSIVO",#N/A,FALSE,"ANÁLISES";"ANÁLISES-RESULTADO",#N/A,FALSE,"ANÁLISES"}</definedName>
    <definedName name="wrn.ANALISIS." localSheetId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ANALISIS._.SENSIBILIDAD." localSheetId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ALITICO._.COMPLETO." localSheetId="1">{"ativo analítico",#N/A,FALSE,"BALmar97";"passivo analítico",#N/A,FALSE,"BALmar97";"resultado analítico",#N/A,FALSE,"BALmar97"}</definedName>
    <definedName name="wrn.ANALITICO._.COMPLETO." hidden="1">{"ativo analítico",#N/A,FALSE,"BALmar97";"passivo analítico",#N/A,FALSE,"BALmar97";"resultado analítico",#N/A,FALSE,"BALmar97"}</definedName>
    <definedName name="wrn.annual." localSheetId="1">{"annual",#N/A,FALSE,"Pro Forma"}</definedName>
    <definedName name="wrn.annual." hidden="1">{"annual",#N/A,FALSE,"Pro Forma"}</definedName>
    <definedName name="wrn.ANNUAL._.ACCOUNTS._.FORM." localSheetId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NNUAL._.ACCOUNTS._.FORM." hidden="1">{#N/A,#N/A,FALSE,"FORM 6.1 ";#N/A,#N/A,FALSE,"FORM 6.2";#N/A,#N/A,FALSE,"FORM 6.3";#N/A,#N/A,FALSE,"FORM 6.4";#N/A,#N/A,FALSE,"FORM 6.5";#N/A,#N/A,FALSE,"FORM 6.6 ";#N/A,#N/A,FALSE,"FORM 6.7 ";#N/A,#N/A,FALSE,"FORM 6.8 ";#N/A,#N/A,FALSE,"FORM 6.9";#N/A,#N/A,FALSE,"FORM 6.10 ";#N/A,#N/A,FALSE,"FORM 6.11 ";#N/A,#N/A,FALSE,"FORM 6.12 ";#N/A,#N/A,FALSE,"FORM 6.13 ";#N/A,#N/A,FALSE,"FORM 6.14";#N/A,#N/A,FALSE,"FORM 6.15 ";#N/A,#N/A,FALSE,"FORM 6.16 ";#N/A,#N/A,FALSE,"FORM 6.17 ";#N/A,#N/A,FALSE,"FORM 6.18 ";#N/A,#N/A,FALSE,"FORM 6.19 ";#N/A,#N/A,FALSE,"FORM 6.20 ";#N/A,#N/A,FALSE,"FORM 6.21";#N/A,#N/A,FALSE,"FORM 6.22 ";#N/A,#N/A,FALSE,"FORM 6.23 ";#N/A,#N/A,FALSE,"FORM 6.24 ";#N/A,#N/A,FALSE,"FORM 6.25";#N/A,#N/A,FALSE,"FORM 6.26 ";#N/A,#N/A,FALSE,"FORM 6.27";#N/A,#N/A,FALSE,"FORM 6.28 ";#N/A,#N/A,FALSE,"FORM 6.29";#N/A,#N/A,FALSE,"FORM 6.30";#N/A,#N/A,FALSE,"FORM 6.31"}</definedName>
    <definedName name="wrn.Annual._.Detail." localSheetId="1">{"annualsum",#N/A,FALSE,"Cost Summary";"annual1",#N/A,FALSE,"Phase_1";"annual2",#N/A,FALSE,"Phase_2";"annual3",#N/A,FALSE,"Phase_3";"annual4",#N/A,FALSE,"Phase_4"}</definedName>
    <definedName name="wrn.Annual._.Detail." hidden="1">{"annualsum",#N/A,FALSE,"Cost Summary";"annual1",#N/A,FALSE,"Phase_1";"annual2",#N/A,FALSE,"Phase_2";"annual3",#N/A,FALSE,"Phase_3";"annual4",#N/A,FALSE,"Phase_4"}</definedName>
    <definedName name="wrn.Annual._.Golf." localSheetId="1">{"a_dev",#N/A,FALSE,"Golf Development";"a_memstats",#N/A,FALSE,"Golf Development";"a_opstats",#N/A,FALSE,"Golf Development";"a_rev",#N/A,FALSE,"Golf Development";"a_return",#N/A,FALSE,"Golf Development"}</definedName>
    <definedName name="wrn.Annual._.Golf." hidden="1">{"a_dev",#N/A,FALSE,"Golf Development";"a_memstats",#N/A,FALSE,"Golf Development";"a_opstats",#N/A,FALSE,"Golf Development";"a_rev",#N/A,FALSE,"Golf Development";"a_return",#N/A,FALSE,"Golf Development"}</definedName>
    <definedName name="wrn.Annual._.Hotel." localSheetId="1">{"annual hotel",#N/A,FALSE,"Hotel Development"}</definedName>
    <definedName name="wrn.Annual._.Hotel." hidden="1">{"annual hotel",#N/A,FALSE,"Hotel Development"}</definedName>
    <definedName name="wrn.Annual._.Land._.Sales." localSheetId="1">{"annual",#N/A,FALSE,"Land Sales"}</definedName>
    <definedName name="wrn.Annual._.Land._.Sales." hidden="1">{"annual",#N/A,FALSE,"Land Sales"}</definedName>
    <definedName name="wrn.Annual._.Report." localSheetId="1">{"ARPandL",#N/A,FALSE,"Report Annual";"ARCashflow",#N/A,FALSE,"Report Annual";"ARBalanceSheet",#N/A,FALSE,"Report Annual";"ARRatios",#N/A,FALSE,"Report Annual"}</definedName>
    <definedName name="wrn.Annual._.Report." hidden="1">{"ARPandL",#N/A,FALSE,"Report Annual";"ARCashflow",#N/A,FALSE,"Report Annual";"ARBalanceSheet",#N/A,FALSE,"Report Annual";"ARRatios",#N/A,FALSE,"Report Annual"}</definedName>
    <definedName name="wrn.Annual._.Report._.no._.releases." localSheetId="1">{"a_sales",#N/A,FALSE,"Summary";"a_debt",#N/A,FALSE,"Summary";"a_cash",#N/A,FALSE,"Summary";"a_accrual",#N/A,FALSE,"Summary"}</definedName>
    <definedName name="wrn.Annual._.Report._.no._.releases." hidden="1">{"a_sales",#N/A,FALSE,"Summary";"a_debt",#N/A,FALSE,"Summary";"a_cash",#N/A,FALSE,"Summary";"a_accrual",#N/A,FALSE,"Summary"}</definedName>
    <definedName name="wrn.Annual._.Report._.with._.releases." localSheetId="1">{"a_sales",#N/A,FALSE,"Summary";"a_debt",#N/A,FALSE,"Summary";"a_releases",#N/A,FALSE,"Summary";"a_cash",#N/A,FALSE,"Summary";"a_accrual",#N/A,FALSE,"Summary"}</definedName>
    <definedName name="wrn.Annual._.Report._.with._.releases." hidden="1">{"a_sales",#N/A,FALSE,"Summary";"a_debt",#N/A,FALSE,"Summary";"a_releases",#N/A,FALSE,"Summary";"a_cash",#N/A,FALSE,"Summary";"a_accrual",#N/A,FALSE,"Summary"}</definedName>
    <definedName name="wrn.Anteilig._.alle._.Perioden." localSheetId="1">{"Alle Perioden",#N/A,FALSE,"Erf";"Alle Perioden",#N/A,FALSE,"Ang";"Alle Perioden",#N/A,FALSE,"BV";"Alle Perioden",#N/A,FALSE,"BE";"Alle Perioden",#N/A,FALSE,"Re";"Alle Perioden",#N/A,FALSE,"Vol"}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localSheetId="1">{"Erste elf Perioden",#N/A,FALSE,"Erf";"Erste elf Perioden",#N/A,FALSE,"Ang";"Erste elf Perioden",#N/A,FALSE,"BV";"Erste elf Perioden",#N/A,FALSE,"BE";"Erste elf Perioden",#N/A,FALSE,"Vol";"Erste elf Perioden",#N/A,FALSE,"Re"}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ogt." localSheetId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aogt." hidden="1">{#N/A,#N/A,FALSE,"Res_Albatross";#N/A,#N/A,FALSE,"Bal_Albatross";#N/A,#N/A,FALSE,"Kont_Albatross";#N/A,#N/A,FALSE,"Note 1-5";#N/A,#N/A,FALSE,"Note 6-9";#N/A,#N/A,FALSE,"Bal_note10-14";#N/A,#N/A,FALSE,"Note 15-16";#N/A,#N/A,FALSE,"Note 17-19";#N/A,#N/A,FALSE,"Note 20-23";#N/A,#N/A,FALSE,"Nøkkeltall"}</definedName>
    <definedName name="wrn.AQC." localSheetId="1">{#N/A,#N/A,TRUE,"Portada";#N/A,#N/A,TRUE,"Resumen";"Grafico de Colocaciones",#N/A,TRUE,"Colocac";"Grafico Coloc rel con Tasa",#N/A,TRUE,"Coloc Tasas";"Grafico Coloc por Plazo",#N/A,TRUE,"Coloc Plazos";#N/A,#N/A,TRUE,"Coloc x plazo (Caps)";#N/A,#N/A,TRUE,"Coloc x plazo (Caps) Garba";#N/A,#N/A,TRUE,"Coloc x plazo (Caps) Compu";#N/A,#N/A,TRUE,"Compras";"Gráfico Compras 1",#N/A,TRUE,"Compras_gr1";"Grafico Compras 2",#N/A,TRUE,"Compras_gr2";"Grafico Compras 3",#N/A,TRUE,"Compras_gr3";#N/A,#N/A,TRUE,"Atrasos";#N/A,#N/A,TRUE,"Atr_ptf";#N/A,#N/A,TRUE,"Atr Rel LPD";#N/A,#N/A,TRUE,"Mora x Casa";#N/A,#N/A,TRUE,"Mora x Segmento";#N/A,#N/A,TRUE,"Incob";#N/A,#N/A,TRUE,"Incob_res";#N/A,#N/A,TRUE,"Incob_suc1";#N/A,#N/A,TRUE,"Incob_seg1";#N/A,#N/A,TRUE,"Flujos";#N/A,#N/A,TRUE,"Flujo S Mes de Pago";#N/A,#N/A,TRUE,"Cob_MesOrig";#N/A,#N/A,TRUE,"Evoluc Mora";#N/A,#N/A,TRUE,"Mora_suc";#N/A,#N/A,TRUE,"Mora_seg"}</definedName>
    <definedName name="wrn.AQC." hidden="1">{#N/A,#N/A,TRUE,"Portada";#N/A,#N/A,TRUE,"Resumen";"Grafico de Colocaciones",#N/A,TRUE,"Colocac";"Grafico Coloc rel con Tasa",#N/A,TRUE,"Coloc Tasas";"Grafico Coloc por Plazo",#N/A,TRUE,"Coloc Plazos";#N/A,#N/A,TRUE,"Coloc x plazo (Caps)";#N/A,#N/A,TRUE,"Coloc x plazo (Caps) Garba";#N/A,#N/A,TRUE,"Coloc x plazo (Caps) Compu";#N/A,#N/A,TRUE,"Compras";"Gráfico Compras 1",#N/A,TRUE,"Compras_gr1";"Grafico Compras 2",#N/A,TRUE,"Compras_gr2";"Grafico Compras 3",#N/A,TRUE,"Compras_gr3";#N/A,#N/A,TRUE,"Atrasos";#N/A,#N/A,TRUE,"Atr_ptf";#N/A,#N/A,TRUE,"Atr Rel LPD";#N/A,#N/A,TRUE,"Mora x Casa";#N/A,#N/A,TRUE,"Mora x Segmento";#N/A,#N/A,TRUE,"Incob";#N/A,#N/A,TRUE,"Incob_res";#N/A,#N/A,TRUE,"Incob_suc1";#N/A,#N/A,TRUE,"Incob_seg1";#N/A,#N/A,TRUE,"Flujos";#N/A,#N/A,TRUE,"Flujo S Mes de Pago";#N/A,#N/A,TRUE,"Cob_MesOrig";#N/A,#N/A,TRUE,"Evoluc Mora";#N/A,#N/A,TRUE,"Mora_suc";#N/A,#N/A,TRUE,"Mora_seg"}</definedName>
    <definedName name="wrn.AQC._.Mensual." localSheetId="1">{"prom_mutu",#N/A,FALSE,"graf_prom_coloc";"prom_colu",#N/A,FALSE,"graf_prom_coloc"}</definedName>
    <definedName name="wrn.AQC._.Mensual." hidden="1">{"prom_mutu",#N/A,FALSE,"graf_prom_coloc";"prom_colu",#N/A,FALSE,"graf_prom_coloc"}</definedName>
    <definedName name="wrn.argentina." localSheetId="1">{"argentina",#N/A,FALSE,"PL"}</definedName>
    <definedName name="wrn.argentina." hidden="1">{"argentina",#N/A,FALSE,"PL"}</definedName>
    <definedName name="wrn.arquivo." localSheetId="1">{"cash",#N/A,FALSE,"cash";"historico",#N/A,FALSE,"historico"}</definedName>
    <definedName name="wrn.arquivo." hidden="1">{"cash",#N/A,FALSE,"cash";"historico",#N/A,FALSE,"historico"}</definedName>
    <definedName name="wrn.Asia." localSheetId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Manager._.Package." localSheetId="1">{#N/A,#N/A,FALSE,"Assumptions";#N/A,#N/A,FALSE,"DCF 5 YR";#N/A,#N/A,FALSE," DCF 10 YR";#N/A,#N/A,FALSE,"Cashflows";"Asset Review 2",#N/A,FALSE,"Asset Review";"Asset Review 1",#N/A,FALSE,"Asset Review"}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umptions." localSheetId="1">{"Assump1",#N/A,TRUE,"Assumptions";"Assump2",#N/A,TRUE,"Assumptions"}</definedName>
    <definedName name="wrn.Assumptions." hidden="1">{"Assump1",#N/A,TRUE,"Assumptions";"Assump2",#N/A,TRUE,"Assumptions"}</definedName>
    <definedName name="wrn.AverageVols." localSheetId="1">{#N/A,#N/A,FALSE,"Volatility";#N/A,#N/A,FALSE,"Weighted Dividend Yield"}</definedName>
    <definedName name="wrn.AverageVols." hidden="1">{#N/A,#N/A,FALSE,"Volatility";#N/A,#N/A,FALSE,"Weighted Dividend Yield"}</definedName>
    <definedName name="wrn.AXPValution." localSheetId="1">{"Form",#N/A,FALSE,"AXP";"calculation",#N/A,FALSE,"AXP"}</definedName>
    <definedName name="wrn.AXPValution." hidden="1">{"Form",#N/A,FALSE,"AXP";"calculation",#N/A,FALSE,"AXP"}</definedName>
    <definedName name="wrn.Back._.Page." localSheetId="1">{"Back Page",#N/A,FALSE,"Front and Back"}</definedName>
    <definedName name="wrn.Back._.Page." hidden="1">{"Back Page",#N/A,FALSE,"Front and Back"}</definedName>
    <definedName name="wrn.BACValuation." localSheetId="1">{"form",#N/A,FALSE,"BAC";"calculations",#N/A,FALSE,"BAC"}</definedName>
    <definedName name="wrn.BACValuation." hidden="1">{"form",#N/A,FALSE,"BAC";"calculations",#N/A,FALSE,"BAC"}</definedName>
    <definedName name="wrn.Badep._.All." localSheetId="1">{#N/A,#N/A,FALSE,"DMC schedule";#N/A,#N/A,FALSE,"DMC_THC Revenue";#N/A,#N/A,FALSE,"Personnel plan";#N/A,#N/A,FALSE,"Capex HW+SW";#N/A,#N/A,FALSE,"P&amp;L"}</definedName>
    <definedName name="wrn.Badep._.All." hidden="1">{#N/A,#N/A,FALSE,"DMC schedule";#N/A,#N/A,FALSE,"DMC_THC Revenue";#N/A,#N/A,FALSE,"Personnel plan";#N/A,#N/A,FALSE,"Capex HW+SW";#N/A,#N/A,FALSE,"P&amp;L"}</definedName>
    <definedName name="wrn.bal." localSheetId="1">{#N/A,#N/A,FALSE,"BalanBC";#N/A,#N/A,FALSE,"Mutação PL BC";#N/A,#N/A,FALSE,"BalanCF";#N/A,#N/A,FALSE,"Mutação PL CF";#N/A,#N/A,FALSE,"BalanCONS"}</definedName>
    <definedName name="wrn.bal." hidden="1">{#N/A,#N/A,FALSE,"BalanBC";#N/A,#N/A,FALSE,"Mutação PL BC";#N/A,#N/A,FALSE,"BalanCF";#N/A,#N/A,FALSE,"Mutação PL CF";#N/A,#N/A,FALSE,"BalanCONS"}</definedName>
    <definedName name="wrn.bal97." localSheetId="1">{#N/A,#N/A,FALSE,"balan BC ";#N/A,#N/A,FALSE,"balan CF";#N/A,#N/A,FALSE,"balan Consolidado";#N/A,#N/A,FALSE,"Mutação PL  gerencial";#N/A,#N/A,FALSE,"DOAR BC";#N/A,#N/A,FALSE,"DOAR CF";#N/A,#N/A,FALSE,"DOAR CONS.1997";#N/A,#N/A,FALSE,"Indices de BalançoBC";#N/A,#N/A,FALSE,"Indices de BalançoCF";#N/A,#N/A,FALSE,"Indices de BalançoBC + CF";#N/A,#N/A,FALSE,"Inform.Adic. Mutuos"}</definedName>
    <definedName name="wrn.bal97." hidden="1">{#N/A,#N/A,FALSE,"balan BC ";#N/A,#N/A,FALSE,"balan CF";#N/A,#N/A,FALSE,"balan Consolidado";#N/A,#N/A,FALSE,"Mutação PL  gerencial";#N/A,#N/A,FALSE,"DOAR BC";#N/A,#N/A,FALSE,"DOAR CF";#N/A,#N/A,FALSE,"DOAR CONS.1997";#N/A,#N/A,FALSE,"Indices de BalançoBC";#N/A,#N/A,FALSE,"Indices de BalançoCF";#N/A,#N/A,FALSE,"Indices de BalançoBC + CF";#N/A,#N/A,FALSE,"Inform.Adic. Mutuos"}</definedName>
    <definedName name="wrn.balance." localSheetId="1">{"balance",#N/A,TRUE,"Balance Energético de pèrdidas";"tecnicas y no tecnicas",#N/A,TRUE,"Pérdidas contra presupuesto";"evolucion",#N/A,TRUE,"Evolucion de las perdidas";"movil",#N/A,TRUE,"año móvil"}</definedName>
    <definedName name="wrn.balance." hidden="1">{"balance",#N/A,TRUE,"Balance Energético de pèrdidas";"tecnicas y no tecnicas",#N/A,TRUE,"Pérdidas contra presupuesto";"evolucion",#N/A,TRUE,"Evolucion de las perdidas";"movil",#N/A,TRUE,"año móvil"}</definedName>
    <definedName name="wrn.balance._.detallado." localSheetId="1">{#N/A,#N/A,FALSE,"11) Det. Balance"}</definedName>
    <definedName name="wrn.balance._.detallado." hidden="1">{#N/A,#N/A,FALSE,"11) Det. Balance"}</definedName>
    <definedName name="wrn.Balance._.LAVIPHARM." localSheetId="1">{#N/A,#N/A,FALSE,"Sheet29";#N/A,#N/A,FALSE,"Sheet25";#N/A,#N/A,FALSE,"Sheet24";#N/A,#N/A,FALSE,"Sheet27";#N/A,#N/A,FALSE,"Sheet26";#N/A,#N/A,FALSE,"Sheet30"}</definedName>
    <definedName name="wrn.Balance._.LAVIPHARM." hidden="1">{#N/A,#N/A,FALSE,"Sheet29";#N/A,#N/A,FALSE,"Sheet25";#N/A,#N/A,FALSE,"Sheet24";#N/A,#N/A,FALSE,"Sheet27";#N/A,#N/A,FALSE,"Sheet26";#N/A,#N/A,FALSE,"Sheet30"}</definedName>
    <definedName name="wrn.balance._.sheet." localSheetId="1">{"bs",#N/A,FALSE,"SCF"}</definedName>
    <definedName name="wrn.balance._.sheet." hidden="1">{"bs",#N/A,FALSE,"SCF"}</definedName>
    <definedName name="wrn.balance._.sheet2." localSheetId="1">{"bs",#N/A,FALSE,"SCF"}</definedName>
    <definedName name="wrn.balance._.sheet2." hidden="1">{"bs",#N/A,FALSE,"SCF"}</definedName>
    <definedName name="wrn.balance._.sheet3." localSheetId="1">{"bs",#N/A,FALSE,"SCF"}</definedName>
    <definedName name="wrn.balance._.sheet3." hidden="1">{"bs",#N/A,FALSE,"SCF"}</definedName>
    <definedName name="wrn.balance._.sheet4." localSheetId="1">{"bs",#N/A,FALSE,"SCF"}</definedName>
    <definedName name="wrn.balance._.sheet4." hidden="1">{"bs",#N/A,FALSE,"SCF"}</definedName>
    <definedName name="wrn.balance._sheet2." localSheetId="1">{"bs",#N/A,FALSE,"SCF"}</definedName>
    <definedName name="wrn.balance._sheet2." hidden="1">{"bs",#N/A,FALSE,"SCF"}</definedName>
    <definedName name="wrn.balancete." localSheetId="1">{#N/A,#N/A,FALSE,"balan BC ";#N/A,#N/A,FALSE,"balan CF";#N/A,#N/A,FALSE,"balan Consolidado"}</definedName>
    <definedName name="wrn.balancete." hidden="1">{#N/A,#N/A,FALSE,"balan BC ";#N/A,#N/A,FALSE,"balan CF";#N/A,#N/A,FALSE,"balan Consolidado"}</definedName>
    <definedName name="wrn.BALANCO." localSheetId="1">{#N/A,#N/A,FALSE,"Analise dos Indices de Liquidez";#N/A,#N/A,FALSE,"Bal.BC 94 e 95 s.alterações"}</definedName>
    <definedName name="wrn.BALANCO." hidden="1">{#N/A,#N/A,FALSE,"Analise dos Indices de Liquidez";#N/A,#N/A,FALSE,"Bal.BC 94 e 95 s.alterações"}</definedName>
    <definedName name="wrn.BALANÇO." localSheetId="1">{#N/A,#N/A,FALSE,"balanco ";#N/A,#N/A,FALSE,"Mutação do PL";#N/A,#N/A,FALSE,"Doar ";#N/A,#N/A,FALSE,"Dem.Resultado"}</definedName>
    <definedName name="wrn.BALANÇO." hidden="1">{#N/A,#N/A,FALSE,"balanco ";#N/A,#N/A,FALSE,"Mutação do PL";#N/A,#N/A,FALSE,"Doar ";#N/A,#N/A,FALSE,"Dem.Resultado"}</definedName>
    <definedName name="wrn.BALANÇOS." localSheetId="1">{"SOC E MEN balanços",#N/A,FALSE,"BALFEV97"}</definedName>
    <definedName name="wrn.BALANÇOS." hidden="1">{"SOC E MEN balanços",#N/A,FALSE,"BALFEV97"}</definedName>
    <definedName name="wrn.Base._.Cash." localSheetId="1">{#N/A,#N/A,FALSE,"CAPA";#N/A,#N/A,FALSE,"BASE-CAIXA 1";#N/A,#N/A,FALSE,"DESPESAS 2";#N/A,#N/A,FALSE,"Comp Desp Cond";#N/A,#N/A,FALSE,"Dados Veículos 3";#N/A,#N/A,FALSE,"RECEITAS 4";#N/A,#N/A,FALSE,"ATRASOS_5";#N/A,#N/A,FALSE,"Dados Atraso_6";#N/A,#N/A,FALSE,"Maiores Devedores_7";#N/A,#N/A,FALSE,"GRÁFICO_8";#N/A,#N/A,FALSE,"Auditoria 9";#N/A,#N/A,FALSE,"PESSOAL 10";#N/A,#N/A,FALSE,"Loc.temp_11"}</definedName>
    <definedName name="wrn.Base._.Cash." hidden="1">{#N/A,#N/A,FALSE,"CAPA";#N/A,#N/A,FALSE,"BASE-CAIXA 1";#N/A,#N/A,FALSE,"DESPESAS 2";#N/A,#N/A,FALSE,"Comp Desp Cond";#N/A,#N/A,FALSE,"Dados Veículos 3";#N/A,#N/A,FALSE,"RECEITAS 4";#N/A,#N/A,FALSE,"ATRASOS_5";#N/A,#N/A,FALSE,"Dados Atraso_6";#N/A,#N/A,FALSE,"Maiores Devedores_7";#N/A,#N/A,FALSE,"GRÁFICO_8";#N/A,#N/A,FALSE,"Auditoria 9";#N/A,#N/A,FALSE,"PESSOAL 10";#N/A,#N/A,FALSE,"Loc.temp_11"}</definedName>
    <definedName name="wrn.BD_CONTABIL." localSheetId="1">{#N/A,#N/A,FALSE,"Banco de Dados"}</definedName>
    <definedName name="wrn.BD_CONTABIL." hidden="1">{#N/A,#N/A,FALSE,"Banco de Dados"}</definedName>
    <definedName name="wrn.BD_HISTORICAL." localSheetId="1">{#N/A,#N/A,FALSE,"Banco de Dados"}</definedName>
    <definedName name="wrn.BD_HISTORICAL." hidden="1">{#N/A,#N/A,FALSE,"Banco de Dados"}</definedName>
    <definedName name="wrn.beg_italia." localSheetId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g_italia." hidden="1">{#N/A,#N/A,FALSE,"Recap";#N/A,#N/A,FALSE,"Roma";#N/A,#N/A,FALSE,"Rimini Conad";#N/A,#N/A,FALSE,"Bari cine focus";#N/A,#N/A,FALSE,"Guissano";#N/A,#N/A,FALSE,"Assago";#N/A,#N/A,FALSE,"Bari GS";#N/A,#N/A,FALSE,"Uranio Verone";#N/A,#N/A,FALSE,"Bari LM";#N/A,#N/A,FALSE,"modugno Auchan";#N/A,#N/A,FALSE,"Cagliari";#N/A,#N/A,FALSE,"Firenze";#N/A,#N/A,FALSE,"Fiumicino";#N/A,#N/A,FALSE,"caserta";#N/A,#N/A,FALSE,"Mestre - 2";#N/A,#N/A,FALSE,"Recap_Francs";#N/A,#N/A,FALSE,"Approche traduction"}</definedName>
    <definedName name="wrn.Best._.Practices." localSheetId="1">{"Best Practices",#N/A,FALSE,"Best Practices"}</definedName>
    <definedName name="wrn.Best._.Practices." hidden="1">{"Best Practices",#N/A,FALSE,"Best Practices"}</definedName>
    <definedName name="wrn.Best._.Practices._1" localSheetId="1">{"Best Practices",#N/A,FALSE,"Best Practices"}</definedName>
    <definedName name="wrn.Best._.Practices._1" hidden="1">{"Best Practices",#N/A,FALSE,"Best Practices"}</definedName>
    <definedName name="wrn.BNLValuation." localSheetId="1">{"Form",#N/A,FALSE,"BNL";"calculation",#N/A,FALSE,"BNL"}</definedName>
    <definedName name="wrn.BNLValuation." hidden="1">{"Form",#N/A,FALSE,"BNL";"calculation",#N/A,FALSE,"BNL"}</definedName>
    <definedName name="wrn.Board._.Pack." localSheetId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oth._.Outputs." localSheetId="1">{"LTV Output",#N/A,FALSE,"Output";"DCR Output",#N/A,FALSE,"Output"}</definedName>
    <definedName name="wrn.Both._.Outputs." hidden="1">{"LTV Output",#N/A,FALSE,"Output";"DCR Output",#N/A,FALSE,"Output"}</definedName>
    <definedName name="wrn.bow_argentina." localSheetId="1">{"bow_argentina",#N/A,FALSE,"AMF"}</definedName>
    <definedName name="wrn.bow_argentina." hidden="1">{"bow_argentina",#N/A,FALSE,"AMF"}</definedName>
    <definedName name="wrn.bow_brasil." localSheetId="1">{"bow_brasil",#N/A,FALSE,"AMF"}</definedName>
    <definedName name="wrn.bow_brasil." hidden="1">{"bow_brasil",#N/A,FALSE,"AMF"}</definedName>
    <definedName name="wrn.Brafs97." localSheetId="1">{#N/A,#N/A,FALSE,"Capas";#N/A,#N/A,FALSE,"BS";#N/A,#N/A,FALSE,"P &amp; L";#N/A,#N/A,FALSE,"DMPL";#N/A,#N/A,FALSE,"Doar";#N/A,#N/A,FALSE,"Translation";#N/A,#N/A,FALSE,"R$";#N/A,#N/A,FALSE,"US$";#N/A,#N/A,FALSE,"Marketable"}</definedName>
    <definedName name="wrn.Brafs97." hidden="1">{#N/A,#N/A,FALSE,"Capas";#N/A,#N/A,FALSE,"BS";#N/A,#N/A,FALSE,"P &amp; L";#N/A,#N/A,FALSE,"DMPL";#N/A,#N/A,FALSE,"Doar";#N/A,#N/A,FALSE,"Translation";#N/A,#N/A,FALSE,"R$";#N/A,#N/A,FALSE,"US$";#N/A,#N/A,FALSE,"Marketable"}</definedName>
    <definedName name="wrn.bs_print." localSheetId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bs_print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BTValuation." localSheetId="1">{"Form",#N/A,FALSE,"BT";"calculation",#N/A,FALSE,"BT"}</definedName>
    <definedName name="wrn.BTValuation." hidden="1">{"Form",#N/A,FALSE,"BT";"calculation",#N/A,FALSE,"BT"}</definedName>
    <definedName name="wrn.BUDGET_96." localSheetId="1">{#N/A,#N/A,TRUE,"econ_budget";#N/A,#N/A,TRUE,"budget";#N/A,#N/A,TRUE,"proy96 long dist";#N/A,#N/A,TRUE,"long dist";#N/A,#N/A,TRUE,"warehouse"}</definedName>
    <definedName name="wrn.BUDGET_96." hidden="1">{#N/A,#N/A,TRUE,"econ_budget";#N/A,#N/A,TRUE,"budget";#N/A,#N/A,TRUE,"proy96 long dist";#N/A,#N/A,TRUE,"long dist";#N/A,#N/A,TRUE,"warehouse"}</definedName>
    <definedName name="wrn.Buildups." localSheetId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1" localSheetId="1">{"ACQ",#N/A,FALSE,"ACQUISITIONS";"ACQF",#N/A,FALSE,"ACQUISITIONS";"PF",#N/A,FALSE,"PROYECTOVILA";"PV",#N/A,FALSE,"PROYECTOVILA";"Fee Dev",#N/A,FALSE,"DEVELOPMENT GROWTH";"gd",#N/A,FALSE,"DEVELOPMENT GROWTH"}</definedName>
    <definedName name="wrn.buildups.1" hidden="1">{"ACQ",#N/A,FALSE,"ACQUISITIONS";"ACQF",#N/A,FALSE,"ACQUISITIONS";"PF",#N/A,FALSE,"PROYECTOVILA";"PV",#N/A,FALSE,"PROYECTOVILA";"Fee Dev",#N/A,FALSE,"DEVELOPMENT GROWTH";"gd",#N/A,FALSE,"DEVELOPMENT GROWTH"}</definedName>
    <definedName name="wrn.Calculations." localSheetId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alculations.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APEX._.REQUEST." localSheetId="1">{"PAGE01",#N/A,TRUE,"SUMMARY";#N/A,#N/A,TRUE,"QUESTIONS";#N/A,#N/A,TRUE,"PROJECT COSTS";#N/A,#N/A,TRUE,"JUSTIFICATION";#N/A,#N/A,TRUE,"ANALYSIS";#N/A,#N/A,TRUE,"CASH FLOW"}</definedName>
    <definedName name="wrn.CAPEX._.REQUEST." hidden="1">{"PAGE01",#N/A,TRUE,"SUMMARY";#N/A,#N/A,TRUE,"QUESTIONS";#N/A,#N/A,TRUE,"PROJECT COSTS";#N/A,#N/A,TRUE,"JUSTIFICATION";#N/A,#N/A,TRUE,"ANALYSIS";#N/A,#N/A,TRUE,"CASH FLOW"}</definedName>
    <definedName name="wrn.CAPREIT." localSheetId="1">{#N/A,#N/A,FALSE,"CAPREIT"}</definedName>
    <definedName name="wrn.CAPREIT." hidden="1">{#N/A,#N/A,FALSE,"CAPREIT"}</definedName>
    <definedName name="wrn.CAPREIT2" localSheetId="1">{#N/A,#N/A,FALSE,"CAPREIT"}</definedName>
    <definedName name="wrn.CAPREIT2" hidden="1">{#N/A,#N/A,FALSE,"CAPREIT"}</definedName>
    <definedName name="wrn.Carrefour._.Worse._.Case." localSheetId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localSheetId="1">{#N/A,#N/A,TRUE,"DIVIDER PAGE";#N/A,#N/A,TRUE,"Exist + Reg A IS";#N/A,#N/A,TRUE,"Summary IS exc. B";#N/A,#N/A,TRUE,"New Stores";#N/A,#N/A,TRUE,"Existing DCF";#N/A,#N/A,TRUE,"Region A DCF";#N/A,#N/A,TRUE,"Existing + Reg. A DCF"}</definedName>
    <definedName name="wrn.Carrefour._.Worse._.Case._Split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sh._.and._.Accrual." localSheetId="1">{"a_cash",#N/A,FALSE,"Summary";"a_accrual",#N/A,FALSE,"Summary"}</definedName>
    <definedName name="wrn.Cash._.and._.Accrual." hidden="1">{"a_cash",#N/A,FALSE,"Summary";"a_accrual",#N/A,FALSE,"Summary"}</definedName>
    <definedName name="wrn.CCIValuation." localSheetId="1">{"form",#N/A,FALSE,"CCI";"calculation",#N/A,FALSE,"CCI"}</definedName>
    <definedName name="wrn.CCIValuation." hidden="1">{"form",#N/A,FALSE,"CCI";"calculation",#N/A,FALSE,"CCI"}</definedName>
    <definedName name="wrn.CF._.Print." localSheetId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art._.Printouts." localSheetId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aroboo" localSheetId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.param." localSheetId="1">{"param,for jpg,pg1",#N/A,FALSE,"Parameters";"param,for jpg,pg2",#N/A,FALSE,"Parameters"}</definedName>
    <definedName name="wrn.client.param." hidden="1">{"param,for jpg,pg1",#N/A,FALSE,"Parameters";"param,for jpg,pg2",#N/A,FALSE,"Parameters"}</definedName>
    <definedName name="wrn.cobccfc2." localSheetId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MBINED." localSheetId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._.Aluguel._.Mes." localSheetId="1">{#N/A,#N/A,FALSE,"Comp Aluguel Mes"}</definedName>
    <definedName name="wrn.Comp._.Aluguel._.Mes." hidden="1">{#N/A,#N/A,FALSE,"Comp Aluguel Mes"}</definedName>
    <definedName name="wrn.Comp._.Aluguel._.Mes._1" localSheetId="1">{#N/A,#N/A,FALSE,"Comp Aluguel Mes"}</definedName>
    <definedName name="wrn.Comp._.Aluguel._.Mes._1" hidden="1">{#N/A,#N/A,FALSE,"Comp Aluguel Mes"}</definedName>
    <definedName name="wrn.Comp._.Aluguel._.Mes._1_1_1" localSheetId="1">{#N/A,#N/A,FALSE,"Comp Aluguel Mes"}</definedName>
    <definedName name="wrn.Comp._.Aluguel._.Mes._1_1_1" hidden="1">{#N/A,#N/A,FALSE,"Comp Aluguel Mes"}</definedName>
    <definedName name="wrn.Comp._.Aluguel._.Mes._2" localSheetId="1">{#N/A,#N/A,FALSE,"Comp Aluguel Mes"}</definedName>
    <definedName name="wrn.Comp._.Aluguel._.Mes._2" hidden="1">{#N/A,#N/A,FALSE,"Comp Aluguel Mes"}</definedName>
    <definedName name="wrn.Comp._.Aluguel._.Mes._2_1" localSheetId="1">{#N/A,#N/A,FALSE,"Comp Aluguel Mes"}</definedName>
    <definedName name="wrn.Comp._.Aluguel._.Mes._2_1" hidden="1">{#N/A,#N/A,FALSE,"Comp Aluguel Mes"}</definedName>
    <definedName name="wrn.Comp._.Venda._.Mes." localSheetId="1">{#N/A,#N/A,FALSE,"Comp Venda Mes"}</definedName>
    <definedName name="wrn.Comp._.Venda._.Mes." hidden="1">{#N/A,#N/A,FALSE,"Comp Venda Mes"}</definedName>
    <definedName name="wrn.Comp._.Venda._.Mes._1" localSheetId="1">{#N/A,#N/A,FALSE,"Comp Venda Mes"}</definedName>
    <definedName name="wrn.Comp._.Venda._.Mes._1" hidden="1">{#N/A,#N/A,FALSE,"Comp Venda Mes"}</definedName>
    <definedName name="wrn.Comp._.Venda._.Mes._1_1_1" localSheetId="1">{#N/A,#N/A,FALSE,"Comp Venda Mes"}</definedName>
    <definedName name="wrn.Comp._.Venda._.Mes._1_1_1" hidden="1">{#N/A,#N/A,FALSE,"Comp Venda Mes"}</definedName>
    <definedName name="wrn.Comp._.Venda._.Mes._2" localSheetId="1">{#N/A,#N/A,FALSE,"Comp Venda Mes"}</definedName>
    <definedName name="wrn.Comp._.Venda._.Mes._2" hidden="1">{#N/A,#N/A,FALSE,"Comp Venda Mes"}</definedName>
    <definedName name="wrn.Comp._.Venda._.Mes._2_1" localSheetId="1">{#N/A,#N/A,FALSE,"Comp Venda Mes"}</definedName>
    <definedName name="wrn.Comp._.Venda._.Mes._2_1" hidden="1">{#N/A,#N/A,FALSE,"Comp Venda Mes"}</definedName>
    <definedName name="wrn.comp_prjctn_paybck." localSheetId="1">{#N/A,#N/A,FALSE,"Bene";#N/A,#N/A,FALSE,"Scen1"}</definedName>
    <definedName name="wrn.comp_prjctn_paybck." hidden="1">{#N/A,#N/A,FALSE,"Bene";#N/A,#N/A,FALSE,"Scen1"}</definedName>
    <definedName name="wrn.Company._.Analysis." localSheetId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localSheetId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ny._Analysis._Split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ación._.Saldos._.Contables._.vs._.Existencia._.final._.Valorizada." localSheetId="1">{#N/A,#N/A,FALSE,"PAP";#N/A,#N/A,FALSE,"PASTA";#N/A,#N/A,FALSE,"MADERA";#N/A,#N/A,FALSE,"ALISTAMIENTO";#N/A,#N/A,FALSE,"MAT PRIMAS";#N/A,#N/A,FALSE,"Stock ventas"}</definedName>
    <definedName name="wrn.Comparación._.Saldos._.Contables._.vs._.Existencia._.final._.Valorizada." hidden="1">{#N/A,#N/A,FALSE,"PAP";#N/A,#N/A,FALSE,"PASTA";#N/A,#N/A,FALSE,"MADERA";#N/A,#N/A,FALSE,"ALISTAMIENTO";#N/A,#N/A,FALSE,"MAT PRIMAS";#N/A,#N/A,FALSE,"Stock ventas"}</definedName>
    <definedName name="wrn.Comparativo._.Anual." localSheetId="1">{"COMPROS",#N/A,FALSE,"ROS";"COMPOFF",#N/A,FALSE,"OFF";"COMPBEA",#N/A,FALSE,"BEA";"COMPCOF",#N/A,FALSE,"COF";"COMPTEL",#N/A,FALSE,"TEL";"COMPCON",#N/A,FALSE,"CON";"COMPINT",#N/A,FALSE,"INT"}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localSheetId="1">{"MESROS",#N/A,FALSE,"ROS";"MESOFF",#N/A,FALSE,"OFF";"MESBEA",#N/A,FALSE,"BEA";"MESCOF",#N/A,FALSE,"COF";"MESTEL",#N/A,FALSE,"TEL";"MESCON",#N/A,FALSE,"CON";"MESINT",#N/A,FALSE,"INT"}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co." localSheetId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lete." localSheetId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dominio." localSheetId="1">{#N/A,#N/A,TRUE,"CASH COND_B1";#N/A,#N/A,TRUE,"Comp 11";#N/A,#N/A,TRUE,"COMP DESP COND_B2_B3";#N/A,#N/A,TRUE,"IMOB COND_B5";#N/A,#N/A,TRUE,"B6";#N/A,#N/A,TRUE,"B7";#N/A,#N/A,TRUE,"QUADRO PESSOAL";#N/A,#N/A,TRUE,"ORG.";#N/A,#N/A,TRUE,"PA 11";#N/A,#N/A,TRUE,"Comp 12";#N/A,#N/A,TRUE,"PA 12";#N/A,#N/A,TRUE,"Comp 13";#N/A,#N/A,TRUE,"PA 13";#N/A,#N/A,TRUE,"Comp 14";#N/A,#N/A,TRUE,"PA 14";#N/A,#N/A,TRUE,"Comp 15";#N/A,#N/A,TRUE,"Comp 16";#N/A,#N/A,TRUE,"PA 16";#N/A,#N/A,TRUE,"Comp 19";#N/A,#N/A,TRUE,"PA 19";#N/A,#N/A,TRUE,"Comp 21";#N/A,#N/A,TRUE,"PA 21";#N/A,#N/A,TRUE,"Comp 22";#N/A,#N/A,TRUE,"PA 22";#N/A,#N/A,TRUE,"Comp 23";#N/A,#N/A,TRUE,"PA 23";#N/A,#N/A,TRUE,"Comp 24";#N/A,#N/A,TRUE,"PA 24";#N/A,#N/A,TRUE,"Comp 27";#N/A,#N/A,TRUE,"PA 27"}</definedName>
    <definedName name="wrn.Condominio." hidden="1">{#N/A,#N/A,TRUE,"CASH COND_B1";#N/A,#N/A,TRUE,"Comp 11";#N/A,#N/A,TRUE,"COMP DESP COND_B2_B3";#N/A,#N/A,TRUE,"IMOB COND_B5";#N/A,#N/A,TRUE,"B6";#N/A,#N/A,TRUE,"B7";#N/A,#N/A,TRUE,"QUADRO PESSOAL";#N/A,#N/A,TRUE,"ORG.";#N/A,#N/A,TRUE,"PA 11";#N/A,#N/A,TRUE,"Comp 12";#N/A,#N/A,TRUE,"PA 12";#N/A,#N/A,TRUE,"Comp 13";#N/A,#N/A,TRUE,"PA 13";#N/A,#N/A,TRUE,"Comp 14";#N/A,#N/A,TRUE,"PA 14";#N/A,#N/A,TRUE,"Comp 15";#N/A,#N/A,TRUE,"Comp 16";#N/A,#N/A,TRUE,"PA 16";#N/A,#N/A,TRUE,"Comp 19";#N/A,#N/A,TRUE,"PA 19";#N/A,#N/A,TRUE,"Comp 21";#N/A,#N/A,TRUE,"PA 21";#N/A,#N/A,TRUE,"Comp 22";#N/A,#N/A,TRUE,"PA 22";#N/A,#N/A,TRUE,"Comp 23";#N/A,#N/A,TRUE,"PA 23";#N/A,#N/A,TRUE,"Comp 24";#N/A,#N/A,TRUE,"PA 24";#N/A,#N/A,TRUE,"Comp 27";#N/A,#N/A,TRUE,"PA 27"}</definedName>
    <definedName name="wrn.CONSOL._.GERAL." localSheetId="1">{"BAL",#N/A,FALSE,"BDCONSOL";"RES",#N/A,FALSE,"BDCONSOL";"ACIONISTA",#N/A,FALSE,"BDCONSOL"}</definedName>
    <definedName name="wrn.CONSOL._.GERAL." hidden="1">{"BAL",#N/A,FALSE,"BDCONSOL";"RES",#N/A,FALSE,"BDCONSOL";"ACIONISTA",#N/A,FALSE,"BDCONSOL"}</definedName>
    <definedName name="wrn.CONSOL._.SETOR." localSheetId="1">{"CONSOL BAL",#N/A,FALSE,"BAL";"CONSOL RES",#N/A,FALSE,"BAL";"qua (RELAT)",#N/A,FALSE,"BAL"}</definedName>
    <definedName name="wrn.CONSOL._.SETOR." hidden="1">{"CONSOL BAL",#N/A,FALSE,"BAL";"CONSOL RES",#N/A,FALSE,"BAL";"qua (RELAT)",#N/A,FALSE,"BAL"}</definedName>
    <definedName name="wrn.CONSOLIDADO." localSheetId="1">{"CONSOLIDADO",#N/A,FALSE,"TOT"}</definedName>
    <definedName name="wrn.CONSOLIDADO." hidden="1">{"CONSOLIDADO",#N/A,FALSE,"TOT"}</definedName>
    <definedName name="wrn.CONSOLIDADO._1" localSheetId="1">{#N/A,#N/A,FALSE,"CONSOLIDADO"}</definedName>
    <definedName name="wrn.CONSOLIDADO._1" hidden="1">{#N/A,#N/A,FALSE,"CONSOLIDADO"}</definedName>
    <definedName name="wrn.Consolidado1" localSheetId="1">{"Econ Consolidado",#N/A,FALSE,"Econ Consol";"Fluxo de Caixa",#N/A,FALSE,"Fluxo Caixa";"Investimentos",#N/A,FALSE,"Investimentos"}</definedName>
    <definedName name="wrn.Consolidado1" hidden="1">{"Econ Consolidado",#N/A,FALSE,"Econ Consol";"Fluxo de Caixa",#N/A,FALSE,"Fluxo Caixa";"Investimentos",#N/A,FALSE,"Investimentos"}</definedName>
    <definedName name="wrn.Consolidado1_1" localSheetId="1">{"Econ Consolidado",#N/A,FALSE,"Econ Consol";"Fluxo de Caixa",#N/A,FALSE,"Fluxo Caixa";"Investimentos",#N/A,FALSE,"Investimentos"}</definedName>
    <definedName name="wrn.Consolidado1_1" hidden="1">{"Econ Consolidado",#N/A,FALSE,"Econ Consol";"Fluxo de Caixa",#N/A,FALSE,"Fluxo Caixa";"Investimentos",#N/A,FALSE,"Investimentos"}</definedName>
    <definedName name="wrn.Consolidated._.IFO._.Reports." localSheetId="1">{"Growth Presentation",#N/A,FALSE,"Consolidated IFO";"Variance Presentation",#N/A,FALSE,"Consolidated IFO";"Backup",#N/A,FALSE,"Consolidated IFO"}</definedName>
    <definedName name="wrn.Consolidated._.IFO._.Reports." hidden="1">{"Growth Presentation",#N/A,FALSE,"Consolidated IFO";"Variance Presentation",#N/A,FALSE,"Consolidated IFO";"Backup",#N/A,FALSE,"Consolidated IFO"}</definedName>
    <definedName name="wrn.contributory._.asset._.charges." localSheetId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nuar." localSheetId="1">{#N/A,#N/A,FALSE,"provis";#N/A,#N/A,FALSE,"desimp";#N/A,#N/A,FALSE,"DEPCON";#N/A,#N/A,FALSE,"CONTAMB";#N/A,#N/A,FALSE,"RESTRU";#N/A,#N/A,FALSE,"JUILAB";#N/A,#N/A,FALSE,"ENACE";#N/A,#N/A,FALSE,"VPP";#N/A,#N/A,FALSE,"L.24475";#N/A,#N/A,FALSE,"REPRES";#N/A,#N/A,FALSE,"HONDIRE"}</definedName>
    <definedName name="wrn.conuar." hidden="1">{#N/A,#N/A,FALSE,"provis";#N/A,#N/A,FALSE,"desimp";#N/A,#N/A,FALSE,"DEPCON";#N/A,#N/A,FALSE,"CONTAMB";#N/A,#N/A,FALSE,"RESTRU";#N/A,#N/A,FALSE,"JUILAB";#N/A,#N/A,FALSE,"ENACE";#N/A,#N/A,FALSE,"VPP";#N/A,#N/A,FALSE,"L.24475";#N/A,#N/A,FALSE,"REPRES";#N/A,#N/A,FALSE,"HONDIRE"}</definedName>
    <definedName name="wrn.Cost._.Schedules." localSheetId="1">{#N/A,#N/A,TRUE,"CNST SCHD";#N/A,#N/A,TRUE,"TI SCHD";#N/A,#N/A,TRUE,"COM SCHD";#N/A,#N/A,TRUE,"LU INT-FFO SCHD"}</definedName>
    <definedName name="wrn.Cost._.Schedules." hidden="1">{#N/A,#N/A,TRUE,"CNST SCHD";#N/A,#N/A,TRUE,"TI SCHD";#N/A,#N/A,TRUE,"COM SCHD";#N/A,#N/A,TRUE,"LU INT-FFO SCHD"}</definedName>
    <definedName name="wrn.COSTIMP." localSheetId="1">{"sch56",#N/A,FALSE,"savings";"sch64",#N/A,FALSE,"savings"}</definedName>
    <definedName name="wrn.COSTIMP." hidden="1">{"sch56",#N/A,FALSE,"savings";"sch64",#N/A,FALSE,"savings"}</definedName>
    <definedName name="wrn.costos._.float." localSheetId="1">{"usual granel",#N/A,FALSE,"Costos";"granel camion",#N/A,FALSE,"Costos";"granel contenedor",#N/A,FALSE,"Costos";"embalado camion",#N/A,FALSE,"Costos";"embal contenedor",#N/A,FALSE,"Costos"}</definedName>
    <definedName name="wrn.costos._.float." hidden="1">{"usual granel",#N/A,FALSE,"Costos";"granel camion",#N/A,FALSE,"Costos";"granel contenedor",#N/A,FALSE,"Costos";"embalado camion",#N/A,FALSE,"Costos";"embal contenedor",#N/A,FALSE,"Costos"}</definedName>
    <definedName name="wrn.Cover." localSheetId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_.All." localSheetId="1">{"Asia and Europe",#N/A,FALSE,"Selected Output 1";"United States",#N/A,FALSE,"Selected Output 1"}</definedName>
    <definedName name="wrn.CSC._.All." hidden="1">{"Asia and Europe",#N/A,FALSE,"Selected Output 1";"United States",#N/A,FALSE,"Selected Output 1"}</definedName>
    <definedName name="wrn.CSOCIAL." localSheetId="1">{#N/A,#N/A,FALSE,"CSOCIAL"}</definedName>
    <definedName name="wrn.CSOCIAL." hidden="1">{#N/A,#N/A,FALSE,"CSOCIAL"}</definedName>
    <definedName name="wrn.cuadros." localSheetId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adros.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xdia." localSheetId="1">{#N/A,#N/A,FALSE,"FFCXOUT3"}</definedName>
    <definedName name="wrn.cxdia." hidden="1">{#N/A,#N/A,FALSE,"FFCXOUT3"}</definedName>
    <definedName name="wrn.cxdiager." localSheetId="1">{#N/A,#N/A,FALSE,"FFCXOUT3"}</definedName>
    <definedName name="wrn.cxdiager." hidden="1">{#N/A,#N/A,FALSE,"FFCXOUT3"}</definedName>
    <definedName name="wrn.dcf." localSheetId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一括印刷." localSheetId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R._.Output." localSheetId="1">{"DCR Output",#N/A,FALSE,"Output"}</definedName>
    <definedName name="wrn.DCR._.Output." hidden="1">{"DCR Output",#N/A,FALSE,"Output"}</definedName>
    <definedName name="wrn.ddd" localSheetId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ddd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ddjj._.ganancias." localSheetId="1">{#N/A,#N/A,FALSE,"ganancias";#N/A,#N/A,FALSE,"ganancia presunta";#N/A,#N/A,FALSE,"p.trabajo";#N/A,#N/A,FALSE,"quebrantos";#N/A,#N/A,FALSE,"f500";#N/A,#N/A,FALSE,"balance"}</definedName>
    <definedName name="wrn.ddjj._.ganancias." hidden="1">{#N/A,#N/A,FALSE,"ganancias";#N/A,#N/A,FALSE,"ganancia presunta";#N/A,#N/A,FALSE,"p.trabajo";#N/A,#N/A,FALSE,"quebrantos";#N/A,#N/A,FALSE,"f500";#N/A,#N/A,FALSE,"balance"}</definedName>
    <definedName name="wrn.Depreciation." localSheetId="1">{"Depreciation",#N/A,FALSE,"Depreciation"}</definedName>
    <definedName name="wrn.Depreciation." hidden="1">{"Depreciation",#N/A,FALSE,"Depreciation"}</definedName>
    <definedName name="wrn.Depreciation._1" localSheetId="1">{"Depreciation",#N/A,FALSE,"Depreciation"}</definedName>
    <definedName name="wrn.Depreciation._1" hidden="1">{"Depreciation",#N/A,FALSE,"Depreciation"}</definedName>
    <definedName name="wrn.depreciation2" localSheetId="1">{"Depreciation",#N/A,FALSE,"Depreciation"}</definedName>
    <definedName name="wrn.depreciation2" hidden="1">{"Depreciation",#N/A,FALSE,"Depreciation"}</definedName>
    <definedName name="wrn.depreciation2_1" localSheetId="1">{"Depreciation",#N/A,FALSE,"Depreciation"}</definedName>
    <definedName name="wrn.depreciation2_1" hidden="1">{"Depreciation",#N/A,FALSE,"Depreciation"}</definedName>
    <definedName name="wrn.Desp._.financeiras." localSheetId="1">{"FINANCEIRAS",#N/A,FALSE,"BALmar96"}</definedName>
    <definedName name="wrn.Desp._.financeiras." hidden="1">{"FINANCEIRAS",#N/A,FALSE,"BALmar96"}</definedName>
    <definedName name="wrn.Despesas._.Diferidas._.Indedutíveis._.de._.1998." localSheetId="1">{"Despesas Diferidas Indedutíveis de 1998",#N/A,FALSE,"Impressão"}</definedName>
    <definedName name="wrn.Despesas._.Diferidas._.Indedutíveis._.de._.1998." hidden="1">{"Despesas Diferidas Indedutíveis de 1998",#N/A,FALSE,"Impressão"}</definedName>
    <definedName name="wrn.despesas._.Mensais." localSheetId="1">{#N/A,#N/A,FALSE,"Aluguéis Mensais"}</definedName>
    <definedName name="wrn.despesas._.Mensais." hidden="1">{#N/A,#N/A,FALSE,"Aluguéis Mensais"}</definedName>
    <definedName name="wrn.Despesas._.Operacionais." localSheetId="1">{#N/A,#N/A,FALSE,"Campinas";#N/A,#N/A,FALSE,"Sales";#N/A,#N/A,FALSE,"Para de Minas";#N/A,#N/A,FALSE,"Alem Paraiba";#N/A,#N/A,FALSE,"Toledo";#N/A,#N/A,FALSE,"Toledo Nutri";#N/A,#N/A,FALSE,"Consolidado"}</definedName>
    <definedName name="wrn.Despesas._.Operacionais." hidden="1">{#N/A,#N/A,FALSE,"Campinas";#N/A,#N/A,FALSE,"Sales";#N/A,#N/A,FALSE,"Para de Minas";#N/A,#N/A,FALSE,"Alem Paraiba";#N/A,#N/A,FALSE,"Toledo";#N/A,#N/A,FALSE,"Toledo Nutri";#N/A,#N/A,FALSE,"Consolidado"}</definedName>
    <definedName name="wrn.Detailed._.P._.and._.L." localSheetId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iled._.Package.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IRETRIZ." localSheetId="1">{#N/A,#N/A,FALSE,"ROTINA";#N/A,#N/A,FALSE,"ITENS";#N/A,#N/A,FALSE,"ACOMP"}</definedName>
    <definedName name="wrn.DIRETRIZ." hidden="1">{#N/A,#N/A,FALSE,"ROTINA";#N/A,#N/A,FALSE,"ITENS";#N/A,#N/A,FALSE,"ACOMP"}</definedName>
    <definedName name="wrn.div_bow." localSheetId="1">{"div_bow",#N/A,FALSE,"AMF"}</definedName>
    <definedName name="wrn.div_bow." hidden="1">{"div_bow",#N/A,FALSE,"AMF"}</definedName>
    <definedName name="wrn.div_pls." localSheetId="1">{"div_pls",#N/A,FALSE,"PL"}</definedName>
    <definedName name="wrn.div_pls." hidden="1">{"div_pls",#N/A,FALSE,"PL"}</definedName>
    <definedName name="wrn.div_rtp." localSheetId="1">{"div_rtp",#N/A,FALSE,"PQ"}</definedName>
    <definedName name="wrn.div_rtp." hidden="1">{"div_rtp",#N/A,FALSE,"PQ"}</definedName>
    <definedName name="wrn.divestiture." localSheetId="1">{#N/A,#N/A,TRUE,"Overview";#N/A,#N/A,TRUE,"Divest Val";#N/A,#N/A,TRUE,"sources &amp; uses";#N/A,#N/A,TRUE,"Has-Gets Divest"}</definedName>
    <definedName name="wrn.divestiture." hidden="1">{#N/A,#N/A,TRUE,"Overview";#N/A,#N/A,TRUE,"Divest Val";#N/A,#N/A,TRUE,"sources &amp; uses";#N/A,#N/A,TRUE,"Has-Gets Divest"}</definedName>
    <definedName name="wrn.DIVISÃO." localSheetId="1">{"DIVISÃO-MÊS",#N/A,FALSE,"TOTAL";"DIVISÃO-ACUMULADO",#N/A,FALSE,"TOTAL"}</definedName>
    <definedName name="wrn.DIVISÃO." hidden="1">{"DIVISÃO-MÊS",#N/A,FALSE,"TOTAL";"DIVISÃO-ACUMULADO",#N/A,FALSE,"TOTAL"}</definedName>
    <definedName name="wrn.divisões." localSheetId="1">{"divisões",#N/A,FALSE,"TOT"}</definedName>
    <definedName name="wrn.divisões." hidden="1">{"divisões",#N/A,FALSE,"TOT"}</definedName>
    <definedName name="wrn.DLPs._.DFCs." localSheetId="1">{"E002 D.L.P. Geral",#N/A,FALSE,"PCF97-04";"E003 D.L.P. Produção Própria",#N/A,FALSE,"PCF97-04";"E008 D.F.C. Produção Própria",#N/A,FALSE,"PCF97-04";"E004 D.L.P. Produtos de Revenda",#N/A,FALSE,"PCF97-04";"E010 D.F.C. Revenda",#N/A,FALSE,"PCF97-04"}</definedName>
    <definedName name="wrn.DLPs._.DFCs." hidden="1">{"E002 D.L.P. Geral",#N/A,FALSE,"PCF97-04";"E003 D.L.P. Produção Própria",#N/A,FALSE,"PCF97-04";"E008 D.F.C. Produção Própria",#N/A,FALSE,"PCF97-04";"E004 D.L.P. Produtos de Revenda",#N/A,FALSE,"PCF97-04";"E010 D.F.C. Revenda",#N/A,FALSE,"PCF97-04"}</definedName>
    <definedName name="wrn.doar." localSheetId="1">{#N/A,#N/A,FALSE,"DOAR CONS.1997";#N/A,#N/A,FALSE,"DOAR BC";#N/A,#N/A,FALSE,"DOAR CF"}</definedName>
    <definedName name="wrn.doar." hidden="1">{#N/A,#N/A,FALSE,"DOAR CONS.1997";#N/A,#N/A,FALSE,"DOAR BC";#N/A,#N/A,FALSE,"DOAR CF"}</definedName>
    <definedName name="wrn.documentation." localSheetId="1">{"document1",#N/A,FALSE,"Documentation";"document2",#N/A,FALSE,"Documentation"}</definedName>
    <definedName name="wrn.documentation." hidden="1">{"document1",#N/A,FALSE,"Documentation";"document2",#N/A,FALSE,"Documentation"}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RECS." localSheetId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CYCSA." localSheetId="1">{#N/A,#N/A,FALSE,"Fecu9";#N/A,#N/A,FALSE,"Corr_Monet9";#N/A,#N/A,FALSE,"Pas_exig_CP9";#N/A,#N/A,FALSE,"Provisiones9";#N/A,#N/A,FALSE,"Patrimonio9";#N/A,#N/A,FALSE,"Imp_renta9";#N/A,#N/A,FALSE,"Egre_Fex9";#N/A,#N/A,FALSE,"Ing_Fex9"}</definedName>
    <definedName name="wrn.ECOCYCSA." hidden="1">{#N/A,#N/A,FALSE,"Fecu9";#N/A,#N/A,FALSE,"Corr_Monet9";#N/A,#N/A,FALSE,"Pas_exig_CP9";#N/A,#N/A,FALSE,"Provisiones9";#N/A,#N/A,FALSE,"Patrimonio9";#N/A,#N/A,FALSE,"Imp_renta9";#N/A,#N/A,FALSE,"Egre_Fex9";#N/A,#N/A,FALSE,"Ing_Fex9"}</definedName>
    <definedName name="wrn.Economic._.Value._.Added._.Analysis." localSheetId="1">{"EVA",#N/A,FALSE,"EVA";"WACC",#N/A,FALSE,"WACC"}</definedName>
    <definedName name="wrn.Economic._.Value._.Added._.Analysis." hidden="1">{"EVA",#N/A,FALSE,"EVA";"WACC",#N/A,FALSE,"WACC"}</definedName>
    <definedName name="wrn.Edo._.Res._.Acumulado." localSheetId="1">{"Edo Res Acum 1 Corrientes",#N/A,FALSE,"Edo Res Acum ";"Edo Res Acum 2 Corrientes",#N/A,FALSE,"Edo Res Acum "}</definedName>
    <definedName name="wrn.Edo._.Res._.Acumulado." hidden="1">{"Edo Res Acum 1 Corrientes",#N/A,FALSE,"Edo Res Acum ";"Edo Res Acum 2 Corrientes",#N/A,FALSE,"Edo Res Acum "}</definedName>
    <definedName name="wrn.EF16MMAA.XLS.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wrn.EF16MMAA.XLS.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wrn.EF18MMAA.XLS.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18MMAA.XLS.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19MMAA.XLS." localSheetId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wrn.EF19MMAA.XLS.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WRN.EF20MMAA.XLS." localSheetId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20MMAA.XLS.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21MMAA.XLS." localSheetId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wrn.EF21MMAA.XLS.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wrn.Einhundert._.Prozent._.alle._.Perioden." localSheetId="1">{"Alle Perioden",#N/A,FALSE,"Erf";"Alle Perioden",#N/A,FALSE,"BV100";"Alle Perioden",#N/A,FALSE,"BE100";"Alle Perioden",#N/A,FALSE,"Re100";"Alle Perioden",#N/A,FALSE,"Vol100"}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localSheetId="1">{"Erste elf Perioden",#N/A,FALSE,"Erf";"Erste elf Perioden",#N/A,FALSE,"BV100";"Erste elf Perioden",#N/A,FALSE,"BE100";"Erste elf Perioden",#N/A,FALSE,"Re100";"Erste elf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KSKL.._.PM._.FORM." localSheetId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FORM." hidden="1">{#N/A,#N/A,TRUE,"Skjema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6.30"}</definedName>
    <definedName name="wrn.EKSKL.._.PM._.SKJEMAER." localSheetId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EKSKL.._.PM._.SKJEMAER." hidden="1">{#N/A,#N/A,TRUE,"Skjema 6.5";#N/A,#N/A,TRUE,"Skjema 6.18 ";#N/A,#N/A,TRUE,"Skjema 6.19 ";#N/A,#N/A,TRUE,"Skjema 6.20 ";#N/A,#N/A,TRUE,"Skjema 6.21";#N/A,#N/A,TRUE,"Skjema 6.22 ";#N/A,#N/A,TRUE,"Skjema 6.23 ";#N/A,#N/A,TRUE,"Skjema 6.24 ";#N/A,#N/A,TRUE,"Skjema 6.25";#N/A,#N/A,TRUE,"Skjema 6.26 ";#N/A,#N/A,TRUE,"Skjema 6.27";#N/A,#N/A,TRUE,"Skjema 6.28 ";#N/A,#N/A,TRUE,"Skjema 6.29";#N/A,#N/A,TRUE,"Skjema 6.30";#N/A,#N/A,TRUE,"Skjema 6.31b"}</definedName>
    <definedName name="wrn.ely." localSheetId="1">{#N/A,#N/A,FALSE,"fw or db 98 up"}</definedName>
    <definedName name="wrn.ely." hidden="1">{#N/A,#N/A,FALSE,"fw or db 98 up"}</definedName>
    <definedName name="wrn.Empreendedor." localSheetId="1">{#N/A,#N/A,TRUE,"Dem_A1";#N/A,#N/A,TRUE,"Vend Rec_A2";#N/A,#N/A,TRUE,"Desc_A5";#N/A,#N/A,TRUE,"COMP_A6";#N/A,#N/A,TRUE,"DR00_A7";#N/A,#N/A,TRUE,"DR 99_A7";#N/A,#N/A,TRUE,"Desc_ A8";#N/A,#N/A,TRUE,"CASH EMPR_A9";#N/A,#N/A,TRUE,"CASH OBRA_A9";#N/A,#N/A,TRUE,"20Empr.";#N/A,#N/A,TRUE,"100%Jurid";#N/A,#N/A,TRUE,"22Empr.";#N/A,#N/A,TRUE,"23Empr.";#N/A,#N/A,TRUE,"IMOB EMPR OBRAS_A11"}</definedName>
    <definedName name="wrn.Empreendedor." hidden="1">{#N/A,#N/A,TRUE,"Dem_A1";#N/A,#N/A,TRUE,"Vend Rec_A2";#N/A,#N/A,TRUE,"Desc_A5";#N/A,#N/A,TRUE,"COMP_A6";#N/A,#N/A,TRUE,"DR00_A7";#N/A,#N/A,TRUE,"DR 99_A7";#N/A,#N/A,TRUE,"Desc_ A8";#N/A,#N/A,TRUE,"CASH EMPR_A9";#N/A,#N/A,TRUE,"CASH OBRA_A9";#N/A,#N/A,TRUE,"20Empr.";#N/A,#N/A,TRUE,"100%Jurid";#N/A,#N/A,TRUE,"22Empr.";#N/A,#N/A,TRUE,"23Empr.";#N/A,#N/A,TRUE,"IMOB EMPR OBRAS_A11"}</definedName>
    <definedName name="wrn.Empreendedor._.MPSC." localSheetId="1">{#N/A,#N/A,FALSE,"Capa";#N/A,#N/A,FALSE,"Indice";#N/A,#N/A,FALSE,"Premissas";#N/A,#N/A,FALSE," Pró Memória ";#N/A,#N/A,FALSE,"VenRec SintR$";#N/A,#N/A,FALSE,"ProjVendasRecR$";#N/A,#N/A,FALSE,"ProjVendasRecIPC";#N/A,#N/A,FALSE,"Desc. comerciais";#N/A,#N/A,FALSE,"Desc. Carência Novas Oper";#N/A,#N/A,FALSE,"Sumário Comparativo";#N/A,#N/A,FALSE,"Descontos op Reformas";#N/A,#N/A,FALSE,"Sumário2001";#N/A,#N/A,FALSE,"Sumário2000";#N/A,#N/A,FALSE,"Área Vaga";#N/A,#N/A,FALSE,"Cond. Irrec.";#N/A,#N/A,FALSE,"Demost.Corretagem ";#N/A,#N/A,FALSE,"Cash 2001";#N/A,#N/A,FALSE,"Cash 2000";#N/A,#N/A,FALSE,"Imobilizado";#N/A,#N/A,FALSE,"Comparativo Despesas";#N/A,#N/A,FALSE,"Comparativo por Conta Orç.";#N/A,#N/A,FALSE,"CONSOLIDADO CC";#N/A,#N/A,FALSE,"CONSOLIDADO CO";#N/A,#N/A,FALSE,"CO11";#N/A,#N/A,FALSE,"CC11 2001";#N/A,#N/A,FALSE,"CO12";#N/A,#N/A,FALSE,"PA 11";#N/A,#N/A,FALSE,"CC12 2001";#N/A,#N/A,FALSE,"PA12";#N/A,#N/A,FALSE,"CO22";#N/A,#N/A,FALSE,"CC22 2001";#N/A,#N/A,FALSE,"PA 22";#N/A,#N/A,FALSE,"pessoal ano";#N/A,#N/A,FALSE,"pessoal evoluçao";#N/A,#N/A,FALSE,"comp h.e"}</definedName>
    <definedName name="wrn.Empreendedor._.MPSC." hidden="1">{#N/A,#N/A,FALSE,"Capa";#N/A,#N/A,FALSE,"Indice";#N/A,#N/A,FALSE,"Premissas";#N/A,#N/A,FALSE," Pró Memória ";#N/A,#N/A,FALSE,"VenRec SintR$";#N/A,#N/A,FALSE,"ProjVendasRecR$";#N/A,#N/A,FALSE,"ProjVendasRecIPC";#N/A,#N/A,FALSE,"Desc. comerciais";#N/A,#N/A,FALSE,"Desc. Carência Novas Oper";#N/A,#N/A,FALSE,"Sumário Comparativo";#N/A,#N/A,FALSE,"Descontos op Reformas";#N/A,#N/A,FALSE,"Sumário2001";#N/A,#N/A,FALSE,"Sumário2000";#N/A,#N/A,FALSE,"Área Vaga";#N/A,#N/A,FALSE,"Cond. Irrec.";#N/A,#N/A,FALSE,"Demost.Corretagem ";#N/A,#N/A,FALSE,"Cash 2001";#N/A,#N/A,FALSE,"Cash 2000";#N/A,#N/A,FALSE,"Imobilizado";#N/A,#N/A,FALSE,"Comparativo Despesas";#N/A,#N/A,FALSE,"Comparativo por Conta Orç.";#N/A,#N/A,FALSE,"CONSOLIDADO CC";#N/A,#N/A,FALSE,"CONSOLIDADO CO";#N/A,#N/A,FALSE,"CO11";#N/A,#N/A,FALSE,"CC11 2001";#N/A,#N/A,FALSE,"CO12";#N/A,#N/A,FALSE,"PA 11";#N/A,#N/A,FALSE,"CC12 2001";#N/A,#N/A,FALSE,"PA12";#N/A,#N/A,FALSE,"CO22";#N/A,#N/A,FALSE,"CC22 2001";#N/A,#N/A,FALSE,"PA 22";#N/A,#N/A,FALSE,"pessoal ano";#N/A,#N/A,FALSE,"pessoal evoluçao";#N/A,#N/A,FALSE,"comp h.e"}</definedName>
    <definedName name="wrn.ENTDADOS." localSheetId="1">{"ENTDADOS 7",#N/A,FALSE,"BDADOS ";"ENTDADOS 6",#N/A,FALSE,"BDADOS ";"ENTDADOS 5",#N/A,FALSE,"BDADOS ";"ENTDADOS 4",#N/A,FALSE,"BDADOS ";"ENTDADOS 3",#N/A,FALSE,"BDADOS ";"ENTDADOS 1",#N/A,FALSE,"BDADOS ";"ENTDADOS 2",#N/A,FALSE,"BDADOS "}</definedName>
    <definedName name="wrn.ENTDADOS." hidden="1">{"ENTDADOS 7",#N/A,FALSE,"BDADOS ";"ENTDADOS 6",#N/A,FALSE,"BDADOS ";"ENTDADOS 5",#N/A,FALSE,"BDADOS ";"ENTDADOS 4",#N/A,FALSE,"BDADOS ";"ENTDADOS 3",#N/A,FALSE,"BDADOS ";"ENTDADOS 1",#N/A,FALSE,"BDADOS ";"ENTDADOS 2",#N/A,FALSE,"BDADOS "}</definedName>
    <definedName name="wrn.eoaf." localSheetId="1">{#N/A,#N/A,TRUE,"dic 02"}</definedName>
    <definedName name="wrn.eoaf." hidden="1">{#N/A,#N/A,TRUE,"dic 02"}</definedName>
    <definedName name="wrn.Esquema._.de._.Convenio." localSheetId="1">{#N/A,#N/A,TRUE,"Tapa 1";#N/A,#N/A,TRUE,"Tapa 2"}</definedName>
    <definedName name="wrn.Esquema._.de._.Convenio." hidden="1">{#N/A,#N/A,TRUE,"Tapa 1";#N/A,#N/A,TRUE,"Tapa 2"}</definedName>
    <definedName name="wrn.Estacionamento." localSheetId="1">{#N/A,#N/A,TRUE,"RECEITA ESTAC";#N/A,#N/A,TRUE,"CASH ESTAC";#N/A,#N/A,TRUE,"11Est";#N/A,#N/A,TRUE,"13Est";#N/A,#N/A,TRUE,"14Est";#N/A,#N/A,TRUE,"16Est";#N/A,#N/A,TRUE,"IMOB ESTAC_A4"}</definedName>
    <definedName name="wrn.Estacionamento." hidden="1">{#N/A,#N/A,TRUE,"RECEITA ESTAC";#N/A,#N/A,TRUE,"CASH ESTAC";#N/A,#N/A,TRUE,"11Est";#N/A,#N/A,TRUE,"13Est";#N/A,#N/A,TRUE,"14Est";#N/A,#N/A,TRUE,"16Est";#N/A,#N/A,TRUE,"IMOB ESTAC_A4"}</definedName>
    <definedName name="wrn.Estado._.Resultados._.constantes." localSheetId="1">{"Edo Resultados 1 constantes",#N/A,FALSE,"Edo Res";"Edo Resultados 2 constantes",#N/A,FALSE,"Edo Res"}</definedName>
    <definedName name="wrn.Estado._.Resultados._.constantes." hidden="1">{"Edo Resultados 1 constantes",#N/A,FALSE,"Edo Res";"Edo Resultados 2 constantes",#N/A,FALSE,"Edo Res"}</definedName>
    <definedName name="wrn.Estado._.Resultados._.corrientes." localSheetId="1">{"Edo Resultados 1 corrientes",#N/A,FALSE,"Edo Res";"Edo Resultados 2 corrientes",#N/A,FALSE,"Edo Res"}</definedName>
    <definedName name="wrn.Estado._.Resultados._.corrientes." hidden="1">{"Edo Resultados 1 corrientes",#N/A,FALSE,"Edo Res";"Edo Resultados 2 corrientes",#N/A,FALSE,"Edo Res"}</definedName>
    <definedName name="wrn.estados._.contables." localSheetId="1">{#N/A,#N/A,FALSE,"balance";#N/A,#N/A,FALSE,"resultados";#N/A,#N/A,FALSE,"p.neto";#N/A,#N/A,FALSE,"bienes uso";#N/A,#N/A,FALSE,"art.64";#N/A,#N/A,FALSE,"intangibles"}</definedName>
    <definedName name="wrn.estados._.contables." hidden="1">{#N/A,#N/A,FALSE,"balance";#N/A,#N/A,FALSE,"resultados";#N/A,#N/A,FALSE,"p.neto";#N/A,#N/A,FALSE,"bienes uso";#N/A,#N/A,FALSE,"art.64";#N/A,#N/A,FALSE,"intangibles"}</definedName>
    <definedName name="wrn.Estados._.financieros." localSheetId="1">{#N/A,#N/A,FALSE,"EE_FF";#N/A,#N/A,FALSE,"Var_trim_EE_FF";#N/A,#N/A,FALSE,"Var porc. EE_FF"}</definedName>
    <definedName name="wrn.Estados._.financieros." hidden="1">{#N/A,#N/A,FALSE,"EE_FF";#N/A,#N/A,FALSE,"Var_trim_EE_FF";#N/A,#N/A,FALSE,"Var porc. EE_FF"}</definedName>
    <definedName name="wrn.ESTRATIFICACIONES." localSheetId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wrn.ESTRATIFICACIONES.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wrn.Europe." localSheetId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localSheetId="1">{"SCH73",#N/A,FALSE,"eva";"SCH74",#N/A,FALSE,"eva";"SCH75",#N/A,FALSE,"eva"}</definedName>
    <definedName name="wrn.EVA." hidden="1">{"SCH73",#N/A,FALSE,"eva";"SCH74",#N/A,FALSE,"eva";"SCH75",#N/A,FALSE,"eva"}</definedName>
    <definedName name="wrn.Exhibit_draft_report." localSheetId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_draft_report." hidden="1">{"Historic",#N/A,FALSE,"Historic IS";"BS",#N/A,FALSE,"DCF BS conversion";"Market_summary_2",#N/A,FALSE,"Market summary";"GCM_summary",#N/A,FALSE,"Market approach";"DCF",#N/A,FALSE,"DCF Projected IS unlevered";"DCF_value",#N/A,FALSE,"DCF Indications of value"}</definedName>
    <definedName name="wrn.EXHIBITS." localSheetId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O." localSheetId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." localSheetId="1">{#N/A,#N/A,FALSE,"Sudeste";#N/A,#N/A,FALSE,"Sul";#N/A,#N/A,FALSE,"CCRG"}</definedName>
    <definedName name="wrn.Exp." hidden="1">{#N/A,#N/A,FALSE,"Sudeste";#N/A,#N/A,FALSE,"Sul";#N/A,#N/A,FALSE,"CCRG"}</definedName>
    <definedName name="wrn.Exp._1" localSheetId="1">{#N/A,#N/A,FALSE,"Sudeste";#N/A,#N/A,FALSE,"Sul";#N/A,#N/A,FALSE,"CCRG"}</definedName>
    <definedName name="wrn.Exp._1" hidden="1">{#N/A,#N/A,FALSE,"Sudeste";#N/A,#N/A,FALSE,"Sul";#N/A,#N/A,FALSE,"CCRG"}</definedName>
    <definedName name="wrn.exped.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" localSheetId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ição." localSheetId="1">{#N/A,#N/A,FALSE,"Capa_I";#N/A,#N/A,FALSE,"Un_N_NE";#N/A,#N/A,FALSE,"Un_CO";#N/A,#N/A,FALSE,"Un_SP";#N/A,#N/A,FALSE,"Un_Sul";#N/A,#N/A,FALSE,"Ev_ex_mens";#N/A,#N/A,FALSE,"CCRG"}</definedName>
    <definedName name="wrn.Expedição." hidden="1">{#N/A,#N/A,FALSE,"Capa_I";#N/A,#N/A,FALSE,"Un_N_NE";#N/A,#N/A,FALSE,"Un_CO";#N/A,#N/A,FALSE,"Un_SP";#N/A,#N/A,FALSE,"Un_Sul";#N/A,#N/A,FALSE,"Ev_ex_mens";#N/A,#N/A,FALSE,"CCRG"}</definedName>
    <definedName name="wrn.Expedição._1" localSheetId="1">{#N/A,#N/A,FALSE,"Capa_I";#N/A,#N/A,FALSE,"Un_N_NE";#N/A,#N/A,FALSE,"Un_CO";#N/A,#N/A,FALSE,"Un_SP";#N/A,#N/A,FALSE,"Un_Sul";#N/A,#N/A,FALSE,"Ev_ex_mens";#N/A,#N/A,FALSE,"CCRG"}</definedName>
    <definedName name="wrn.Expedição._1" hidden="1">{#N/A,#N/A,FALSE,"Capa_I";#N/A,#N/A,FALSE,"Un_N_NE";#N/A,#N/A,FALSE,"Un_CO";#N/A,#N/A,FALSE,"Un_SP";#N/A,#N/A,FALSE,"Un_Sul";#N/A,#N/A,FALSE,"Ev_ex_mens";#N/A,#N/A,FALSE,"CCRG"}</definedName>
    <definedName name="wrn.EXPENSES._.98._.US." localSheetId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External." localSheetId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ctura." localSheetId="1">{#N/A,#N/A,FALSE,"invoice ucc";#N/A,#N/A,FALSE,"asiento"}</definedName>
    <definedName name="wrn.factura." hidden="1">{#N/A,#N/A,FALSE,"invoice ucc";#N/A,#N/A,FALSE,"asiento"}</definedName>
    <definedName name="wrn.fc1998." localSheetId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wrn.fc1998.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wrn.fff" localSheetId="1">{#N/A,#N/A,FALSE,"Res.regn.Aker a.s";#N/A,#N/A,FALSE,"Balanse3112.Aker a.s";#N/A,#N/A,FALSE,"Kont.anal.Aker a.s ";#N/A,#N/A,FALSE,"Noter 1-2.Aker a.s";#N/A,#N/A,FALSE,"Noter 3-7.Aker a.s";#N/A,#N/A,FALSE,"Rev.beretning 95"}</definedName>
    <definedName name="wrn.fff" hidden="1">{#N/A,#N/A,FALSE,"Res.regn.Aker a.s";#N/A,#N/A,FALSE,"Balanse3112.Aker a.s";#N/A,#N/A,FALSE,"Kont.anal.Aker a.s ";#N/A,#N/A,FALSE,"Noter 1-2.Aker a.s";#N/A,#N/A,FALSE,"Noter 3-7.Aker a.s";#N/A,#N/A,FALSE,"Rev.beretning 95"}</definedName>
    <definedName name="wrn.ffg" localSheetId="1">{#N/A,#N/A,FALSE,"REGNSKAPSUTDRAG DIVISJON";#N/A,#N/A,FALSE,"Nøkkeltall"}</definedName>
    <definedName name="wrn.ffg" hidden="1">{#N/A,#N/A,FALSE,"REGNSKAPSUTDRAG DIVISJON";#N/A,#N/A,FALSE,"Nøkkeltall"}</definedName>
    <definedName name="wrn.Finance." localSheetId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nance.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nanceiras._.Totais." localSheetId="1">{"Financ.total",#N/A,FALSE,"BALJAN97"}</definedName>
    <definedName name="wrn.Financeiras._.Totais." hidden="1">{"Financ.total",#N/A,FALSE,"BALJAN97"}</definedName>
    <definedName name="wrn.FINANCIAL._.MONTH." localSheetId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Output." localSheetId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US._.MONTH." localSheetId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s_long." localSheetId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1" localSheetId="1">{"IS",#N/A,FALSE,"Financials2 (Expanded)";"bsa",#N/A,FALSE,"Financials2 (Expanded)";"BS",#N/A,FALSE,"Financials2 (Expanded)";"CF",#N/A,FALSE,"Financials2 (Expanded)"}</definedName>
    <definedName name="wrn.financials_long.1" hidden="1">{"IS",#N/A,FALSE,"Financials2 (Expanded)";"bsa",#N/A,FALSE,"Financials2 (Expanded)";"BS",#N/A,FALSE,"Financials2 (Expanded)";"CF",#N/A,FALSE,"Financials2 (Expanded)"}</definedName>
    <definedName name="wrn.FINAUTOREPS." localSheetId="1">{#N/A,#N/A,FALSE,"5100";#N/A,#N/A,FALSE,"5115";#N/A,#N/A,FALSE,"5121";#N/A,#N/A,FALSE,"GPHM";#N/A,#N/A,FALSE,"GPHY"}</definedName>
    <definedName name="wrn.FINAUTOREPS." hidden="1">{#N/A,#N/A,FALSE,"5100";#N/A,#N/A,FALSE,"5115";#N/A,#N/A,FALSE,"5121";#N/A,#N/A,FALSE,"GPHM";#N/A,#N/A,FALSE,"GPHY"}</definedName>
    <definedName name="wrn.Five._.Year._.Record." localSheetId="1">{"Five Year Record",#N/A,FALSE,"Front and Back"}</definedName>
    <definedName name="wrn.Five._.Year._.Record." hidden="1">{"Five Year Record",#N/A,FALSE,"Front and Back"}</definedName>
    <definedName name="wrn.FLUJO._.CAJA." localSheetId="1">{"FLUJO DE CAJA",#N/A,FALSE,"Hoja1";"ANEXOS FLUJO",#N/A,FALSE,"Hoja1"}</definedName>
    <definedName name="wrn.FLUJO._.CAJA." hidden="1">{"FLUJO DE CAJA",#N/A,FALSE,"Hoja1";"ANEXOS FLUJO",#N/A,FALSE,"Hoja1"}</definedName>
    <definedName name="wrn.FLUXO_DE_CAIXA_TODOS_FECHADO." localSheetId="1">{"FLUXO_DE_CAIXA_TODOS_FECHADO",#N/A,FALSE,"FLUXO DE CAIXA"}</definedName>
    <definedName name="wrn.FLUXO_DE_CAIXA_TODOS_FECHADO." hidden="1">{"FLUXO_DE_CAIXA_TODOS_FECHADO",#N/A,FALSE,"FLUXO DE CAIXA"}</definedName>
    <definedName name="wrn.FNMValuation." localSheetId="1">{"form",#N/A,FALSE,"FNM";"calculation",#N/A,FALSE,"FNM"}</definedName>
    <definedName name="wrn.FNMValuation." hidden="1">{"form",#N/A,FALSE,"FNM";"calculation",#N/A,FALSE,"FNM"}</definedName>
    <definedName name="wrn.forecast." localSheetId="1">{#N/A,#N/A,FALSE,"model"}</definedName>
    <definedName name="wrn.forecast." hidden="1">{#N/A,#N/A,FALSE,"model"}</definedName>
    <definedName name="wrn.forecast2" localSheetId="1">{#N/A,#N/A,FALSE,"model"}</definedName>
    <definedName name="wrn.forecast2" hidden="1">{#N/A,#N/A,FALSE,"model"}</definedName>
    <definedName name="wrn.forecastassumptions." localSheetId="1">{#N/A,#N/A,FALSE,"model"}</definedName>
    <definedName name="wrn.forecastassumptions." hidden="1">{#N/A,#N/A,FALSE,"model"}</definedName>
    <definedName name="wrn.forecastassumptions2" localSheetId="1">{#N/A,#N/A,FALSE,"model"}</definedName>
    <definedName name="wrn.forecastassumptions2" hidden="1">{#N/A,#N/A,FALSE,"model"}</definedName>
    <definedName name="wrn.forecastROIC." localSheetId="1">{#N/A,#N/A,FALSE,"model"}</definedName>
    <definedName name="wrn.forecastROIC." hidden="1">{#N/A,#N/A,FALSE,"model"}</definedName>
    <definedName name="wrn.forecastROIC2" localSheetId="1">{#N/A,#N/A,FALSE,"model"}</definedName>
    <definedName name="wrn.forecastROIC2" hidden="1">{#N/A,#N/A,FALSE,"model"}</definedName>
    <definedName name="wrn.FOX._.SPORTS." localSheetId="1">{#N/A,#N/A,FALSE,"Count";#N/A,#N/A,FALSE,"Cash-Flow";#N/A,#N/A,FALSE,"Assumptions";#N/A,#N/A,FALSE,"Revenues";#N/A,#N/A,FALSE,"Subscribers";#N/A,#N/A,FALSE,"Advertising";#N/A,#N/A,FALSE,"VA";#N/A,#N/A,FALSE,"HA";#N/A,#N/A,FALSE,"Taxes on revenues";#N/A,#N/A,FALSE,"Right";#N/A,#N/A,FALSE,"Production Costs";#N/A,#N/A,FALSE,"Technical";#N/A,#N/A,FALSE,"Headcount";#N/A,#N/A,FALSE,"Marketing";#N/A,#N/A,FALSE,"General&amp;Adm";#N/A,#N/A,FALSE,"Income Tax";#N/A,#N/A,FALSE,"Month";#N/A,#N/A,FALSE,"Years"}</definedName>
    <definedName name="wrn.FOX._.SPORTS." hidden="1">{#N/A,#N/A,FALSE,"Count";#N/A,#N/A,FALSE,"Cash-Flow";#N/A,#N/A,FALSE,"Assumptions";#N/A,#N/A,FALSE,"Revenues";#N/A,#N/A,FALSE,"Subscribers";#N/A,#N/A,FALSE,"Advertising";#N/A,#N/A,FALSE,"VA";#N/A,#N/A,FALSE,"HA";#N/A,#N/A,FALSE,"Taxes on revenues";#N/A,#N/A,FALSE,"Right";#N/A,#N/A,FALSE,"Production Costs";#N/A,#N/A,FALSE,"Technical";#N/A,#N/A,FALSE,"Headcount";#N/A,#N/A,FALSE,"Marketing";#N/A,#N/A,FALSE,"General&amp;Adm";#N/A,#N/A,FALSE,"Income Tax";#N/A,#N/A,FALSE,"Month";#N/A,#N/A,FALSE,"Years"}</definedName>
    <definedName name="wrn.Fredrik." localSheetId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riendly." localSheetId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1">{"Front Page",#N/A,FALSE,"Front and Back"}</definedName>
    <definedName name="wrn.Front._.Page." hidden="1">{"Front Page",#N/A,FALSE,"Front and Back"}</definedName>
    <definedName name="wrn.FS1198." localSheetId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97." localSheetId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97." hidden="1">{#N/A,#N/A,FALSE,"Capa";#N/A,#N/A,FALSE,"Balance";#N/A,#N/A,FALSE,"P&amp; L";#N/A,#N/A,FALSE,"DMPL";#N/A,#N/A,FALSE,"DOAR";#N/A,#N/A,FALSE,"G &amp; L";#N/A,#N/A,FALSE,"P&amp;L R$";#N/A,#N/A,FALSE,"P&amp;L US";#N/A,#N/A,FALSE,"Custo R$";#N/A,#N/A,FALSE,"Custo US$"}</definedName>
    <definedName name="wrn.FS一括印刷." localSheetId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ull._.Monty." localSheetId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1" localSheetId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1" localSheetId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localSheetId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_PACKAGE." localSheetId="1">{#N/A,#N/A,FALSE,"Checklist";#N/A,#N/A,FALSE,"Sch 1";#N/A,#N/A,FALSE,"Sch 1A";#N/A,#N/A,FALSE,"Sch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 11 A";#N/A,#N/A,FALSE,"Sch12";#N/A,#N/A,FALSE,"Sch13";#N/A,#N/A,FALSE,"Weekly CF";#N/A,#N/A,FALSE,"Detailed Q CF";#N/A,#N/A,FALSE,"Collection";#N/A,#N/A,FALSE,"Revenues Analysis- actuals";#N/A,#N/A,FALSE,"Revenues Analysis - Forecast";#N/A,#N/A,FALSE,"Backlog";#N/A,#N/A,FALSE," mangment P&amp;L";#N/A,#N/A,FALSE,"Restricted cash"}</definedName>
    <definedName name="wrn.FULL_PACKAGE." hidden="1">{#N/A,#N/A,FALSE,"Checklist";#N/A,#N/A,FALSE,"Sch 1";#N/A,#N/A,FALSE,"Sch 1A";#N/A,#N/A,FALSE,"Sch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 11 A";#N/A,#N/A,FALSE,"Sch12";#N/A,#N/A,FALSE,"Sch13";#N/A,#N/A,FALSE,"Weekly CF";#N/A,#N/A,FALSE,"Detailed Q CF";#N/A,#N/A,FALSE,"Collection";#N/A,#N/A,FALSE,"Revenues Analysis- actuals";#N/A,#N/A,FALSE,"Revenues Analysis - Forecast";#N/A,#N/A,FALSE,"Backlog";#N/A,#N/A,FALSE," mangment P&amp;L";#N/A,#N/A,FALSE,"Restricted cash"}</definedName>
    <definedName name="wrn.fullwell." localSheetId="1">{"fullwell,pg1",#N/A,FALSE,"Full-Wellstream";"fullwell,pg2+",#N/A,FALSE,"Full-Wellstream"}</definedName>
    <definedName name="wrn.fullwell." hidden="1">{"fullwell,pg1",#N/A,FALSE,"Full-Wellstream";"fullwell,pg2+",#N/A,FALSE,"Full-Wellstream"}</definedName>
    <definedName name="wrn.FY96sbp99" localSheetId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7SBP." localSheetId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localSheetId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NPPC." localSheetId="1">{#N/A,#N/A,TRUE,"NPPC";#N/A,#N/A,TRUE,"FNDSTATUS";#N/A,#N/A,TRUE,"PENSION";#N/A,#N/A,TRUE,"SENIORITY";#N/A,#N/A,TRUE,"MBRSHIP"}</definedName>
    <definedName name="wrn.FYNPPC." hidden="1">{#N/A,#N/A,TRUE,"NPPC";#N/A,#N/A,TRUE,"FNDSTATUS";#N/A,#N/A,TRUE,"PENSION";#N/A,#N/A,TRUE,"SENIORITY";#N/A,#N/A,TRUE,"MBRSHIP"}</definedName>
    <definedName name="wrn.GANANCIAS._.Y._.PERDIDAS." localSheetId="1">{"GAN.Y PERD.RESUMIDO",#N/A,FALSE,"Hoja1";"GAN.Y PERD.DETALLADO",#N/A,FALSE,"Hoja1"}</definedName>
    <definedName name="wrn.GANANCIAS._.Y._.PERDIDAS." hidden="1">{"GAN.Y PERD.RESUMIDO",#N/A,FALSE,"Hoja1";"GAN.Y PERD.DETALLADO",#N/A,FALSE,"Hoja1"}</definedName>
    <definedName name="wrn.GECValuation." localSheetId="1">{"form",#N/A,FALSE,"GEC";"calculation",#N/A,FALSE,"GEC"}</definedName>
    <definedName name="wrn.GECValuation." hidden="1">{"form",#N/A,FALSE,"GEC";"calculation",#N/A,FALSE,"GEC"}</definedName>
    <definedName name="wrn.Geographic._.Trends." localSheetId="1">{"Geographic P1",#N/A,FALSE,"Division &amp; Geog"}</definedName>
    <definedName name="wrn.Geographic._.Trends." hidden="1">{"Geographic P1",#N/A,FALSE,"Division &amp; Geog"}</definedName>
    <definedName name="wrn.Geral." localSheetId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esamtausdruck._.alle._.Perioden." localSheetId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localSheetId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leachår." localSheetId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gleachår." hidden="1">{#N/A,#N/A,TRUE,"forside";#N/A,#N/A,TRUE,"Res_AOGT";#N/A,#N/A,TRUE,"Bal_AOGT";#N/A,#N/A,TRUE,"Kont_AOGT";#N/A,#N/A,TRUE,"Note 1-5";#N/A,#N/A,TRUE,"Note 6-9";#N/A,#N/A,TRUE,"Bal_note10-14";#N/A,#N/A,TRUE,"Note 15-16";#N/A,#N/A,TRUE,"Note 17-19";#N/A,#N/A,TRUE,"Note 19 forts.";#N/A,#N/A,TRUE,"Note 20-23";#N/A,#N/A,TRUE,"Nøkkeltall"}</definedName>
    <definedName name="wrn.grafico." localSheetId="1">{#N/A,#N/A,FALSE,"Graficos    ( 9 )"}</definedName>
    <definedName name="wrn.grafico." hidden="1">{#N/A,#N/A,FALSE,"Graficos    ( 9 )"}</definedName>
    <definedName name="wrn.grafico.1" localSheetId="1">{#N/A,#N/A,FALSE,"Graficos    ( 9 )"}</definedName>
    <definedName name="wrn.grafico.1" hidden="1">{#N/A,#N/A,FALSE,"Graficos    ( 9 )"}</definedName>
    <definedName name="wrn.grafico.1.11" localSheetId="1">{#N/A,#N/A,FALSE,"Graficos    ( 9 )"}</definedName>
    <definedName name="wrn.grafico.1.11" hidden="1">{#N/A,#N/A,FALSE,"Graficos    ( 9 )"}</definedName>
    <definedName name="wrn.grafico.1.12" localSheetId="1">{#N/A,#N/A,FALSE,"Graficos    ( 9 )"}</definedName>
    <definedName name="wrn.grafico.1.12" hidden="1">{#N/A,#N/A,FALSE,"Graficos    ( 9 )"}</definedName>
    <definedName name="wrn.grafico.1.13" localSheetId="1">{#N/A,#N/A,FALSE,"Graficos    ( 9 )"}</definedName>
    <definedName name="wrn.grafico.1.13" hidden="1">{#N/A,#N/A,FALSE,"Graficos    ( 9 )"}</definedName>
    <definedName name="wrn.grafico.1.14" localSheetId="1">{#N/A,#N/A,FALSE,"Graficos    ( 9 )"}</definedName>
    <definedName name="wrn.grafico.1.14" hidden="1">{#N/A,#N/A,FALSE,"Graficos    ( 9 )"}</definedName>
    <definedName name="wrn.grafico.1.54" localSheetId="1">{#N/A,#N/A,FALSE,"Graficos    ( 9 )"}</definedName>
    <definedName name="wrn.grafico.1.54" hidden="1">{#N/A,#N/A,FALSE,"Graficos    ( 9 )"}</definedName>
    <definedName name="wrn.grafico.15" localSheetId="1">{#N/A,#N/A,FALSE,"Graficos    ( 9 )"}</definedName>
    <definedName name="wrn.grafico.15" hidden="1">{#N/A,#N/A,FALSE,"Graficos    ( 9 )"}</definedName>
    <definedName name="wrn.grafico.16" localSheetId="1">{#N/A,#N/A,FALSE,"Graficos    ( 9 )"}</definedName>
    <definedName name="wrn.grafico.16" hidden="1">{#N/A,#N/A,FALSE,"Graficos    ( 9 )"}</definedName>
    <definedName name="wrn.grafico.19" localSheetId="1">{#N/A,#N/A,FALSE,"Graficos    ( 9 )"}</definedName>
    <definedName name="wrn.grafico.19" hidden="1">{#N/A,#N/A,FALSE,"Graficos    ( 9 )"}</definedName>
    <definedName name="wrn.grafico.2" localSheetId="1">{#N/A,#N/A,FALSE,"Graficos    ( 9 )"}</definedName>
    <definedName name="wrn.grafico.2" hidden="1">{#N/A,#N/A,FALSE,"Graficos    ( 9 )"}</definedName>
    <definedName name="wrn.grafico.2000" localSheetId="1">{#N/A,#N/A,FALSE,"Graficos    ( 9 )"}</definedName>
    <definedName name="wrn.grafico.2000" hidden="1">{#N/A,#N/A,FALSE,"Graficos    ( 9 )"}</definedName>
    <definedName name="wrn.grafico.234" localSheetId="1">{#N/A,#N/A,FALSE,"Graficos    ( 9 )"}</definedName>
    <definedName name="wrn.grafico.234" hidden="1">{#N/A,#N/A,FALSE,"Graficos    ( 9 )"}</definedName>
    <definedName name="wrn.grafico.3" localSheetId="1">{#N/A,#N/A,FALSE,"Graficos    ( 9 )"}</definedName>
    <definedName name="wrn.grafico.3" hidden="1">{#N/A,#N/A,FALSE,"Graficos    ( 9 )"}</definedName>
    <definedName name="wrn.grafico.33" localSheetId="1">{#N/A,#N/A,FALSE,"Graficos    ( 9 )"}</definedName>
    <definedName name="wrn.grafico.33" hidden="1">{#N/A,#N/A,FALSE,"Graficos    ( 9 )"}</definedName>
    <definedName name="wrn.grafico.4" localSheetId="1">{#N/A,#N/A,FALSE,"Graficos    ( 9 )"}</definedName>
    <definedName name="wrn.grafico.4" hidden="1">{#N/A,#N/A,FALSE,"Graficos    ( 9 )"}</definedName>
    <definedName name="wrn.grafico.44" localSheetId="1">{#N/A,#N/A,FALSE,"Graficos    ( 9 )"}</definedName>
    <definedName name="wrn.grafico.44" hidden="1">{#N/A,#N/A,FALSE,"Graficos    ( 9 )"}</definedName>
    <definedName name="wrn.grafico.7" localSheetId="1">{#N/A,#N/A,FALSE,"Graficos    ( 9 )"}</definedName>
    <definedName name="wrn.grafico.7" hidden="1">{#N/A,#N/A,FALSE,"Graficos    ( 9 )"}</definedName>
    <definedName name="wrn.Gráficos." localSheetId="1">{"Gráfico s i pag 1",#N/A,FALSE,"Distrib Cobros s i";"Gráfico s i pag 2",#N/A,FALSE,"Distrib Cobros s i";"Gráfico s ii pag 1",#N/A,FALSE,"Distrib Cobros s ii";"Gráfico s ii pag 2",#N/A,FALSE,"Distrib Cobros s ii"}</definedName>
    <definedName name="wrn.Gráficos." hidden="1">{"Gráfico s i pag 1",#N/A,FALSE,"Distrib Cobros s i";"Gráfico s i pag 2",#N/A,FALSE,"Distrib Cobros s i";"Gráfico s ii pag 1",#N/A,FALSE,"Distrib Cobros s ii";"Gráfico s ii pag 2",#N/A,FALSE,"Distrib Cobros s ii"}</definedName>
    <definedName name="wrn.GRAPHS." localSheetId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eg." localSheetId="1">{"three",#N/A,FALSE,"Capital";"four",#N/A,FALSE,"Capital"}</definedName>
    <definedName name="wrn.greg." hidden="1">{"three",#N/A,FALSE,"Capital";"four",#N/A,FALSE,"Capital"}</definedName>
    <definedName name="wrn.GRNValuation." localSheetId="1">{"form",#N/A,FALSE,"GRN";"calculation",#N/A,FALSE,"GRN"}</definedName>
    <definedName name="wrn.GRNValuation." hidden="1">{"form",#N/A,FALSE,"GRN";"calculation",#N/A,FALSE,"GRN"}</definedName>
    <definedName name="wrn.gross._.margin._.detail." localSheetId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ross._.Profit." localSheetId="1">{"Gross Profit",#N/A,FALSE,"Gross Profit"}</definedName>
    <definedName name="wrn.Gross._.Profit." hidden="1">{"Gross Profit",#N/A,FALSE,"Gross Profit"}</definedName>
    <definedName name="wrn.Gross._.Profit._.Report." localSheetId="1">{"Monthly",#N/A,FALSE,"Phosphate Gross Profit";"Quarterly",#N/A,FALSE,"Phosphate Gross Profit"}</definedName>
    <definedName name="wrn.Gross._.Profit._.Report." hidden="1">{"Monthly",#N/A,FALSE,"Phosphate Gross Profit";"Quarterly",#N/A,FALSE,"Phosphate Gross Profit"}</definedName>
    <definedName name="wrn.Gross._.Profit._.Variances." localSheetId="1">{"Gross Profit Variance",#N/A,FALSE,"Gross Profit Variances"}</definedName>
    <definedName name="wrn.Gross._.Profit._.Variances." hidden="1">{"Gross Profit Variance",#N/A,FALSE,"Gross Profit Variances"}</definedName>
    <definedName name="wrn.Gross._.Profit._.Variances._1" localSheetId="1">{"Gross Profit Variance",#N/A,FALSE,"Gross Profit Variances"}</definedName>
    <definedName name="wrn.Gross._.Profit._.Variances._1" hidden="1">{"Gross Profit Variance",#N/A,FALSE,"Gross Profit Variances"}</definedName>
    <definedName name="wrn.Gross._.Profit._1" localSheetId="1">{"Gross Profit",#N/A,FALSE,"Gross Profit"}</definedName>
    <definedName name="wrn.Gross._.Profit._1" hidden="1">{"Gross Profit",#N/A,FALSE,"Gross Profit"}</definedName>
    <definedName name="wrn.GUABIPET." localSheetId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GUABIPET." hidden="1">{"TOTAL GUABIPET",#N/A,FALSE,"P E T";"BIRIBA",#N/A,FALSE,"P E T";"FARO",#N/A,FALSE,"P E T";"FARO FILHOTES",#N/A,FALSE,"P E T";"HEROI",#N/A,FALSE,"P E T";"MASCOTE",#N/A,FALSE,"P E T";"RUNO",#N/A,FALSE,"P E T";"TOP CAT CARNE",#N/A,FALSE,"P E T";"TOP CAT PEIXE",#N/A,FALSE,"P E T";"GORJEIO P.PRETO",#N/A,FALSE,"P E T";"GORJEIO PERIQUITO",#N/A,FALSE,"P E T";"GORJEIO CANARIO",#N/A,FALSE,"P E T";"LIMP CAT",#N/A,FALSE,"P E T";"OUTROS",#N/A,FALSE,"P E T"}</definedName>
    <definedName name="wrn.Historical." localSheetId="1">{#N/A,#N/A,FALSE,"INPUTS";#N/A,#N/A,FALSE,"INCOME STATEMENT";#N/A,#N/A,FALSE,"BALANCE";#N/A,#N/A,FALSE,"TRASLATION"}</definedName>
    <definedName name="wrn.Historical." hidden="1">{#N/A,#N/A,FALSE,"INPUTS";#N/A,#N/A,FALSE,"INCOME STATEMENT";#N/A,#N/A,FALSE,"BALANCE";#N/A,#N/A,FALSE,"TRASLATION"}</definedName>
    <definedName name="wrn.historical._.performance." localSheetId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ICO." localSheetId="1">{#N/A,#N/A,FALSE,"balnc_hist";#N/A,#N/A,FALSE,"G&amp;P-HIST";#N/A,#N/A,FALSE,"PATRI_HIST";#N/A,#N/A,FALSE,"FLUJ_HIST"}</definedName>
    <definedName name="wrn.HISTORICO." hidden="1">{#N/A,#N/A,FALSE,"balnc_hist";#N/A,#N/A,FALSE,"G&amp;P-HIST";#N/A,#N/A,FALSE,"PATRI_HIST";#N/A,#N/A,FALSE,"FLUJ_HIST"}</definedName>
    <definedName name="wrn.historicos." localSheetId="1">{#N/A,#N/A,FALSE,"Activo_Hist";#N/A,#N/A,FALSE,"Pasivo_Hist";#N/A,#N/A,FALSE,"Ganan_Perd_Hist";#N/A,#N/A,FALSE,"Patrimonio_Hist";#N/A,#N/A,FALSE,"Flujo_Hist"}</definedName>
    <definedName name="wrn.historicos." hidden="1">{#N/A,#N/A,FALSE,"Activo_Hist";#N/A,#N/A,FALSE,"Pasivo_Hist";#N/A,#N/A,FALSE,"Ganan_Perd_Hist";#N/A,#N/A,FALSE,"Patrimonio_Hist";#N/A,#N/A,FALSE,"Flujo_Hist"}</definedName>
    <definedName name="wrn.históricos." localSheetId="1">{#N/A,#N/A,FALSE,"balnc_hist";#N/A,#N/A,FALSE,"G&amp;P-HIST";#N/A,#N/A,FALSE,"PATRI_HIST";#N/A,#N/A,FALSE,"FLUJ_HIST"}</definedName>
    <definedName name="wrn.históricos." hidden="1">{#N/A,#N/A,FALSE,"balnc_hist";#N/A,#N/A,FALSE,"G&amp;P-HIST";#N/A,#N/A,FALSE,"PATRI_HIST";#N/A,#N/A,FALSE,"FLUJ_HIST"}</definedName>
    <definedName name="wrn.history." localSheetId="1">{#N/A,#N/A,FALSE,"model"}</definedName>
    <definedName name="wrn.history." hidden="1">{#N/A,#N/A,FALSE,"model"}</definedName>
    <definedName name="wrn.history2" localSheetId="1">{#N/A,#N/A,FALSE,"model"}</definedName>
    <definedName name="wrn.history2" hidden="1">{#N/A,#N/A,FALSE,"model"}</definedName>
    <definedName name="wrn.histROIC." localSheetId="1">{#N/A,#N/A,FALSE,"model"}</definedName>
    <definedName name="wrn.histROIC." hidden="1">{#N/A,#N/A,FALSE,"model"}</definedName>
    <definedName name="wrn.histROIC2" localSheetId="1">{#N/A,#N/A,FALSE,"model"}</definedName>
    <definedName name="wrn.histROIC2" hidden="1">{#N/A,#N/A,FALSE,"model"}</definedName>
    <definedName name="wrn.holding." localSheetId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holding." hidden="1">{#N/A,#N/A,FALSE,"forside";#N/A,#N/A,FALSE,"ResRegn.A-kons.";#N/A,#N/A,FALSE,"Bal3112.A-kons.";#N/A,#N/A,FALSE,"Kont.a.A-kons.";#N/A,#N/A,FALSE,"Note 4-10";#N/A,#N/A,FALSE,"Noter Balanse.A-kons.";#N/A,#N/A,FALSE,"Note 17-18.A-kons. ";#N/A,#N/A,FALSE,"Note 20-22.A-kons.";#N/A,#N/A,FALSE,"Note 23 A-kons.";#N/A,#N/A,FALSE,"Note 24-31.A-kons.";#N/A,#N/A,FALSE,"Nøkkeltall"}</definedName>
    <definedName name="wrn.HRMONTH." localSheetId="1">{"SCH81",#N/A,FALSE,"SCH81";"SCH82",#N/A,FALSE,"SCH82"}</definedName>
    <definedName name="wrn.HRMONTH." hidden="1">{"SCH81",#N/A,FALSE,"SCH81";"SCH82",#N/A,FALSE,"SCH82"}</definedName>
    <definedName name="wrn.imobil98." localSheetId="1">{#N/A,#N/A,FALSE,"Apar.Telef.";#N/A,#N/A,FALSE,"Software";#N/A,#N/A,FALSE,"Equip.Inform.";#N/A,#N/A,FALSE,"Moveis";#N/A,#N/A,FALSE,"Gravataí"}</definedName>
    <definedName name="wrn.imobil98." hidden="1">{#N/A,#N/A,FALSE,"Apar.Telef.";#N/A,#N/A,FALSE,"Software";#N/A,#N/A,FALSE,"Equip.Inform.";#N/A,#N/A,FALSE,"Moveis";#N/A,#N/A,FALSE,"Gravataí"}</definedName>
    <definedName name="wrn.imp." localSheetId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." hidden="1">{#N/A,#N/A,FALSE,"NET";#N/A,#N/A,FALSE,"caxi";#N/A,#N/A,FALSE,"nhai";#N/A,#N/A,FALSE,"urui";#N/A,#N/A,FALSE,"cali";#N/A,#N/A,FALSE,"joii";#N/A,#N/A,FALSE,"hol";#N/A,#N/A,FALSE,"poa";#N/A,#N/A,FALSE,"pel";#N/A,#N/A,FALSE,"cha";#N/A,#N/A,FALSE,"rgr";#N/A,#N/A,FALSE,"ere";#N/A,#N/A,FALSE,"scr";#N/A,#N/A,FALSE,"cri";#N/A,#N/A,FALSE,"bag";#N/A,#N/A,FALSE,"pfu";#N/A,#N/A,FALSE,"lit";#N/A,#N/A,FALSE,"mmd";#N/A,#N/A,FALSE,"sma";#N/A,#N/A,FALSE,"btg";#N/A,#N/A,FALSE,"far";#N/A,#N/A,FALSE,"laj";#N/A,#N/A,FALSE,"flo";#N/A,#N/A,FALSE,"076";#N/A,#N/A,FALSE,"iflo";#N/A,#N/A,FALSE,"blu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_flx._1" hidden="1">{#N/A,#N/A,FALSE,"CONSOLID";#N/A,#N/A,FALSE,"CIMENTO";#N/A,#N/A,FALSE,"METALURGIA";#N/A,#N/A,FALSE,"PAPEL";#N/A,#N/A,FALSE,"QUÍMICA";#N/A,#N/A,FALSE,"AGROINDL";#N/A,#N/A,FALSE,"OUTROS";#N/A,#N/A,FALSE,"REAL_ORCADO"}</definedName>
    <definedName name="wrn.IMP01." localSheetId="1">{#N/A,#N/A,FALSE,"PREVISÃO DE VENDAS"}</definedName>
    <definedName name="wrn.IMP01." hidden="1">{#N/A,#N/A,FALSE,"PREVISÃO DE VENDAS"}</definedName>
    <definedName name="wrn.IMP02." localSheetId="1">{"IMP02",#N/A,FALSE,"PREVISÃO DE VENDAS"}</definedName>
    <definedName name="wrn.IMP02." hidden="1">{"IMP02",#N/A,FALSE,"PREVISÃO DE VENDAS"}</definedName>
    <definedName name="wrn.IMP03." localSheetId="1">{"IMP03",#N/A,FALSE,"PREVISÃO DE VENDAS"}</definedName>
    <definedName name="wrn.IMP03." hidden="1">{"IMP03",#N/A,FALSE,"PREVISÃO DE VENDAS"}</definedName>
    <definedName name="wrn.impressao." localSheetId="1">{"cash",#N/A,FALSE,"CASH ";"acum",#N/A,FALSE,"CASH "}</definedName>
    <definedName name="wrn.impressao." hidden="1">{"cash",#N/A,FALSE,"CASH ";"acum",#N/A,FALSE,"CASH "}</definedName>
    <definedName name="wrn.Impressão." localSheetId="1">{#N/A,#N/A,FALSE,"Comp. Mês";#N/A,#N/A,FALSE,"Comp. Acum.";#N/A,#N/A,FALSE,"SAÍDA";#N/A,#N/A,FALSE,"Aberturas";#N/A,#N/A,FALSE,"DETALHES"}</definedName>
    <definedName name="wrn.Impressão." hidden="1">{#N/A,#N/A,FALSE,"Comp. Mês";#N/A,#N/A,FALSE,"Comp. Acum.";#N/A,#N/A,FALSE,"SAÍDA";#N/A,#N/A,FALSE,"Aberturas";#N/A,#N/A,FALSE,"DETALHES"}</definedName>
    <definedName name="wrn.IMPRESSO." localSheetId="1">{#N/A,#N/A,FALSE,"Plan1";#N/A,#N/A,FALSE,"Plan2"}</definedName>
    <definedName name="wrn.IMPRESSO." hidden="1">{#N/A,#N/A,FALSE,"Plan1";#N/A,#N/A,FALSE,"Plan2"}</definedName>
    <definedName name="wrn.Impricomp." localSheetId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comp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localSheetId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Div." hidden="1">{#N/A,#N/A,FALSE,"RCom";#N/A,#N/A,FALSE,"RCom-Acum.";#N/A,#N/A,FALSE,"PET";#N/A,#N/A,FALSE,"Pet-Acum.";#N/A,#N/A,FALSE,"Nutri";#N/A,#N/A,FALSE,"Nutri-Acum.";#N/A,#N/A,FALSE,"Laborat.";#N/A,#N/A,FALSE,"Laborat.-Acum.";#N/A,#N/A,FALSE,"Outros";#N/A,#N/A,FALSE,"Outros-Acum."}</definedName>
    <definedName name="wrn.IMPRIME." localSheetId="1">{"RES USS",#N/A,FALSE,"RES";"DESP USS",#N/A,FALSE,"DESP";"COMP",#N/A,FALSE,"COMP";"BAL USS",#N/A,FALSE,"BAL";"CASH USS",#N/A,FALSE,"CASH"}</definedName>
    <definedName name="wrn.IMPRIME." hidden="1">{"RES USS",#N/A,FALSE,"RES";"DESP USS",#N/A,FALSE,"DESP";"COMP",#N/A,FALSE,"COMP";"BAL USS",#N/A,FALSE,"BAL";"CASH USS",#N/A,FALSE,"CASH"}</definedName>
    <definedName name="wrn.Imprimir." localSheetId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Imprimir._.Todos." localSheetId="1">{#N/A,#N/A,FALSE,"ACTIVO";#N/A,#N/A,FALSE,"PASIVO";#N/A,#N/A,FALSE,"RESULTAD_AJUS";#N/A,#N/A,FALSE,"PATRIMONIO_AJUS";#N/A,#N/A,FALSE,"FLUJO_AJUS";#N/A,#N/A,FALSE,"Activo_Hist";#N/A,#N/A,FALSE,"Pasivo_Hist";#N/A,#N/A,FALSE,"Ganan_Perd_Hist";#N/A,#N/A,FALSE,"Patrimonio_Hist";#N/A,#N/A,FALSE,"Flujo_Hist"}</definedName>
    <definedName name="wrn.Imprimir._.Todos." hidden="1">{#N/A,#N/A,FALSE,"ACTIVO";#N/A,#N/A,FALSE,"PASIVO";#N/A,#N/A,FALSE,"RESULTAD_AJUS";#N/A,#N/A,FALSE,"PATRIMONIO_AJUS";#N/A,#N/A,FALSE,"FLUJO_AJUS";#N/A,#N/A,FALSE,"Activo_Hist";#N/A,#N/A,FALSE,"Pasivo_Hist";#N/A,#N/A,FALSE,"Ganan_Perd_Hist";#N/A,#N/A,FALSE,"Patrimonio_Hist";#N/A,#N/A,FALSE,"Flujo_Hist"}</definedName>
    <definedName name="wrn.Inad._.Unidade._.OTN." localSheetId="1">{#N/A,#N/A,FALSE,"Inad Unidade-OTN"}</definedName>
    <definedName name="wrn.Inad._.Unidade._.OTN." hidden="1">{#N/A,#N/A,FALSE,"Inad Unidade-OTN"}</definedName>
    <definedName name="wrn.Inad._.Unidade._.OTN._1" localSheetId="1">{#N/A,#N/A,FALSE,"Inad Unidade-OTN"}</definedName>
    <definedName name="wrn.Inad._.Unidade._.OTN._1" hidden="1">{#N/A,#N/A,FALSE,"Inad Unidade-OTN"}</definedName>
    <definedName name="wrn.Inad._.Unidade._.OTN._1_1_1" localSheetId="1">{#N/A,#N/A,FALSE,"Inad Unidade-OTN"}</definedName>
    <definedName name="wrn.Inad._.Unidade._.OTN._1_1_1" hidden="1">{#N/A,#N/A,FALSE,"Inad Unidade-OTN"}</definedName>
    <definedName name="wrn.Inad._.Unidade._.OTN._2" localSheetId="1">{#N/A,#N/A,FALSE,"Inad Unidade-OTN"}</definedName>
    <definedName name="wrn.Inad._.Unidade._.OTN._2" hidden="1">{#N/A,#N/A,FALSE,"Inad Unidade-OTN"}</definedName>
    <definedName name="wrn.Inad._.Unidade._.OTN._2_1" localSheetId="1">{#N/A,#N/A,FALSE,"Inad Unidade-OTN"}</definedName>
    <definedName name="wrn.Inad._.Unidade._.OTN._2_1" hidden="1">{#N/A,#N/A,FALSE,"Inad Unidade-OTN"}</definedName>
    <definedName name="wrn.Inad._.Unidade._.real." localSheetId="1">{#N/A,#N/A,FALSE,"Inad Unidade-R$"}</definedName>
    <definedName name="wrn.Inad._.Unidade._.real." hidden="1">{#N/A,#N/A,FALSE,"Inad Unidade-R$"}</definedName>
    <definedName name="wrn.Inad._.Unidade._.real._1" localSheetId="1">{#N/A,#N/A,FALSE,"Inad Unidade-R$"}</definedName>
    <definedName name="wrn.Inad._.Unidade._.real._1" hidden="1">{#N/A,#N/A,FALSE,"Inad Unidade-R$"}</definedName>
    <definedName name="wrn.Inad._.Unidade._.real._1_1_1" localSheetId="1">{#N/A,#N/A,FALSE,"Inad Unidade-R$"}</definedName>
    <definedName name="wrn.Inad._.Unidade._.real._1_1_1" hidden="1">{#N/A,#N/A,FALSE,"Inad Unidade-R$"}</definedName>
    <definedName name="wrn.Inad._.Unidade._.real._2" localSheetId="1">{#N/A,#N/A,FALSE,"Inad Unidade-R$"}</definedName>
    <definedName name="wrn.Inad._.Unidade._.real._2" hidden="1">{#N/A,#N/A,FALSE,"Inad Unidade-R$"}</definedName>
    <definedName name="wrn.Inad._.Unidade._.real._2_1" localSheetId="1">{#N/A,#N/A,FALSE,"Inad Unidade-R$"}</definedName>
    <definedName name="wrn.Inad._.Unidade._.real._2_1" hidden="1">{#N/A,#N/A,FALSE,"Inad Unidade-R$"}</definedName>
    <definedName name="wrn.Inadimplencia._.Absoluta." localSheetId="1">{#N/A,#N/A,FALSE,"Inadimplencia Absoluta"}</definedName>
    <definedName name="wrn.Inadimplencia._.Absoluta." hidden="1">{#N/A,#N/A,FALSE,"Inadimplencia Absoluta"}</definedName>
    <definedName name="wrn.Inadimplencia._.Absoluta._1" localSheetId="1">{#N/A,#N/A,FALSE,"Inadimplencia Absoluta"}</definedName>
    <definedName name="wrn.Inadimplencia._.Absoluta._1" hidden="1">{#N/A,#N/A,FALSE,"Inadimplencia Absoluta"}</definedName>
    <definedName name="wrn.Inadimplencia._.Absoluta._1_1_1" localSheetId="1">{#N/A,#N/A,FALSE,"Inadimplencia Absoluta"}</definedName>
    <definedName name="wrn.Inadimplencia._.Absoluta._1_1_1" hidden="1">{#N/A,#N/A,FALSE,"Inadimplencia Absoluta"}</definedName>
    <definedName name="wrn.Inadimplencia._.Absoluta._2" localSheetId="1">{#N/A,#N/A,FALSE,"Inadimplencia Absoluta"}</definedName>
    <definedName name="wrn.Inadimplencia._.Absoluta._2" hidden="1">{#N/A,#N/A,FALSE,"Inadimplencia Absoluta"}</definedName>
    <definedName name="wrn.Inadimplencia._.Absoluta._2_1" localSheetId="1">{#N/A,#N/A,FALSE,"Inadimplencia Absoluta"}</definedName>
    <definedName name="wrn.Inadimplencia._.Absoluta._2_1" hidden="1">{#N/A,#N/A,FALSE,"Inadimplencia Absoluta"}</definedName>
    <definedName name="wrn.Inadimplencia._.Relativa." localSheetId="1">{#N/A,#N/A,FALSE,"Inadimplencia Relativa"}</definedName>
    <definedName name="wrn.Inadimplencia._.Relativa." hidden="1">{#N/A,#N/A,FALSE,"Inadimplencia Relativa"}</definedName>
    <definedName name="wrn.Inadimplencia._.Relativa._1" localSheetId="1">{#N/A,#N/A,FALSE,"Inadimplencia Relativa"}</definedName>
    <definedName name="wrn.Inadimplencia._.Relativa._1" hidden="1">{#N/A,#N/A,FALSE,"Inadimplencia Relativa"}</definedName>
    <definedName name="wrn.Inadimplencia._.Relativa._1_1_1" localSheetId="1">{#N/A,#N/A,FALSE,"Inadimplencia Relativa"}</definedName>
    <definedName name="wrn.Inadimplencia._.Relativa._1_1_1" hidden="1">{#N/A,#N/A,FALSE,"Inadimplencia Relativa"}</definedName>
    <definedName name="wrn.Inadimplencia._.Relativa._2" localSheetId="1">{#N/A,#N/A,FALSE,"Inadimplencia Relativa"}</definedName>
    <definedName name="wrn.Inadimplencia._.Relativa._2" hidden="1">{#N/A,#N/A,FALSE,"Inadimplencia Relativa"}</definedName>
    <definedName name="wrn.Inadimplencia._.Relativa._2_1" localSheetId="1">{#N/A,#N/A,FALSE,"Inadimplencia Relativa"}</definedName>
    <definedName name="wrn.Inadimplencia._.Relativa._2_1" hidden="1">{#N/A,#N/A,FALSE,"Inadimplencia Relativa"}</definedName>
    <definedName name="wrn.income._.statement." localSheetId="1">{"income statement",#N/A,FALSE,"ATLAS-A"}</definedName>
    <definedName name="wrn.income._.statement." hidden="1">{"income statement",#N/A,FALSE,"ATLAS-A"}</definedName>
    <definedName name="wrn.INDICADORES." localSheetId="1">{"PARTE1",#N/A,FALSE,"Plan1"}</definedName>
    <definedName name="wrn.INDICADORES." hidden="1">{"PARTE1",#N/A,FALSE,"Plan1"}</definedName>
    <definedName name="wrn.Indices._.y._.Separadores." localSheetId="1">{#N/A,#N/A,FALSE,"INDICE";#N/A,#N/A,FALSE,"Anexo I";#N/A,#N/A,FALSE,"Anexo II";#N/A,#N/A,FALSE,"Anexo II descr";#N/A,#N/A,FALSE,"Anexo III";#N/A,#N/A,FALSE,"Anexo III descr"}</definedName>
    <definedName name="wrn.Indices._.y._.Separadores." hidden="1">{#N/A,#N/A,FALSE,"INDICE";#N/A,#N/A,FALSE,"Anexo I";#N/A,#N/A,FALSE,"Anexo II";#N/A,#N/A,FALSE,"Anexo II descr";#N/A,#N/A,FALSE,"Anexo III";#N/A,#N/A,FALSE,"Anexo III descr"}</definedName>
    <definedName name="wrn.Industry.xls." localSheetId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MES." localSheetId="1">{#N/A,#N/A,FALSE,"ENERGIA";#N/A,#N/A,FALSE,"PERDIDAS";#N/A,#N/A,FALSE,"CLIENTES";#N/A,#N/A,FALSE,"ESTADO";#N/A,#N/A,FALSE,"TECNICA"}</definedName>
    <definedName name="wrn.INFMES." hidden="1">{#N/A,#N/A,FALSE,"ENERGIA";#N/A,#N/A,FALSE,"PERDIDAS";#N/A,#N/A,FALSE,"CLIENTES";#N/A,#N/A,FALSE,"ESTADO";#N/A,#N/A,FALSE,"TECNICA"}</definedName>
    <definedName name="wrn.Informe._.Mensual." localSheetId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Tablasy._.y._.Cuadros." localSheetId="1">{"Estado de Cobranzas pag 1",#N/A,FALSE,"RESUMEN";"Estado de Cobranzas pag 2",#N/A,FALSE,"RESUMEN";"Estado de Cobranzas pag 3",#N/A,FALSE,"RESUMEN"}</definedName>
    <definedName name="wrn.Informe._.Tablasy._.y._.Cuadros." hidden="1">{"Estado de Cobranzas pag 1",#N/A,FALSE,"RESUMEN";"Estado de Cobranzas pag 2",#N/A,FALSE,"RESUMEN";"Estado de Cobranzas pag 3",#N/A,FALSE,"RESUMEN"}</definedName>
    <definedName name="wrn.Input._.Assumption._.Sheets." localSheetId="1">{#N/A,#N/A,TRUE,"inp. genl.";#N/A,#N/A,TRUE,"inp. cnst. cost";#N/A,#N/A,TRUE,"inp. lease-up";#N/A,#N/A,TRUE,"inp. exp."}</definedName>
    <definedName name="wrn.Input._.Assumption._.Sheets." hidden="1">{#N/A,#N/A,TRUE,"inp. genl.";#N/A,#N/A,TRUE,"inp. cnst. cost";#N/A,#N/A,TRUE,"inp. lease-up";#N/A,#N/A,TRUE,"inp. exp."}</definedName>
    <definedName name="wrn.input._.sheet." localSheetId="1">{#N/A,#N/A,FALSE,"TICKERS INPUT SHEET"}</definedName>
    <definedName name="wrn.input._.sheet." hidden="1">{#N/A,#N/A,FALSE,"TICKERS INPUT SHEET"}</definedName>
    <definedName name="wrn.Inputs." localSheetId="1">{"Inputs 1","Base",FALSE,"INPUTS";"Inputs 2","Base",FALSE,"INPUTS";"Inputs 3","Base",FALSE,"INPUTS";"Inputs 4","Base",FALSE,"INPUTS";"Inputs 5","Base",FALSE,"INPUTS"}</definedName>
    <definedName name="wrn.Inputs." hidden="1">{"Inputs 1","Base",FALSE,"INPUTS";"Inputs 2","Base",FALSE,"INPUTS";"Inputs 3","Base",FALSE,"INPUTS";"Inputs 4","Base",FALSE,"INPUTS";"Inputs 5","Base",FALSE,"INPUTS"}</definedName>
    <definedName name="wrn.Instructor._.Tips." localSheetId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.._.MELLOMV." localSheetId="1">{#N/A,#N/A,FALSE,"Skjema 6.5"}</definedName>
    <definedName name="wrn.INT.._.MELLOMV." hidden="1">{#N/A,#N/A,FALSE,"Skjema 6.5"}</definedName>
    <definedName name="wrn.Inter._.Plant._.Transfers." localSheetId="1">{"Inter Plant Transfers",#N/A,FALSE,"Inter Plant Xfer"}</definedName>
    <definedName name="wrn.Inter._.Plant._.Transfers." hidden="1">{"Inter Plant Transfers",#N/A,FALSE,"Inter Plant Xfer"}</definedName>
    <definedName name="wrn.Inter._.Plant._.Transfers._1" localSheetId="1">{"Inter Plant Transfers",#N/A,FALSE,"Inter Plant Xfer"}</definedName>
    <definedName name="wrn.Inter._.Plant._.Transfers._1" hidden="1">{"Inter Plant Transfers",#N/A,FALSE,"Inter Plant Xfer"}</definedName>
    <definedName name="wrn.INTERNO." localSheetId="1">{"capa",#N/A,FALSE,"capa";"RES",#N/A,FALSE,"RESULTADO";"REALIZ97",#N/A,FALSE,"RES97";"BAL",#N/A,FALSE,"BAL.PATRIM";"BALREALIZ",#N/A,FALSE,"BAL97"}</definedName>
    <definedName name="wrn.INTERNO." hidden="1">{"capa",#N/A,FALSE,"capa";"RES",#N/A,FALSE,"RESULTADO";"REALIZ97",#N/A,FALSE,"RES97";"BAL",#N/A,FALSE,"BAL.PATRIM";"BALREALIZ",#N/A,FALSE,"BAL97"}</definedName>
    <definedName name="wrn.Inventories." localSheetId="1">{"Inventories",#N/A,FALSE,"Inventories"}</definedName>
    <definedName name="wrn.Inventories." hidden="1">{"Inventories",#N/A,FALSE,"Inventories"}</definedName>
    <definedName name="wrn.Inventories._1" localSheetId="1">{"Inventories",#N/A,FALSE,"Inventories"}</definedName>
    <definedName name="wrn.Inventories._1" hidden="1">{"Inventories",#N/A,FALSE,"Inventories"}</definedName>
    <definedName name="wrn.Inventory._.Change." localSheetId="1">{"Inventory Change",#N/A,FALSE,"Inventory Change"}</definedName>
    <definedName name="wrn.Inventory._.Change." hidden="1">{"Inventory Change",#N/A,FALSE,"Inventory Change"}</definedName>
    <definedName name="wrn.Inventory._.Change._1" localSheetId="1">{"Inventory Change",#N/A,FALSE,"Inventory Change"}</definedName>
    <definedName name="wrn.Inventory._.Change._1" hidden="1">{"Inventory Change",#N/A,FALSE,"Inventory Change"}</definedName>
    <definedName name="wrn.IPIX." localSheetId="1">{#N/A,#N/A,FALSE,"Report Print"}</definedName>
    <definedName name="wrn.IPIX." hidden="1">{#N/A,#N/A,FALSE,"Report Print"}</definedName>
    <definedName name="wrn.IQRCGMES.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." localSheetId="1">{#N/A,#N/A,FALSE,"irpjCONS.1997";#N/A,#N/A,FALSE,"irpjDF.1997";#N/A,#N/A,FALSE,"irpjHOL.1997";#N/A,#N/A,FALSE,"irpjIM.1997";#N/A,#N/A,FALSE,"irpjFAZ.1997"}</definedName>
    <definedName name="wrn.ir." hidden="1">{#N/A,#N/A,FALSE,"irpjCONS.1997";#N/A,#N/A,FALSE,"irpjDF.1997";#N/A,#N/A,FALSE,"irpjHOL.1997";#N/A,#N/A,FALSE,"irpjIM.1997";#N/A,#N/A,FALSE,"irpjFAZ.1997"}</definedName>
    <definedName name="wrn.IRENDA." localSheetId="1">{#N/A,#N/A,FALSE,"IRENDA"}</definedName>
    <definedName name="wrn.IRENDA." hidden="1">{#N/A,#N/A,FALSE,"IRENDA"}</definedName>
    <definedName name="wrn.Ist._.Year." localSheetId="1">{#N/A,#N/A,FALSE,"CF Yr1";#N/A,#N/A,FALSE,"Rent Roll";#N/A,#N/A,FALSE,"Rent Yr1";#N/A,#N/A,FALSE,"Occ Yr1";#N/A,#N/A,FALSE,"TI+Com Yr1";#N/A,#N/A,FALSE,"OER Yr1";#N/A,#N/A,FALSE,"OE Yr1"}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PMValuation." localSheetId="1">{"Form",#N/A,FALSE,"JPM";"calculation",#N/A,FALSE,"JPM"}</definedName>
    <definedName name="wrn.JPMValuation." hidden="1">{"Form",#N/A,FALSE,"JPM";"calculation",#N/A,FALSE,"JPM"}</definedName>
    <definedName name="wrn.JUINTI._.IRENDA." localSheetId="1">{"Planil_IR",#N/A,FALSE,"BALJUN97";"Financeiras_Líquidas",#N/A,FALSE,"BALJUN97"}</definedName>
    <definedName name="wrn.JUINTI._.IRENDA." hidden="1">{"Planil_IR",#N/A,FALSE,"BALJUN97";"Financeiras_Líquidas",#N/A,FALSE,"BALJUN97"}</definedName>
    <definedName name="wrn.Junta._.Principal." localSheetId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Junta._.Principal.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KEMValuation." localSheetId="1">{"Form",#N/A,FALSE,"KEM";"calculation",#N/A,FALSE,"KEM"}</definedName>
    <definedName name="wrn.KEMValuation." hidden="1">{"Form",#N/A,FALSE,"KEM";"calculation",#N/A,FALSE,"KEM"}</definedName>
    <definedName name="wrn.Key._.Indicators." localSheetId="1">{"KPI's",#N/A,FALSE,"KPI"}</definedName>
    <definedName name="wrn.Key._.Indicators." hidden="1">{"KPI's",#N/A,FALSE,"KPI"}</definedName>
    <definedName name="wrn.Key._.Indicators._1" localSheetId="1">{"KPI's",#N/A,FALSE,"KPI"}</definedName>
    <definedName name="wrn.Key._.Indicators._1" hidden="1">{"KPI's",#N/A,FALSE,"KPI"}</definedName>
    <definedName name="wrn.KEYFIN." localSheetId="1">{"SCH49",#N/A,FALSE,"eva"}</definedName>
    <definedName name="wrn.KEYFIN." hidden="1">{"SCH49",#N/A,FALSE,"eva"}</definedName>
    <definedName name="wrn.Kit._.Backup." localSheetId="1">{#N/A,#N/A,TRUE,"Capa";#N/A,#N/A,TRUE,"Assumptions";#N/A,#N/A,TRUE,"R$LEG_Renda";#N/A,#N/A,TRUE,"USDLEG_Renda";#N/A,#N/A,TRUE,"GAAP_Renda";#N/A,#N/A,TRUE,"CUSTO";#N/A,#N/A,TRUE,"R$Comp";#N/A,#N/A,TRUE,"R$LEG_OE";#N/A,#N/A,TRUE,"USDLEG_OE";#N/A,#N/A,TRUE,"GAAP_OE";#N/A,#N/A,TRUE,"OIDLEGR$";#N/A,#N/A,TRUE,"OIDLEGUSD";#N/A,#N/A,TRUE,"OIDLEGGAAP"}</definedName>
    <definedName name="wrn.Kit._.Backup." hidden="1">{#N/A,#N/A,TRUE,"Capa";#N/A,#N/A,TRUE,"Assumptions";#N/A,#N/A,TRUE,"R$LEG_Renda";#N/A,#N/A,TRUE,"USDLEG_Renda";#N/A,#N/A,TRUE,"GAAP_Renda";#N/A,#N/A,TRUE,"CUSTO";#N/A,#N/A,TRUE,"R$Comp";#N/A,#N/A,TRUE,"R$LEG_OE";#N/A,#N/A,TRUE,"USDLEG_OE";#N/A,#N/A,TRUE,"GAAP_OE";#N/A,#N/A,TRUE,"OIDLEGR$";#N/A,#N/A,TRUE,"OIDLEGUSD";#N/A,#N/A,TRUE,"OIDLEGGAAP"}</definedName>
    <definedName name="wrn.KPI." localSheetId="1">{"KPI",#N/A,FALSE,"KPI"}</definedName>
    <definedName name="wrn.KPI." hidden="1">{"KPI",#N/A,FALSE,"KPI"}</definedName>
    <definedName name="wrn.KPI._1" localSheetId="1">{"KPI",#N/A,FALSE,"KPI"}</definedName>
    <definedName name="wrn.KPI._1" hidden="1">{"KPI",#N/A,FALSE,"KPI"}</definedName>
    <definedName name="wrn.Labour." localSheetId="1">{"Labour &amp; Fringes - Current $",#N/A,FALSE,"Labour and Fringes";"Labour &amp; Fringes - Current Hours",#N/A,FALSE,"Labour and Fringes";"Labour &amp; Fringes - Current Rates",#N/A,FALSE,"Labour and Fringes";"Labour &amp; Fringes - Current Department",#N/A,FALSE,"Labour and Fringes";"Repair Materials &amp; Services - History",#N/A,FALSE,"Labour and Fringes"}</definedName>
    <definedName name="wrn.Labour." hidden="1">{"Labour &amp; Fringes - Current $",#N/A,FALSE,"Labour and Fringes";"Labour &amp; Fringes - Current Hours",#N/A,FALSE,"Labour and Fringes";"Labour &amp; Fringes - Current Rates",#N/A,FALSE,"Labour and Fringes";"Labour &amp; Fringes - Current Department",#N/A,FALSE,"Labour and Fringes";"Repair Materials &amp; Services - History",#N/A,FALSE,"Labour and Fringes"}</definedName>
    <definedName name="wrn.Labour._.and._.Fringes." localSheetId="1">{"Labour &amp; Fringes",#N/A,FALSE,"Labour &amp; Fringes";"O.T.",#N/A,FALSE,"Labour &amp; Fringes"}</definedName>
    <definedName name="wrn.Labour._.and._.Fringes." hidden="1">{"Labour &amp; Fringes",#N/A,FALSE,"Labour &amp; Fringes";"O.T.",#N/A,FALSE,"Labour &amp; Fringes"}</definedName>
    <definedName name="wrn.Labour._.and._.Fringes._1" localSheetId="1">{"Labour &amp; Fringes",#N/A,FALSE,"Labour &amp; Fringes";"O.T.",#N/A,FALSE,"Labour &amp; Fringes"}</definedName>
    <definedName name="wrn.Labour._.and._.Fringes._1" hidden="1">{"Labour &amp; Fringes",#N/A,FALSE,"Labour &amp; Fringes";"O.T.",#N/A,FALSE,"Labour &amp; Fringes"}</definedName>
    <definedName name="wrn.Labour._1" localSheetId="1">{"Labour &amp; Fringes - Current $",#N/A,FALSE,"Labour and Fringes";"Labour &amp; Fringes - Current Hours",#N/A,FALSE,"Labour and Fringes";"Labour &amp; Fringes - Current Rates",#N/A,FALSE,"Labour and Fringes";"Labour &amp; Fringes - Current Department",#N/A,FALSE,"Labour and Fringes";"Repair Materials &amp; Services - History",#N/A,FALSE,"Labour and Fringes"}</definedName>
    <definedName name="wrn.Labour._1" hidden="1">{"Labour &amp; Fringes - Current $",#N/A,FALSE,"Labour and Fringes";"Labour &amp; Fringes - Current Hours",#N/A,FALSE,"Labour and Fringes";"Labour &amp; Fringes - Current Rates",#N/A,FALSE,"Labour and Fringes";"Labour &amp; Fringes - Current Department",#N/A,FALSE,"Labour and Fringes";"Repair Materials &amp; Services - History",#N/A,FALSE,"Labour and Fringes"}</definedName>
    <definedName name="wrn.Latin._.America." localSheetId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tin._.America.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aura." localSheetId="1">{"custodia",#N/A,FALSE,"Encaje";"encajeprint",#N/A,FALSE,"Encaje"}</definedName>
    <definedName name="wrn.Laura." hidden="1">{"custodia",#N/A,FALSE,"Encaje";"encajeprint",#N/A,FALSE,"Encaje"}</definedName>
    <definedName name="wrn.Leasing._.Variance." localSheetId="1">{#N/A,#N/A,FALSE,"Leasing 6A"}</definedName>
    <definedName name="wrn.Leasing._.Variance." hidden="1">{#N/A,#N/A,FALSE,"Leasing 6A"}</definedName>
    <definedName name="wrn.Lojas._.por._.Aluguel._.Real." localSheetId="1">{#N/A,#N/A,FALSE,"Lojas por Aluguel (R$)"}</definedName>
    <definedName name="wrn.Lojas._.por._.Aluguel._.Real." hidden="1">{#N/A,#N/A,FALSE,"Lojas por Aluguel (R$)"}</definedName>
    <definedName name="wrn.Lojas._.por._.Aluguel._.Real._1" localSheetId="1">{#N/A,#N/A,FALSE,"Lojas por Aluguel (R$)"}</definedName>
    <definedName name="wrn.Lojas._.por._.Aluguel._.Real._1" hidden="1">{#N/A,#N/A,FALSE,"Lojas por Aluguel (R$)"}</definedName>
    <definedName name="wrn.Lojas._.por._.Aluguel._.Real._1_1_1" localSheetId="1">{#N/A,#N/A,FALSE,"Lojas por Aluguel (R$)"}</definedName>
    <definedName name="wrn.Lojas._.por._.Aluguel._.Real._1_1_1" hidden="1">{#N/A,#N/A,FALSE,"Lojas por Aluguel (R$)"}</definedName>
    <definedName name="wrn.Lojas._.por._.Aluguel._.Real._2" localSheetId="1">{#N/A,#N/A,FALSE,"Lojas por Aluguel (R$)"}</definedName>
    <definedName name="wrn.Lojas._.por._.Aluguel._.Real._2" hidden="1">{#N/A,#N/A,FALSE,"Lojas por Aluguel (R$)"}</definedName>
    <definedName name="wrn.Lojas._.por._.Aluguel._.Real._2_1" localSheetId="1">{#N/A,#N/A,FALSE,"Lojas por Aluguel (R$)"}</definedName>
    <definedName name="wrn.Lojas._.por._.Aluguel._.Real._2_1" hidden="1">{#N/A,#N/A,FALSE,"Lojas por Aluguel (R$)"}</definedName>
    <definedName name="wrn.Lojas._.por._.Faturamento._.real." localSheetId="1">{#N/A,#N/A,FALSE,"Lojas por Faturamento (R$)"}</definedName>
    <definedName name="wrn.Lojas._.por._.Faturamento._.real." hidden="1">{#N/A,#N/A,FALSE,"Lojas por Faturamento (R$)"}</definedName>
    <definedName name="wrn.Lojas._.por._.Faturamento._.real._1" localSheetId="1">{#N/A,#N/A,FALSE,"Lojas por Faturamento (R$)"}</definedName>
    <definedName name="wrn.Lojas._.por._.Faturamento._.real._1" hidden="1">{#N/A,#N/A,FALSE,"Lojas por Faturamento (R$)"}</definedName>
    <definedName name="wrn.Lojas._.por._.Faturamento._.real._1_1_1" localSheetId="1">{#N/A,#N/A,FALSE,"Lojas por Faturamento (R$)"}</definedName>
    <definedName name="wrn.Lojas._.por._.Faturamento._.real._1_1_1" hidden="1">{#N/A,#N/A,FALSE,"Lojas por Faturamento (R$)"}</definedName>
    <definedName name="wrn.Lojas._.por._.Faturamento._.real._2" localSheetId="1">{#N/A,#N/A,FALSE,"Lojas por Faturamento (R$)"}</definedName>
    <definedName name="wrn.Lojas._.por._.Faturamento._.real._2" hidden="1">{#N/A,#N/A,FALSE,"Lojas por Faturamento (R$)"}</definedName>
    <definedName name="wrn.Lojas._.por._.Faturamento._.real._2_1" localSheetId="1">{#N/A,#N/A,FALSE,"Lojas por Faturamento (R$)"}</definedName>
    <definedName name="wrn.Lojas._.por._.Faturamento._.real._2_1" hidden="1">{#N/A,#N/A,FALSE,"Lojas por Faturamento (R$)"}</definedName>
    <definedName name="wrn.LOURES." localSheetId="1">{"LOURES1",#N/A,TRUE,"Sheet1";"LOURES2",#N/A,TRUE,"Sheet1"}</definedName>
    <definedName name="wrn.LOURES." hidden="1">{"LOURES1",#N/A,TRUE,"Sheet1";"LOURES2",#N/A,TRUE,"Sheet1"}</definedName>
    <definedName name="wrn.LTRValuation." localSheetId="1">{"Form",#N/A,FALSE,"LTR"}</definedName>
    <definedName name="wrn.LTRValuation." hidden="1">{"Form",#N/A,FALSE,"LTR"}</definedName>
    <definedName name="wrn.LTV._.Output." localSheetId="1">{"LTV Output",#N/A,FALSE,"Output"}</definedName>
    <definedName name="wrn.LTV._.Output." hidden="1">{"LTV Output",#N/A,FALSE,"Output"}</definedName>
    <definedName name="wrn.Main_Stats." localSheetId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in_stats.1" localSheetId="1">{"JVSumm_Report",#N/A,FALSE,"JV Summ";"Newman_Report",#N/A,FALSE,"Output - 7";"Yandi_Report",#N/A,FALSE,"Output - 8"}</definedName>
    <definedName name="wrn.main_stats.1" hidden="1">{"JVSumm_Report",#N/A,FALSE,"JV Summ";"Newman_Report",#N/A,FALSE,"Output - 7";"Yandi_Report",#N/A,FALSE,"Output - 8"}</definedName>
    <definedName name="wrn.Maintenance." localSheetId="1">{"Repair Materials &amp; Services - Current",#N/A,FALSE,"Repair Mat";"Repair Materials &amp; Services - History",#N/A,FALSE,"Repair Mat"}</definedName>
    <definedName name="wrn.Maintenance." hidden="1">{"Repair Materials &amp; Services - Current",#N/A,FALSE,"Repair Mat";"Repair Materials &amp; Services - History",#N/A,FALSE,"Repair Mat"}</definedName>
    <definedName name="wrn.Maintenance._1" localSheetId="1">{"Repair Materials &amp; Services - Current",#N/A,FALSE,"Repair Mat";"Repair Materials &amp; Services - History",#N/A,FALSE,"Repair Mat"}</definedName>
    <definedName name="wrn.Maintenance._1" hidden="1">{"Repair Materials &amp; Services - Current",#N/A,FALSE,"Repair Mat";"Repair Materials &amp; Services - History",#N/A,FALSE,"Repair Mat"}</definedName>
    <definedName name="wrn.Mapa._.de._.Aluguel._.Analitico." localSheetId="1">{#N/A,#N/A,FALSE,"Mapa de Aluguel - Analítico"}</definedName>
    <definedName name="wrn.Mapa._.de._.Aluguel._.Analitico." hidden="1">{#N/A,#N/A,FALSE,"Mapa de Aluguel - Analítico"}</definedName>
    <definedName name="wrn.Mapa._.de._.Aluguel._.Analitico._1" localSheetId="1">{#N/A,#N/A,FALSE,"Mapa de Aluguel - Analítico"}</definedName>
    <definedName name="wrn.Mapa._.de._.Aluguel._.Analitico._1" hidden="1">{#N/A,#N/A,FALSE,"Mapa de Aluguel - Analítico"}</definedName>
    <definedName name="wrn.Mapa._.de._.Aluguel._.Analitico._1_1_1" localSheetId="1">{#N/A,#N/A,FALSE,"Mapa de Aluguel - Analítico"}</definedName>
    <definedName name="wrn.Mapa._.de._.Aluguel._.Analitico._1_1_1" hidden="1">{#N/A,#N/A,FALSE,"Mapa de Aluguel - Analítico"}</definedName>
    <definedName name="wrn.Mapa._.de._.Aluguel._.Analitico._2" localSheetId="1">{#N/A,#N/A,FALSE,"Mapa de Aluguel - Analítico"}</definedName>
    <definedName name="wrn.Mapa._.de._.Aluguel._.Analitico._2" hidden="1">{#N/A,#N/A,FALSE,"Mapa de Aluguel - Analítico"}</definedName>
    <definedName name="wrn.Mapa._.de._.Aluguel._.Analitico._2_1" localSheetId="1">{#N/A,#N/A,FALSE,"Mapa de Aluguel - Analítico"}</definedName>
    <definedName name="wrn.Mapa._.de._.Aluguel._.Analitico._2_1" hidden="1">{#N/A,#N/A,FALSE,"Mapa de Aluguel - Analítico"}</definedName>
    <definedName name="wrn.Mapa._.de._.Aluguel._.Sintetico." localSheetId="1">{#N/A,#N/A,FALSE,"Mapa de Aluguel - Sintético"}</definedName>
    <definedName name="wrn.Mapa._.de._.Aluguel._.Sintetico." hidden="1">{#N/A,#N/A,FALSE,"Mapa de Aluguel - Sintético"}</definedName>
    <definedName name="wrn.Mapa._.de._.Aluguel._.Sintetico._1" localSheetId="1">{#N/A,#N/A,FALSE,"Mapa de Aluguel - Sintético"}</definedName>
    <definedName name="wrn.Mapa._.de._.Aluguel._.Sintetico._1" hidden="1">{#N/A,#N/A,FALSE,"Mapa de Aluguel - Sintético"}</definedName>
    <definedName name="wrn.Mapa._.de._.Aluguel._.Sintetico._1_1_1" localSheetId="1">{#N/A,#N/A,FALSE,"Mapa de Aluguel - Sintético"}</definedName>
    <definedName name="wrn.Mapa._.de._.Aluguel._.Sintetico._1_1_1" hidden="1">{#N/A,#N/A,FALSE,"Mapa de Aluguel - Sintético"}</definedName>
    <definedName name="wrn.Mapa._.de._.Aluguel._.Sintetico._2" localSheetId="1">{#N/A,#N/A,FALSE,"Mapa de Aluguel - Sintético"}</definedName>
    <definedName name="wrn.Mapa._.de._.Aluguel._.Sintetico._2" hidden="1">{#N/A,#N/A,FALSE,"Mapa de Aluguel - Sintético"}</definedName>
    <definedName name="wrn.Mapa._.de._.Aluguel._.Sintetico._2_1" localSheetId="1">{#N/A,#N/A,FALSE,"Mapa de Aluguel - Sintético"}</definedName>
    <definedName name="wrn.Mapa._.de._.Aluguel._.Sintetico._2_1" hidden="1">{#N/A,#N/A,FALSE,"Mapa de Aluguel - Sintético"}</definedName>
    <definedName name="wrn.Mapa._.de_.Alugel._.Analitico" localSheetId="1">{#N/A,#N/A,FALSE,"Mapa de Aluguel - Analítico"}</definedName>
    <definedName name="wrn.Mapa._.de_.Alugel._.Analitico" hidden="1">{#N/A,#N/A,FALSE,"Mapa de Aluguel - Analítico"}</definedName>
    <definedName name="wrn.MAR." localSheetId="1">{#N/A,#N/A,FALSE,"anexo CM";#N/A,#N/A,FALSE,"anexo LH";#N/A,#N/A,FALSE,"anexo CW";#N/A,#N/A,FALSE,"anexo Bs.As.";#N/A,#N/A,FALSE,"anexo CS";#N/A,#N/A,FALSE,"anexo CO";#N/A,#N/A,FALSE,"anexo ME";#N/A,#N/A,FALSE,"anexo EC";#N/A,#N/A,FALSE,"anexo CW-ACBA";#N/A,#N/A,FALSE,"anexo CAYME-EC";#N/A,#N/A,FALSE,"anexo CM-LH";#N/A,#N/A,FALSE,"CONSOLID.";#N/A,#N/A,FALSE,"RATE"}</definedName>
    <definedName name="wrn.MAR." hidden="1">{#N/A,#N/A,FALSE,"anexo CM";#N/A,#N/A,FALSE,"anexo LH";#N/A,#N/A,FALSE,"anexo CW";#N/A,#N/A,FALSE,"anexo Bs.As.";#N/A,#N/A,FALSE,"anexo CS";#N/A,#N/A,FALSE,"anexo CO";#N/A,#N/A,FALSE,"anexo ME";#N/A,#N/A,FALSE,"anexo EC";#N/A,#N/A,FALSE,"anexo CW-ACBA";#N/A,#N/A,FALSE,"anexo CAYME-EC";#N/A,#N/A,FALSE,"anexo CM-LH";#N/A,#N/A,FALSE,"CONSOLID.";#N/A,#N/A,FALSE,"RATE"}</definedName>
    <definedName name="wrn.mar98." localSheetId="1">{#N/A,#N/A,FALSE,"BCE";#N/A,#N/A,FALSE,"E_R";#N/A,#N/A,FALSE,"ANA";#N/A,#N/A,FALSE,"PAT";#N/A,#N/A,FALSE,"A_F";#N/A,#N/A,FALSE,"INV";#N/A,#N/A,FALSE,"M_V";#N/A,#N/A,FALSE,"C_M";#N/A,#N/A,FALSE,"BCECONS";#N/A,#N/A,FALSE,"ERCONS";#N/A,#N/A,FALSE,"PLANILL";#N/A,#N/A,FALSE,"IMPTO"}</definedName>
    <definedName name="wrn.mar98." hidden="1">{#N/A,#N/A,FALSE,"BCE";#N/A,#N/A,FALSE,"E_R";#N/A,#N/A,FALSE,"ANA";#N/A,#N/A,FALSE,"PAT";#N/A,#N/A,FALSE,"A_F";#N/A,#N/A,FALSE,"INV";#N/A,#N/A,FALSE,"M_V";#N/A,#N/A,FALSE,"C_M";#N/A,#N/A,FALSE,"BCECONS";#N/A,#N/A,FALSE,"ERCONS";#N/A,#N/A,FALSE,"PLANILL";#N/A,#N/A,FALSE,"IMPTO"}</definedName>
    <definedName name="wrn.Master." localSheetId="1">{#N/A,#N/A,TRUE,"ProFormaProfit";#N/A,#N/A,TRUE,"ProFormaCash";#N/A,#N/A,TRUE,"Depreciation";#N/A,#N/A,TRUE,"Assets";#N/A,#N/A,TRUE,"Revenue";#N/A,#N/A,TRUE,"EstimatedPurchase"}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Master_Income." localSheetId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terials._.Assumptions." localSheetId="1">{"Materials Assumptions",#N/A,FALSE,"Mat Assumptions"}</definedName>
    <definedName name="wrn.Materials._.Assumptions." hidden="1">{"Materials Assumptions",#N/A,FALSE,"Mat Assumptions"}</definedName>
    <definedName name="wrn.Materials._.Assumptions._1" localSheetId="1">{"Materials Assumptions",#N/A,FALSE,"Mat Assumptions"}</definedName>
    <definedName name="wrn.Materials._.Assumptions._1" hidden="1">{"Materials Assumptions",#N/A,FALSE,"Mat Assumptions"}</definedName>
    <definedName name="wrn.MD._.Mensual.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wrn.MD._.Mensual.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wrn.Mechanical." localSheetId="1">{#N/A,#N/A,FALSE,"Total Dept";#N/A,#N/A,FALSE,"General";#N/A,#N/A,FALSE,"Quarry";#N/A,#N/A,FALSE,"Kiln";#N/A,#N/A,FALSE,"Finish Grind";#N/A,#N/A,FALSE,"Shipping"}</definedName>
    <definedName name="wrn.Mechanical." hidden="1">{#N/A,#N/A,FALSE,"Total Dept";#N/A,#N/A,FALSE,"General";#N/A,#N/A,FALSE,"Quarry";#N/A,#N/A,FALSE,"Kiln";#N/A,#N/A,FALSE,"Finish Grind";#N/A,#N/A,FALSE,"Shipping"}</definedName>
    <definedName name="wrn.Mechanical._1" localSheetId="1">{#N/A,#N/A,FALSE,"Total Dept";#N/A,#N/A,FALSE,"General";#N/A,#N/A,FALSE,"Quarry";#N/A,#N/A,FALSE,"Kiln";#N/A,#N/A,FALSE,"Finish Grind";#N/A,#N/A,FALSE,"Shipping"}</definedName>
    <definedName name="wrn.Mechanical._1" hidden="1">{#N/A,#N/A,FALSE,"Total Dept";#N/A,#N/A,FALSE,"General";#N/A,#N/A,FALSE,"Quarry";#N/A,#N/A,FALSE,"Kiln";#N/A,#N/A,FALSE,"Finish Grind";#N/A,#N/A,FALSE,"Shipping"}</definedName>
    <definedName name="wrn.Media._.Aluguel._.12._.meses." localSheetId="1">{#N/A,#N/A,FALSE,"Média Aluguel 12 Meses"}</definedName>
    <definedName name="wrn.Media._.Aluguel._.12._.meses." hidden="1">{#N/A,#N/A,FALSE,"Média Aluguel 12 Meses"}</definedName>
    <definedName name="wrn.Media._.Aluguel._.12._.meses._1" localSheetId="1">{#N/A,#N/A,FALSE,"Média Aluguel 12 Meses"}</definedName>
    <definedName name="wrn.Media._.Aluguel._.12._.meses._1" hidden="1">{#N/A,#N/A,FALSE,"Média Aluguel 12 Meses"}</definedName>
    <definedName name="wrn.Media._.Aluguel._.12._.meses._1_1_1" localSheetId="1">{#N/A,#N/A,FALSE,"Média Aluguel 12 Meses"}</definedName>
    <definedName name="wrn.Media._.Aluguel._.12._.meses._1_1_1" hidden="1">{#N/A,#N/A,FALSE,"Média Aluguel 12 Meses"}</definedName>
    <definedName name="wrn.Media._.Aluguel._.12._.meses._2" localSheetId="1">{#N/A,#N/A,FALSE,"Média Aluguel 12 Meses"}</definedName>
    <definedName name="wrn.Media._.Aluguel._.12._.meses._2" hidden="1">{#N/A,#N/A,FALSE,"Média Aluguel 12 Meses"}</definedName>
    <definedName name="wrn.Media._.Aluguel._.12._.meses._2_1" localSheetId="1">{#N/A,#N/A,FALSE,"Média Aluguel 12 Meses"}</definedName>
    <definedName name="wrn.Media._.Aluguel._.12._.meses._2_1" hidden="1">{#N/A,#N/A,FALSE,"Média Aluguel 12 Meses"}</definedName>
    <definedName name="wrn.Memoria97." localSheetId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nsal." localSheetId="1">{"mensal",#N/A,FALSE,"cash"}</definedName>
    <definedName name="wrn.mensal." hidden="1">{"mensal",#N/A,FALSE,"cash"}</definedName>
    <definedName name="wrn.MENSUAL." localSheetId="1">{#N/A,#N/A,FALSE,"LLAVE";#N/A,#N/A,FALSE,"EERR";#N/A,#N/A,FALSE,"ESP";#N/A,#N/A,FALSE,"EOAF";#N/A,#N/A,FALSE,"CASH";#N/A,#N/A,FALSE,"FINANZAS";#N/A,#N/A,FALSE,"DEUDA";#N/A,#N/A,FALSE,"INVERSION";#N/A,#N/A,FALSE,"PERSONAL"}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sc." localSheetId="1">{#N/A,#N/A,FALSE,"Sheet10"}</definedName>
    <definedName name="wrn.misc." hidden="1">{#N/A,#N/A,FALSE,"Sheet10"}</definedName>
    <definedName name="wrn.Misc._.Income._.and._.Expense." localSheetId="1">{"Misc Income &amp; Expense",#N/A,FALSE,"Misc Income &amp; Exp"}</definedName>
    <definedName name="wrn.Misc._.Income._.and._.Expense." hidden="1">{"Misc Income &amp; Expense",#N/A,FALSE,"Misc Income &amp; Exp"}</definedName>
    <definedName name="wrn.Misc._.Income._.and._.Expense._1" localSheetId="1">{"Misc Income &amp; Expense",#N/A,FALSE,"Misc Income &amp; Exp"}</definedName>
    <definedName name="wrn.Misc._.Income._.and._.Expense._1" hidden="1">{"Misc Income &amp; Expense",#N/A,FALSE,"Misc Income &amp; Exp"}</definedName>
    <definedName name="wrn.MMCValuation." localSheetId="1">{"Form",#N/A,FALSE,"MMC";"calculation",#N/A,FALSE,"MMC"}</definedName>
    <definedName name="wrn.MMCValuation." hidden="1">{"Form",#N/A,FALSE,"MMC";"calculation",#N/A,FALSE,"MMC"}</definedName>
    <definedName name="wrn.MOBIL." localSheetId="1">{"quarter",#N/A,FALSE,"MOB"}</definedName>
    <definedName name="wrn.MOBIL." hidden="1">{"quarter",#N/A,FALSE,"MOB"}</definedName>
    <definedName name="wrn.MONTHLY." localSheetId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financial." localSheetId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ota." localSheetId="1">{#N/A,#N/A,FALSE,"Rota Caja"}</definedName>
    <definedName name="wrn.Monthly._.Rota." hidden="1">{#N/A,#N/A,FALSE,"Rota Caja"}</definedName>
    <definedName name="wrn.Mpc._.Actual._.por._.Mes." localSheetId="1">{"MPCROS",#N/A,FALSE,"ROS";"MPCOFF",#N/A,FALSE,"OFF";"MPCBEA",#N/A,FALSE,"BEA";"MPCCOF",#N/A,FALSE,"COF";"MPCTEL",#N/A,FALSE,"TEL";"MPCCON",#N/A,FALSE,"CON";"MPCINT",#N/A,FALSE,"INT"}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SR." localSheetId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T." localSheetId="1">{#N/A,#N/A,FALSE,"YTDCurrentMonth";#N/A,#N/A,FALSE,"CurrentMonth"}</definedName>
    <definedName name="wrn.MST." hidden="1">{#N/A,#N/A,FALSE,"YTDCurrentMonth";#N/A,#N/A,FALSE,"CurrentMonth"}</definedName>
    <definedName name="wrn.Multiples._.Calculation." localSheetId="1">{#N/A,#N/A,FALSE,"GCM Data Sum";#N/A,#N/A,FALSE,"TIC-Calculation";#N/A,#N/A,FALSE,"TIC  Multiples";#N/A,#N/A,FALSE,"P-E &amp; Price to Book Multiples";#N/A,#N/A,FALSE,"Margins-EBITDA-to-Growth"}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MÚTUOS." localSheetId="1">{"INF OP",#N/A,TRUE,"Dolar Flutuante";"INF OP 2",#N/A,TRUE,"Dolar Flutuante";"INF OP 3",#N/A,TRUE,"Dolar Flutuante";"LFESC LFI",#N/A,TRUE,"CONTRATOS EM CDI";"LFESC LFI 2",#N/A,TRUE,"CONTRATOS EM CDI";"LFESC OP",#N/A,TRUE,"CONTRATOS EM CDI";"LFESC OPERATE 2",#N/A,TRUE,"CONTRATOS EM CDI";"LFP KALILA",#N/A,TRUE,"CONTRATOS EM CDI";"SCRB KALILA",#N/A,TRUE,"CONTRATOS EM CDI";"ISEI IESC",#N/A,TRUE,"CONTRATOS EM TRD";"LFESC IESC",#N/A,TRUE,"CONTRATOS EM TRD";"LFESC IESC NEG",#N/A,TRUE,"CONTRATOS EM TRD";"ISEI ITATINGA",#N/A,TRUE,"CONTRATOS EM U$ COM";"ANWOLD LFESC",#N/A,TRUE,"CONTRATOS EM UFIR";"LFESC BICO DA MATA",#N/A,TRUE,"CONTRATOS EM UFIR";"SEGROB MAIOJAMA",#N/A,TRUE,"CONTRATOS EM UFIR";"MARCELO SCRB",#N/A,TRUE,"CONTRATOS EM IGP-DI";"OSWALDO SCRB",#N/A,TRUE,"CONTRATOS EM IGP-DI";"PAULO SCRB",#N/A,TRUE,"CONTRATOS EM IGP-DI"}</definedName>
    <definedName name="wrn.MÚTUOS." hidden="1">{"INF OP",#N/A,TRUE,"Dolar Flutuante";"INF OP 2",#N/A,TRUE,"Dolar Flutuante";"INF OP 3",#N/A,TRUE,"Dolar Flutuante";"LFESC LFI",#N/A,TRUE,"CONTRATOS EM CDI";"LFESC LFI 2",#N/A,TRUE,"CONTRATOS EM CDI";"LFESC OP",#N/A,TRUE,"CONTRATOS EM CDI";"LFESC OPERATE 2",#N/A,TRUE,"CONTRATOS EM CDI";"LFP KALILA",#N/A,TRUE,"CONTRATOS EM CDI";"SCRB KALILA",#N/A,TRUE,"CONTRATOS EM CDI";"ISEI IESC",#N/A,TRUE,"CONTRATOS EM TRD";"LFESC IESC",#N/A,TRUE,"CONTRATOS EM TRD";"LFESC IESC NEG",#N/A,TRUE,"CONTRATOS EM TRD";"ISEI ITATINGA",#N/A,TRUE,"CONTRATOS EM U$ COM";"ANWOLD LFESC",#N/A,TRUE,"CONTRATOS EM UFIR";"LFESC BICO DA MATA",#N/A,TRUE,"CONTRATOS EM UFIR";"SEGROB MAIOJAMA",#N/A,TRUE,"CONTRATOS EM UFIR";"MARCELO SCRB",#N/A,TRUE,"CONTRATOS EM IGP-DI";"OSWALDO SCRB",#N/A,TRUE,"CONTRATOS EM IGP-DI";"PAULO SCRB",#N/A,TRUE,"CONTRATOS EM IGP-DI"}</definedName>
    <definedName name="wrn.NBValuation." localSheetId="1">{"Form",#N/A,FALSE,"NB"}</definedName>
    <definedName name="wrn.NBValuation." hidden="1">{"Form",#N/A,FALSE,"NB"}</definedName>
    <definedName name="wrn.NCM._.Print._.Out." localSheetId="1">{"AO/EO/AP",#N/A,FALSE,"NCM REV";"VAR/HQ/Totals",#N/A,FALSE,"NCM REV"}</definedName>
    <definedName name="wrn.NCM._.Print._.Out." hidden="1">{"AO/EO/AP",#N/A,FALSE,"NCM REV";"VAR/HQ/Totals",#N/A,FALSE,"NCM REV"}</definedName>
    <definedName name="wrn.NOC._.vs.._.Aged._.Mkt." localSheetId="1">{"NOC vs. Aged Mkt",#N/A,FALSE,"Hewitt Study"}</definedName>
    <definedName name="wrn.NOC._.vs.._.Aged._.Mkt." hidden="1">{"NOC vs. Aged Mkt",#N/A,FALSE,"Hewitt Study"}</definedName>
    <definedName name="wrn.NOC._.vs.._.Aged._.Mkt._.plus._.15." localSheetId="1">{"NOC vs. Aged Mkt plus 15",#N/A,FALSE,"Hewitt Study Helm+15%"}</definedName>
    <definedName name="wrn.NOC._.vs.._.Aged._.Mkt._.plus._.15." hidden="1">{"NOC vs. Aged Mkt plus 15",#N/A,FALSE,"Hewitt Study Helm+15%"}</definedName>
    <definedName name="wrn.NORMAL." localSheetId="1">{"port",#N/A,FALSE,"CONSOL";"port",#N/A,FALSE,"DOPER";"PORT",#N/A,FALSE,"BAL";"port",#N/A,FALSE,"PROD"}</definedName>
    <definedName name="wrn.NORMAL." hidden="1">{"port",#N/A,FALSE,"CONSOL";"port",#N/A,FALSE,"DOPER";"PORT",#N/A,FALSE,"BAL";"port",#N/A,FALSE,"PROD"}</definedName>
    <definedName name="wrn.North._.America." localSheetId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rth._.America.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novo." localSheetId="1">{#N/A,#N/A,FALSE,"Count";#N/A,#N/A,FALSE,"Cash-Flow";#N/A,#N/A,FALSE,"Assumptions";#N/A,#N/A,FALSE,"Right"}</definedName>
    <definedName name="wrn.novo." hidden="1">{#N/A,#N/A,FALSE,"Count";#N/A,#N/A,FALSE,"Cash-Flow";#N/A,#N/A,FALSE,"Assumptions";#N/A,#N/A,FALSE,"Right"}</definedName>
    <definedName name="wrn.NUTRISERVIÇOS." localSheetId="1">{"TOTAL NUTRISERVIÇOS",#N/A,FALSE,"NUTRI";"PREMIX",#N/A,FALSE,"NUTRI";"NUCLEOS",#N/A,FALSE,"NUTRI";"MATERIAS PRIMAS",#N/A,FALSE,"NUTRI";"OUTROS",#N/A,FALSE,"NUTRI"}</definedName>
    <definedName name="wrn.NUTRISERVIÇOS." hidden="1">{"TOTAL NUTRISERVIÇOS",#N/A,FALSE,"NUTRI";"PREMIX",#N/A,FALSE,"NUTRI";"NUCLEOS",#N/A,FALSE,"NUTRI";"MATERIAS PRIMAS",#N/A,FALSE,"NUTRI";"OUTROS",#N/A,FALSE,"NUTRI"}</definedName>
    <definedName name="wrn.Official." localSheetId="1">{"Assumptions",#N/A,FALSE,"Assumptions";"qtr-official",#N/A,FALSE,"Qtr-Official";"qtr-forecast",#N/A,FALSE,"Qtr-Official";"monthlyq1",#N/A,FALSE,"Expenses";"monthlyq2",#N/A,FALSE,"Expenses";"monthlyq3",#N/A,FALSE,"Expenses";"monthlyq4",#N/A,FALSE,"Expenses";"Salary",#N/A,FALSE,"Salary Worksheet";"Bonus",#N/A,FALSE,"Bonus Worksheet";"Fringebenefits",#N/A,FALSE,"Fringe Benefits Worsheet";"Generalexpenses",#N/A,FALSE,"General Expenses"}</definedName>
    <definedName name="wrn.Official." hidden="1">{"Assumptions",#N/A,FALSE,"Assumptions";"qtr-official",#N/A,FALSE,"Qtr-Official";"qtr-forecast",#N/A,FALSE,"Qtr-Official";"monthlyq1",#N/A,FALSE,"Expenses";"monthlyq2",#N/A,FALSE,"Expenses";"monthlyq3",#N/A,FALSE,"Expenses";"monthlyq4",#N/A,FALSE,"Expenses";"Salary",#N/A,FALSE,"Salary Worksheet";"Bonus",#N/A,FALSE,"Bonus Worksheet";"Fringebenefits",#N/A,FALSE,"Fringe Benefits Worsheet";"Generalexpenses",#N/A,FALSE,"General Expenses"}</definedName>
    <definedName name="wrn.One._.page._.Summary." localSheetId="1">{"Print One Page",#N/A,FALSE,"SumReport"}</definedName>
    <definedName name="wrn.One._.page._.Summary." hidden="1">{"Print One Page",#N/A,FALSE,"SumReport"}</definedName>
    <definedName name="wrn.ontario." localSheetId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s._.Meeting." localSheetId="1">{#N/A,#N/A,FALSE,"Changes since last ESM";#N/A,#N/A,FALSE,"Changes since last div meeting";#N/A,#N/A,FALSE,"4 Qtr Rolling Fcst  "}</definedName>
    <definedName name="wrn.Ops._.Meeting." hidden="1">{#N/A,#N/A,FALSE,"Changes since last ESM";#N/A,#N/A,FALSE,"Changes since last div meeting";#N/A,#N/A,FALSE,"4 Qtr Rolling Fcst  "}</definedName>
    <definedName name="wrn.Orcamento._.Completo." localSheetId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" hidden="1">{#N/A,#N/A,FALSE,"QUADRO GERAL";#N/A,#N/A,FALSE,"RECEITA OPERACIONAL";#N/A,#N/A,FALSE,"DESP.OPERACIONAIS";#N/A,#N/A,FALSE,"INVESTIMENTOS";#N/A,#N/A,FALSE,"NÃO OPERACIONAL";#N/A,#N/A,FALSE,"PROJEÇÃO INDICADORES"}</definedName>
    <definedName name="wrn.ORÇAMENTO._.COMPLETO." localSheetId="1">{#N/A,#N/A,FALSE,"-";#N/A,#N/A,FALSE,"Orçamento Em Reais";#N/A,#N/A,FALSE,"Receitas Operacionais";#N/A,#N/A,FALSE,"Despesas Operacionais";#N/A,#N/A,FALSE,"Não Operacional";#N/A,#N/A,FALSE,"Bancos";#N/A,#N/A,FALSE,"Leasing";#N/A,#N/A,FALSE,"CNB";#N/A,#N/A,FALSE,"SCR";#N/A,#N/A,FALSE,"SCIPA";#N/A,#N/A,FALSE,"NAOS"}</definedName>
    <definedName name="wrn.ORÇAMENTO._.COMPLETO." hidden="1">{#N/A,#N/A,FALSE,"-";#N/A,#N/A,FALSE,"Orçamento Em Reais";#N/A,#N/A,FALSE,"Receitas Operacionais";#N/A,#N/A,FALSE,"Despesas Operacionais";#N/A,#N/A,FALSE,"Não Operacional";#N/A,#N/A,FALSE,"Bancos";#N/A,#N/A,FALSE,"Leasing";#N/A,#N/A,FALSE,"CNB";#N/A,#N/A,FALSE,"SCR";#N/A,#N/A,FALSE,"SCIPA";#N/A,#N/A,FALSE,"NAOS"}</definedName>
    <definedName name="wrn.Orcamento._.Completo._1" localSheetId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_1_1" localSheetId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1_1_1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" localSheetId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" hidden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_1" localSheetId="1">{#N/A,#N/A,FALSE,"QUADRO GERAL";#N/A,#N/A,FALSE,"RECEITA OPERACIONAL";#N/A,#N/A,FALSE,"DESP.OPERACIONAIS";#N/A,#N/A,FALSE,"INVESTIMENTOS";#N/A,#N/A,FALSE,"NÃO OPERACIONAL";#N/A,#N/A,FALSE,"PROJEÇÃO INDICADORES"}</definedName>
    <definedName name="wrn.Orcamento._.Completo._2_1" hidden="1">{#N/A,#N/A,FALSE,"QUADRO GERAL";#N/A,#N/A,FALSE,"RECEITA OPERACIONAL";#N/A,#N/A,FALSE,"DESP.OPERACIONAIS";#N/A,#N/A,FALSE,"INVESTIMENTOS";#N/A,#N/A,FALSE,"NÃO OPERACIONAL";#N/A,#N/A,FALSE,"PROJEÇÃO INDICADORES"}</definedName>
    <definedName name="wrn.Orçamento._.Geral." localSheetId="1">{"E001 Geração de Caixa Geral",#N/A,FALSE,"PCF97-04";"E002 D.L.P. Geral",#N/A,FALSE,"PCF97-04";"E003 D.L.P. Produção Própria",#N/A,FALSE,"PCF97-04";"E004 D.L.P. Produtos de Revenda",#N/A,FALSE,"PCF97-04";"E005 Previsão C.F. P.P.",#N/A,FALSE,"PCF97-04";"E006 Previasão C.F. P.P. II",#N/A,FALSE,"PCF97-04";"E007 Preço Médio Produção Própria",#N/A,FALSE,"PCF97-04";"E008 D.F.C. Produção Própria",#N/A,FALSE,"PCF97-04";"E009 Custo Produção Própria",#N/A,FALSE,"PCF97-04";"E010 D.F.C. Revenda",#N/A,FALSE,"PCF97-04";"E011 Despesa I",#N/A,FALSE,"PCF97-04";"E012 Despesa II",#N/A,FALSE,"PCF97-04";"E013 Folha de Pagamento I",#N/A,FALSE,"PCF97-04";"E014 Folha de Pagamento II",#N/A,FALSE,"PCF97-04"}</definedName>
    <definedName name="wrn.Orçamento._.Geral." hidden="1">{"E001 Geração de Caixa Geral",#N/A,FALSE,"PCF97-04";"E002 D.L.P. Geral",#N/A,FALSE,"PCF97-04";"E003 D.L.P. Produção Própria",#N/A,FALSE,"PCF97-04";"E004 D.L.P. Produtos de Revenda",#N/A,FALSE,"PCF97-04";"E005 Previsão C.F. P.P.",#N/A,FALSE,"PCF97-04";"E006 Previasão C.F. P.P. II",#N/A,FALSE,"PCF97-04";"E007 Preço Médio Produção Própria",#N/A,FALSE,"PCF97-04";"E008 D.F.C. Produção Própria",#N/A,FALSE,"PCF97-04";"E009 Custo Produção Própria",#N/A,FALSE,"PCF97-04";"E010 D.F.C. Revenda",#N/A,FALSE,"PCF97-04";"E011 Despesa I",#N/A,FALSE,"PCF97-04";"E012 Despesa II",#N/A,FALSE,"PCF97-04";"E013 Folha de Pagamento I",#N/A,FALSE,"PCF97-04";"E014 Folha de Pagamento II",#N/A,FALSE,"PCF97-04"}</definedName>
    <definedName name="wrn.ORÇAMENTO._.PADRÃO." localSheetId="1">{#N/A,#N/A,TRUE,"Capa";#N/A,#N/A,TRUE,"Premissas";#N/A,#N/A,TRUE,"EMP";#N/A,#N/A,TRUE,"Dem-VR";#N/A,#N/A,TRUE,"Proj-VR";#N/A,#N/A,TRUE,"Desc-AM";#N/A,#N/A,TRUE,"Comp-Sum";#N/A,#N/A,TRUE,"Sum2000";#N/A,#N/A,TRUE,"Sum1999";#N/A,#N/A,TRUE,"Area Vaga";#N/A,#N/A,TRUE,"Condir";#N/A,#N/A,TRUE,"Cash-E-2000";#N/A,#N/A,TRUE,"Cash-E-1999";#N/A,#N/A,TRUE,"E11";#N/A,#N/A,TRUE,"E12";#N/A,#N/A,TRUE,"E22";#N/A,#N/A,TRUE,"CCO_E";#N/A,#N/A,TRUE,"CCC_E";#N/A,#N/A,TRUE,"Imob-E";#N/A,#N/A,TRUE,"Pessoal-Mes-E";#N/A,#N/A,TRUE,"Pessoal-Anos-E";#N/A,#N/A,TRUE,"COND";#N/A,#N/A,TRUE,"Cash-C-2000";#N/A,#N/A,TRUE,"Cash-C-1999";#N/A,#N/A,TRUE,"Comp_Cond";#N/A,#N/A,TRUE,"Comp_Cond-mes";#N/A,#N/A,TRUE,"C11";#N/A,#N/A,TRUE,"C13";#N/A,#N/A,TRUE,"C14";#N/A,#N/A,TRUE,"C15";#N/A,#N/A,TRUE,"C16";#N/A,#N/A,TRUE,"C19";#N/A,#N/A,TRUE,"C20";#N/A,#N/A,TRUE,"C21";#N/A,#N/A,TRUE,"C22";#N/A,#N/A,TRUE,"C23";#N/A,#N/A,TRUE,"C24";#N/A,#N/A,TRUE,"C27";#N/A,#N/A,TRUE,"CCO_C";#N/A,#N/A,TRUE,"CCC_C";#N/A,#N/A,TRUE,"Imob-C";#N/A,#N/A,TRUE,"Pessoal-Mes-C";#N/A,#N/A,TRUE,"Pessoal-Anos-C";#N/A,#N/A,TRUE,"Pessoal-Rateios";#N/A,#N/A,TRUE,"Capa-Resumo";#N/A,#N/A,TRUE,"Resumo";#N/A,#N/A,TRUE,"Capa-Comp";#N/A,#N/A,TRUE,"Comp Total CC";#N/A,#N/A,TRUE,"Comparativo CC"}</definedName>
    <definedName name="wrn.ORÇAMENTO._.PADRÃO." hidden="1">{#N/A,#N/A,TRUE,"Capa";#N/A,#N/A,TRUE,"Premissas";#N/A,#N/A,TRUE,"EMP";#N/A,#N/A,TRUE,"Dem-VR";#N/A,#N/A,TRUE,"Proj-VR";#N/A,#N/A,TRUE,"Desc-AM";#N/A,#N/A,TRUE,"Comp-Sum";#N/A,#N/A,TRUE,"Sum2000";#N/A,#N/A,TRUE,"Sum1999";#N/A,#N/A,TRUE,"Area Vaga";#N/A,#N/A,TRUE,"Condir";#N/A,#N/A,TRUE,"Cash-E-2000";#N/A,#N/A,TRUE,"Cash-E-1999";#N/A,#N/A,TRUE,"E11";#N/A,#N/A,TRUE,"E12";#N/A,#N/A,TRUE,"E22";#N/A,#N/A,TRUE,"CCO_E";#N/A,#N/A,TRUE,"CCC_E";#N/A,#N/A,TRUE,"Imob-E";#N/A,#N/A,TRUE,"Pessoal-Mes-E";#N/A,#N/A,TRUE,"Pessoal-Anos-E";#N/A,#N/A,TRUE,"COND";#N/A,#N/A,TRUE,"Cash-C-2000";#N/A,#N/A,TRUE,"Cash-C-1999";#N/A,#N/A,TRUE,"Comp_Cond";#N/A,#N/A,TRUE,"Comp_Cond-mes";#N/A,#N/A,TRUE,"C11";#N/A,#N/A,TRUE,"C13";#N/A,#N/A,TRUE,"C14";#N/A,#N/A,TRUE,"C15";#N/A,#N/A,TRUE,"C16";#N/A,#N/A,TRUE,"C19";#N/A,#N/A,TRUE,"C20";#N/A,#N/A,TRUE,"C21";#N/A,#N/A,TRUE,"C22";#N/A,#N/A,TRUE,"C23";#N/A,#N/A,TRUE,"C24";#N/A,#N/A,TRUE,"C27";#N/A,#N/A,TRUE,"CCO_C";#N/A,#N/A,TRUE,"CCC_C";#N/A,#N/A,TRUE,"Imob-C";#N/A,#N/A,TRUE,"Pessoal-Mes-C";#N/A,#N/A,TRUE,"Pessoal-Anos-C";#N/A,#N/A,TRUE,"Pessoal-Rateios";#N/A,#N/A,TRUE,"Capa-Resumo";#N/A,#N/A,TRUE,"Resumo";#N/A,#N/A,TRUE,"Capa-Comp";#N/A,#N/A,TRUE,"Comp Total CC";#N/A,#N/A,TRUE,"Comparativo CC"}</definedName>
    <definedName name="wrn.ORÇAMENTO._.RCSA." localSheetId="1">{"E001 - GERAÇÃO DE CAIXA GERAL",#N/A,FALSE,"Ajuste";"E002 - DLP GERAL",#N/A,FALSE,"Ajuste"}</definedName>
    <definedName name="wrn.ORÇAMENTO._.RCSA." hidden="1">{"E001 - GERAÇÃO DE CAIXA GERAL",#N/A,FALSE,"Ajuste";"E002 - DLP GERAL",#N/A,FALSE,"Ajuste"}</definedName>
    <definedName name="wrn.Other._.Fixed." localSheetId="1">{"Other Fixed(Monthly)",#N/A,FALSE,"Other Fixed";"Other Fixed(Summary)",#N/A,FALSE,"Other Fixed"}</definedName>
    <definedName name="wrn.Other._.Fixed." hidden="1">{"Other Fixed(Monthly)",#N/A,FALSE,"Other Fixed";"Other Fixed(Summary)",#N/A,FALSE,"Other Fixed"}</definedName>
    <definedName name="wrn.Other._.Fixed._1" localSheetId="1">{"Other Fixed(Monthly)",#N/A,FALSE,"Other Fixed";"Other Fixed(Summary)",#N/A,FALSE,"Other Fixed"}</definedName>
    <definedName name="wrn.Other._.Fixed._1" hidden="1">{"Other Fixed(Monthly)",#N/A,FALSE,"Other Fixed";"Other Fixed(Summary)",#N/A,FALSE,"Other Fixed"}</definedName>
    <definedName name="wrn.Other._.Variable." localSheetId="1">{"Other Variable(Monthly)",#N/A,FALSE,"Other Variable";"Other Variable(Summary)",#N/A,FALSE,"Other Variable"}</definedName>
    <definedName name="wrn.Other._.Variable." hidden="1">{"Other Variable(Monthly)",#N/A,FALSE,"Other Variable";"Other Variable(Summary)",#N/A,FALSE,"Other Variable"}</definedName>
    <definedName name="wrn.Other._.Variable._1" localSheetId="1">{"Other Variable(Monthly)",#N/A,FALSE,"Other Variable";"Other Variable(Summary)",#N/A,FALSE,"Other Variable"}</definedName>
    <definedName name="wrn.Other._.Variable._1" hidden="1">{"Other Variable(Monthly)",#N/A,FALSE,"Other Variable";"Other Variable(Summary)",#N/A,FALSE,"Other Variable"}</definedName>
    <definedName name="wrn.Outlook._.for._.US._.Domestic._.Paging." localSheetId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localSheetId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3Column." localSheetId="1">{"Output-3Column",#N/A,FALSE,"Output"}</definedName>
    <definedName name="wrn.Output3Column." hidden="1">{"Output-3Column",#N/A,FALSE,"Output"}</definedName>
    <definedName name="wrn.OutputAll." localSheetId="1">{"Output-All",#N/A,FALSE,"Output"}</definedName>
    <definedName name="wrn.OutputAll." hidden="1">{"Output-All",#N/A,FALSE,"Output"}</definedName>
    <definedName name="wrn.OutputBaseYear." localSheetId="1">{"Output-BaseYear",#N/A,FALSE,"Output"}</definedName>
    <definedName name="wrn.OutputBaseYear." hidden="1">{"Output-BaseYear",#N/A,FALSE,"Output"}</definedName>
    <definedName name="wrn.OutputMin." localSheetId="1">{"Output-Min",#N/A,FALSE,"Output"}</definedName>
    <definedName name="wrn.OutputMin." hidden="1">{"Output-Min",#N/A,FALSE,"Output"}</definedName>
    <definedName name="wrn.OutputPercent." localSheetId="1">{"Output%",#N/A,FALSE,"Output"}</definedName>
    <definedName name="wrn.OutputPercent." hidden="1">{"Output%",#N/A,FALSE,"Output"}</definedName>
    <definedName name="wrn.PA._.MENSAL." localSheetId="1">{#N/A,#N/A,FALSE,"PACCIL";#N/A,#N/A,FALSE,"PAITACAN";#N/A,#N/A,FALSE,"PARECO";#N/A,#N/A,FALSE,"PA62";#N/A,#N/A,FALSE,"PAFINAL";#N/A,#N/A,FALSE,"PARECONF";#N/A,#N/A,FALSE,"PARECOND"}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PandL._.GROUP." localSheetId="1">{#N/A,#N/A,FALSE,"Sheet13";#N/A,#N/A,FALSE,"Sheet23 (2)";#N/A,#N/A,FALSE,"Sheet1";#N/A,#N/A,FALSE,"Sheet16";#N/A,#N/A,FALSE,"Sheet20";#N/A,#N/A,FALSE,"Sheet19";#N/A,#N/A,FALSE,"Sheet18";#N/A,#N/A,FALSE,"Sheet17";#N/A,#N/A,FALSE,"Sheet22";#N/A,#N/A,FALSE,"Sheet21";#N/A,#N/A,FALSE,"Sheet10"}</definedName>
    <definedName name="wrn.PandL._.GROUP." hidden="1">{#N/A,#N/A,FALSE,"Sheet13";#N/A,#N/A,FALSE,"Sheet23 (2)";#N/A,#N/A,FALSE,"Sheet1";#N/A,#N/A,FALSE,"Sheet16";#N/A,#N/A,FALSE,"Sheet20";#N/A,#N/A,FALSE,"Sheet19";#N/A,#N/A,FALSE,"Sheet18";#N/A,#N/A,FALSE,"Sheet17";#N/A,#N/A,FALSE,"Sheet22";#N/A,#N/A,FALSE,"Sheet21";#N/A,#N/A,FALSE,"Sheet10"}</definedName>
    <definedName name="wrn.PandL._.LAVIPHARM._.AE." localSheetId="1">{#N/A,#N/A,FALSE,"Sheet9";#N/A,#N/A,FALSE,"Sheet23";#N/A,#N/A,FALSE,"Sheet5";#N/A,#N/A,FALSE,"Sheet6";#N/A,#N/A,FALSE,"Sheet7";#N/A,#N/A,FALSE,"Sheet8";#N/A,#N/A,FALSE,"Sheet3";#N/A,#N/A,FALSE,"Sheet4";#N/A,#N/A,FALSE,"Sheet11"}</definedName>
    <definedName name="wrn.PandL._.LAVIPHARM._.AE." hidden="1">{#N/A,#N/A,FALSE,"Sheet9";#N/A,#N/A,FALSE,"Sheet23";#N/A,#N/A,FALSE,"Sheet5";#N/A,#N/A,FALSE,"Sheet6";#N/A,#N/A,FALSE,"Sheet7";#N/A,#N/A,FALSE,"Sheet8";#N/A,#N/A,FALSE,"Sheet3";#N/A,#N/A,FALSE,"Sheet4";#N/A,#N/A,FALSE,"Sheet11"}</definedName>
    <definedName name="wrn.PandL9mnth." localSheetId="1">{#N/A,#N/A,FALSE,"Sheet10";#N/A,#N/A,FALSE,"Sheet9";#N/A,#N/A,FALSE,"Sheet5";#N/A,#N/A,FALSE,"Sheet33";#N/A,#N/A,FALSE,"Sheet13";#N/A,#N/A,FALSE,"Sheet20";#N/A,#N/A,FALSE,"Sheet19";#N/A,#N/A,FALSE,"Sheet18";#N/A,#N/A,FALSE,"Sheet17";#N/A,#N/A,FALSE,"Sheet22";#N/A,#N/A,FALSE,"Sheet1";#N/A,#N/A,FALSE,"Sheet32";#N/A,#N/A,FALSE,"Sheet21";#N/A,#N/A,FALSE,"Sheet15"}</definedName>
    <definedName name="wrn.PandL9mnth." hidden="1">{#N/A,#N/A,FALSE,"Sheet10";#N/A,#N/A,FALSE,"Sheet9";#N/A,#N/A,FALSE,"Sheet5";#N/A,#N/A,FALSE,"Sheet33";#N/A,#N/A,FALSE,"Sheet13";#N/A,#N/A,FALSE,"Sheet20";#N/A,#N/A,FALSE,"Sheet19";#N/A,#N/A,FALSE,"Sheet18";#N/A,#N/A,FALSE,"Sheet17";#N/A,#N/A,FALSE,"Sheet22";#N/A,#N/A,FALSE,"Sheet1";#N/A,#N/A,FALSE,"Sheet32";#N/A,#N/A,FALSE,"Sheet21";#N/A,#N/A,FALSE,"Sheet15"}</definedName>
    <definedName name="wrn.PARA._.EL._.CONSEJO." localSheetId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1">{"uno",#N/A,FALSE,"Dist total";"COMENTARIO",#N/A,FALSE,"Ficha CODICE"}</definedName>
    <definedName name="wrn.PARA._.LA._.CARTA." hidden="1">{"uno",#N/A,FALSE,"Dist total";"COMENTARIO",#N/A,FALSE,"Ficha CODICE"}</definedName>
    <definedName name="wrn.param." localSheetId="1">{"param,pg1",#N/A,FALSE,"Parameters";"param,pg2",#N/A,FALSE,"Parameters"}</definedName>
    <definedName name="wrn.param." hidden="1">{"param,pg1",#N/A,FALSE,"Parameters";"param,pg2",#N/A,FALSE,"Parameters"}</definedName>
    <definedName name="wrn.Pasta._.aos._.Sócios." localSheetId="1">{#N/A,#N/A,FALSE,"Fluxo de Caixa";#N/A,#N/A,FALSE,"Aplicações";#N/A,#N/A,FALSE,"Recursos";#N/A,#N/A,FALSE,"Recebimento de Luvas"}</definedName>
    <definedName name="wrn.Pasta._.aos._.Sócios." hidden="1">{#N/A,#N/A,FALSE,"Fluxo de Caixa";#N/A,#N/A,FALSE,"Aplicações";#N/A,#N/A,FALSE,"Recursos";#N/A,#N/A,FALSE,"Recebimento de Luvas"}</definedName>
    <definedName name="wrn.performance." localSheetId="1">{#N/A,#N/A,FALSE,"CAP";#N/A,#N/A,FALSE,"INDICES";#N/A,#N/A,FALSE,"CAPA1";#N/A,#N/A,FALSE,"COMP.1_4";#N/A,#N/A,FALSE,"GRAF.05";#N/A,#N/A,FALSE,"ABL_06";#N/A,#N/A,FALSE,"Vacancy 07";#N/A,#N/A,FALSE,"veic_8";#N/A,#N/A,FALSE,"CAPA2";#N/A,#N/A,FALSE,"Pág. 09";#N/A,#N/A,FALSE,"Real atual 10";#N/A,#N/A,FALSE,"CAPA3";#N/A,#N/A,FALSE,"Pag.11";#N/A,#N/A,FALSE,"CC Atual P.12";#N/A,#N/A,FALSE,"Pág.13";#N/A,#N/A,FALSE,"D.Atual P.14";#N/A,#N/A,FALSE,"CAPA4";#N/A,#N/A,FALSE,"Q. Pessoal"}</definedName>
    <definedName name="wrn.performance." hidden="1">{#N/A,#N/A,FALSE,"CAP";#N/A,#N/A,FALSE,"INDICES";#N/A,#N/A,FALSE,"CAPA1";#N/A,#N/A,FALSE,"COMP.1_4";#N/A,#N/A,FALSE,"GRAF.05";#N/A,#N/A,FALSE,"ABL_06";#N/A,#N/A,FALSE,"Vacancy 07";#N/A,#N/A,FALSE,"veic_8";#N/A,#N/A,FALSE,"CAPA2";#N/A,#N/A,FALSE,"Pág. 09";#N/A,#N/A,FALSE,"Real atual 10";#N/A,#N/A,FALSE,"CAPA3";#N/A,#N/A,FALSE,"Pag.11";#N/A,#N/A,FALSE,"CC Atual P.12";#N/A,#N/A,FALSE,"Pág.13";#N/A,#N/A,FALSE,"D.Atual P.14";#N/A,#N/A,FALSE,"CAPA4";#N/A,#N/A,FALSE,"Q. Pessoal"}</definedName>
    <definedName name="wrn.Performance._.Aluguel." localSheetId="1">{#N/A,#N/A,FALSE,"Performance Aluguel"}</definedName>
    <definedName name="wrn.Performance._.Aluguel." hidden="1">{#N/A,#N/A,FALSE,"Performance Aluguel"}</definedName>
    <definedName name="wrn.Performance._.Aluguel._1" localSheetId="1">{#N/A,#N/A,FALSE,"Performance Aluguel"}</definedName>
    <definedName name="wrn.Performance._.Aluguel._1" hidden="1">{#N/A,#N/A,FALSE,"Performance Aluguel"}</definedName>
    <definedName name="wrn.Performance._.Aluguel._1_1_1" localSheetId="1">{#N/A,#N/A,FALSE,"Performance Aluguel"}</definedName>
    <definedName name="wrn.Performance._.Aluguel._1_1_1" hidden="1">{#N/A,#N/A,FALSE,"Performance Aluguel"}</definedName>
    <definedName name="wrn.Performance._.Aluguel._2" localSheetId="1">{#N/A,#N/A,FALSE,"Performance Aluguel"}</definedName>
    <definedName name="wrn.Performance._.Aluguel._2" hidden="1">{#N/A,#N/A,FALSE,"Performance Aluguel"}</definedName>
    <definedName name="wrn.Performance._.Aluguel._2_1" localSheetId="1">{#N/A,#N/A,FALSE,"Performance Aluguel"}</definedName>
    <definedName name="wrn.Performance._.Aluguel._2_1" hidden="1">{#N/A,#N/A,FALSE,"Performance Aluguel"}</definedName>
    <definedName name="wrn.Performance._.Vendas." localSheetId="1">{#N/A,#N/A,FALSE,"Performance Vendas"}</definedName>
    <definedName name="wrn.Performance._.Vendas." hidden="1">{#N/A,#N/A,FALSE,"Performance Vendas"}</definedName>
    <definedName name="wrn.Performance._.Vendas._1" localSheetId="1">{#N/A,#N/A,FALSE,"Performance Vendas"}</definedName>
    <definedName name="wrn.Performance._.Vendas._1" hidden="1">{#N/A,#N/A,FALSE,"Performance Vendas"}</definedName>
    <definedName name="wrn.Performance._.Vendas._1_1_1" localSheetId="1">{#N/A,#N/A,FALSE,"Performance Vendas"}</definedName>
    <definedName name="wrn.Performance._.Vendas._1_1_1" hidden="1">{#N/A,#N/A,FALSE,"Performance Vendas"}</definedName>
    <definedName name="wrn.Performance._.Vendas._2" localSheetId="1">{#N/A,#N/A,FALSE,"Performance Vendas"}</definedName>
    <definedName name="wrn.Performance._.Vendas._2" hidden="1">{#N/A,#N/A,FALSE,"Performance Vendas"}</definedName>
    <definedName name="wrn.Performance._.Vendas._2_1" localSheetId="1">{#N/A,#N/A,FALSE,"Performance Vendas"}</definedName>
    <definedName name="wrn.Performance._.Vendas._2_1" hidden="1">{#N/A,#N/A,FALSE,"Performance Vendas"}</definedName>
    <definedName name="wrn.PETROS." localSheetId="1">{"capapetros",#N/A,FALSE,"capa petros";"RESPETROS",#N/A,FALSE,"RESULTADO";"REALIZ97PETROS",#N/A,FALSE,"RES97"}</definedName>
    <definedName name="wrn.PETROS." hidden="1">{"capapetros",#N/A,FALSE,"capa petros";"RESPETROS",#N/A,FALSE,"RESULTADO";"REALIZ97PETROS",#N/A,FALSE,"RES97"}</definedName>
    <definedName name="wrn.PIS." localSheetId="1">{#N/A,#N/A,FALSE,"PIS"}</definedName>
    <definedName name="wrn.PIS." hidden="1">{#N/A,#N/A,FALSE,"PIS"}</definedName>
    <definedName name="wrn.PL." localSheetId="1">{"20 Years",#N/A,FALSE,"P&amp;Ls";"2001",#N/A,FALSE,"P&amp;Ls"}</definedName>
    <definedName name="wrn.PL." hidden="1">{"20 Years",#N/A,FALSE,"P&amp;Ls";"2001",#N/A,FALSE,"P&amp;Ls"}</definedName>
    <definedName name="wrn.pl_brasil." localSheetId="1">{"PL_Brasil",#N/A,FALSE,"PL"}</definedName>
    <definedName name="wrn.pl_brasil." hidden="1">{"PL_Brasil",#N/A,FALSE,"PL"}</definedName>
    <definedName name="wrn.pol." localSheetId="1">{"TRANSF1",#N/A,FALSE,"TRANSF";"Reventa 2",#N/A,FALSE,"Reventa";"Reventa 1",#N/A,FALSE,"Reventa";"Reventa AS1",#N/A,FALSE,"Reventa"}</definedName>
    <definedName name="wrn.pol." hidden="1">{"TRANSF1",#N/A,FALSE,"TRANSF";"Reventa 2",#N/A,FALSE,"Reventa";"Reventa 1",#N/A,FALSE,"Reventa";"Reventa AS1",#N/A,FALSE,"Reventa"}</definedName>
    <definedName name="wrn.Porcentaje._.venta." localSheetId="1">{"% s/venta",#N/A,FALSE,"Edo Res";"% s/venta 2",#N/A,FALSE,"Edo Res"}</definedName>
    <definedName name="wrn.Porcentaje._.venta." hidden="1">{"% s/venta",#N/A,FALSE,"Edo Res";"% s/venta 2",#N/A,FALSE,"Edo Res"}</definedName>
    <definedName name="wrn.Porcentajes._.Ps._.const." localSheetId="1">{"% s/venta Ps constantes 1",#N/A,FALSE,"Edo Res";"% s/venta Ps constantes 2",#N/A,FALSE,"Edo Res"}</definedName>
    <definedName name="wrn.Porcentajes._.Ps._.const." hidden="1">{"% s/venta Ps constantes 1",#N/A,FALSE,"Edo Res";"% s/venta Ps constantes 2",#N/A,FALSE,"Edo Res"}</definedName>
    <definedName name="wrn.portugal." localSheetId="1">{"portugal",#N/A,FALSE,"PL"}</definedName>
    <definedName name="wrn.portugal." hidden="1">{"portugal",#N/A,FALSE,"PL"}</definedName>
    <definedName name="wrn.Power." localSheetId="1">{"Power(Monthly)",#N/A,FALSE,"Power";"Power(Summary)",#N/A,FALSE,"Power"}</definedName>
    <definedName name="wrn.Power." hidden="1">{"Power(Monthly)",#N/A,FALSE,"Power";"Power(Summary)",#N/A,FALSE,"Power"}</definedName>
    <definedName name="wrn.Power._1" localSheetId="1">{"Power(Monthly)",#N/A,FALSE,"Power";"Power(Summary)",#N/A,FALSE,"Power"}</definedName>
    <definedName name="wrn.Power._1" hidden="1">{"Power(Monthly)",#N/A,FALSE,"Power";"Power(Summary)",#N/A,FALSE,"Power"}</definedName>
    <definedName name="wrn.pq_dr." localSheetId="1">{"pq_dr",#N/A,FALSE,"PQ"}</definedName>
    <definedName name="wrn.pq_dr." hidden="1">{"pq_dr",#N/A,FALSE,"PQ"}</definedName>
    <definedName name="wrn.pq_pe." localSheetId="1">{"pq_pe",#N/A,FALSE,"PQ"}</definedName>
    <definedName name="wrn.pq_pe." hidden="1">{"pq_pe",#N/A,FALSE,"PQ"}</definedName>
    <definedName name="wrn.pq_sp." localSheetId="1">{"pq_sp",#N/A,FALSE,"PQ"}</definedName>
    <definedName name="wrn.pq_sp." hidden="1">{"pq_sp",#N/A,FALSE,"PQ"}</definedName>
    <definedName name="wrn.PR_TRIAL_BALANCE." localSheetId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cio._.Venta." localSheetId="1">{#N/A,#N/A,FALSE,"Venta"}</definedName>
    <definedName name="wrn.Precio._.Venta." hidden="1">{#N/A,#N/A,FALSE,"Venta"}</definedName>
    <definedName name="wrn.PRES_OUT." localSheetId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cion." localSheetId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wrn.presentacion.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wrn.prest.contas." localSheetId="1">{#N/A,#N/A,FALSE,"Ant I";#N/A,#N/A,FALSE,"Ant II";#N/A,#N/A,FALSE,"Final I";#N/A,#N/A,FALSE,"Final II"}</definedName>
    <definedName name="wrn.prest.contas." hidden="1">{#N/A,#N/A,FALSE,"Ant I";#N/A,#N/A,FALSE,"Ant II";#N/A,#N/A,FALSE,"Final I";#N/A,#N/A,FALSE,"Final II"}</definedName>
    <definedName name="wrn.PREST_CONTAS." localSheetId="1">{#N/A,#N/A,FALSE,"Ant II";#N/A,#N/A,FALSE,"Ant I";#N/A,#N/A,FALSE,"Final I";#N/A,#N/A,FALSE,"Final II"}</definedName>
    <definedName name="wrn.PREST_CONTAS." hidden="1">{#N/A,#N/A,FALSE,"Ant II";#N/A,#N/A,FALSE,"Ant I";#N/A,#N/A,FALSE,"Final I";#N/A,#N/A,FALSE,"Final II"}</definedName>
    <definedName name="wrn.prices." localSheetId="1">{#N/A,#N/A,TRUE,"BANAMEX";#N/A,#N/A,TRUE,"CGT";#N/A,#N/A,TRUE,"ALFA";#N/A,#N/A,TRUE,"ICA (2)"}</definedName>
    <definedName name="wrn.prices." hidden="1">{#N/A,#N/A,TRUE,"BANAMEX";#N/A,#N/A,TRUE,"CGT";#N/A,#N/A,TRUE,"ALFA";#N/A,#N/A,TRUE,"ICA (2)"}</definedName>
    <definedName name="wrn.Pricing._.Case." localSheetId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t." localSheetId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 localSheetId="1">{#N/A,#N/A,FALSE,"Pharm";#N/A,#N/A,FALSE,"WWCM"}</definedName>
    <definedName name="wrn.PRINT._.ALL." hidden="1">{#N/A,#N/A,FALSE,"Pharm";#N/A,#N/A,FALSE,"WWCM"}</definedName>
    <definedName name="wrn.Print._.All._.A4." localSheetId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Exhibits." localSheetId="1">{"Inc Stmt Dollar",#N/A,FALSE,"IS";"Inc Stmt CS",#N/A,FALSE,"IS";"BS Dollar",#N/A,FALSE,"BS";"BS CS",#N/A,FALSE,"BS";"CF Dollar",#N/A,FALSE,"CF";"Ratio No.1",#N/A,FALSE,"Ratio";"Ratio No.2",#N/A,FALSE,"Ratio"}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Letter." localSheetId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sheets." localSheetId="1">{"summary",#N/A,FALSE,"Valuation Analysis";"assumptions1",#N/A,FALSE,"Valuation Analysis";"assumptions2",#N/A,FALSE,"Valuation Analysis"}</definedName>
    <definedName name="wrn.print._.all._.sheets." hidden="1">{"summary",#N/A,FALSE,"Valuation Analysis";"assumptions1",#N/A,FALSE,"Valuation Analysis";"assumptions2",#N/A,FALSE,"Valuation Analysis"}</definedName>
    <definedName name="wrn.Print._.Blank._.Exhibit." localSheetId="1">{"Extra 1",#N/A,FALSE,"Blank"}</definedName>
    <definedName name="wrn.Print._.Blank._.Exhibit." hidden="1">{"Extra 1",#N/A,FALSE,"Blank"}</definedName>
    <definedName name="wrn.Print._.BS._.Exhibits." localSheetId="1">{"BS Dollar",#N/A,FALSE,"BS";"BS CS",#N/A,FALSE,"BS"}</definedName>
    <definedName name="wrn.Print._.BS._.Exhibits." hidden="1">{"BS Dollar",#N/A,FALSE,"BS";"BS CS",#N/A,FALSE,"BS"}</definedName>
    <definedName name="wrn.Print._.CF._.Exhibit." localSheetId="1">{"CF Dollar",#N/A,FALSE,"CF"}</definedName>
    <definedName name="wrn.Print._.CF._.Exhibit." hidden="1">{"CF Dollar",#N/A,FALSE,"CF"}</definedName>
    <definedName name="wrn.Print._.Entire._.Business._.Case." localSheetId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localSheetId="1">{"Inc Stmt Dollar",#N/A,FALSE,"IS";"Inc Stmt CS",#N/A,FALSE,"IS"}</definedName>
    <definedName name="wrn.Print._.IS._.Exhibits." hidden="1">{"Inc Stmt Dollar",#N/A,FALSE,"IS";"Inc Stmt CS",#N/A,FALSE,"IS"}</definedName>
    <definedName name="wrn.Print._.Ratio._.Exhibits." localSheetId="1">{"Ratio No.1",#N/A,FALSE,"Ratio";"Ratio No.2",#N/A,FALSE,"Ratio"}</definedName>
    <definedName name="wrn.Print._.Ratio._.Exhibits." hidden="1">{"Ratio No.1",#N/A,FALSE,"Ratio";"Ratio No.2",#N/A,FALSE,"Ratio"}</definedName>
    <definedName name="wrn.print._.raw._.data._.entry." localSheetId="1">{"inputs raw data",#N/A,TRUE,"INPUT"}</definedName>
    <definedName name="wrn.print._.raw._.data._.entry." hidden="1">{"inputs raw data",#N/A,TRUE,"INPUT"}</definedName>
    <definedName name="wrn.Print._.Results._.A4." localSheetId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1" localSheetId="1">{"vi1",#N/A,FALSE,"Financial Statements";"vi2",#N/A,FALSE,"Financial Statements";#N/A,#N/A,FALSE,"DCF"}</definedName>
    <definedName name="wrn.print.1" hidden="1">{"vi1",#N/A,FALSE,"Financial Statements";"vi2",#N/A,FALSE,"Financial Statements";#N/A,#N/A,FALSE,"DCF"}</definedName>
    <definedName name="wrn.Print_All." localSheetId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S." localSheetId="1">{"Index",#N/A,FALSE,"Index"}</definedName>
    <definedName name="wrn.print_BS." hidden="1">{"Index",#N/A,FALSE,"Index"}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Index." localSheetId="1">{"Index",#N/A,FALSE,"Index"}</definedName>
    <definedName name="wrn.Print_Index." hidden="1">{"Index",#N/A,FALSE,"Index"}</definedName>
    <definedName name="wrn.print1." localSheetId="1">{"SCH15",#N/A,FALSE,"SCH15,16,85,86";"SCH16",#N/A,FALSE,"SCH15,16,85,86";"SCH85",#N/A,FALSE,"SCH15,16,85,86";"SCH86",#N/A,FALSE,"SCH15,16,85,86"}</definedName>
    <definedName name="wrn.print1." hidden="1">{"SCH15",#N/A,FALSE,"SCH15,16,85,86";"SCH16",#N/A,FALSE,"SCH15,16,85,86";"SCH85",#N/A,FALSE,"SCH15,16,85,86";"SCH86",#N/A,FALSE,"SCH15,16,85,86"}</definedName>
    <definedName name="wrn.print2" localSheetId="1">{"SCH15",#N/A,FALSE,"SCH15,16,85,86";"SCH16",#N/A,FALSE,"SCH15,16,85,86";"SCH85",#N/A,FALSE,"SCH15,16,85,86";"SCH86",#N/A,FALSE,"SCH15,16,85,86"}</definedName>
    <definedName name="wrn.print2" hidden="1">{"SCH15",#N/A,FALSE,"SCH15,16,85,86";"SCH16",#N/A,FALSE,"SCH15,16,85,86";"SCH85",#N/A,FALSE,"SCH15,16,85,86";"SCH86",#N/A,FALSE,"SCH15,16,85,86"}</definedName>
    <definedName name="wrn.PRINTHR." localSheetId="1">{"SCH66",#N/A,FALSE,"SCH66";"SCH67",#N/A,FALSE,"SCH67";"SCH68",#N/A,FALSE,"SCH68";"SCH69",#N/A,FALSE,"SCH69";"SCH70",#N/A,FALSE,"SCH70"}</definedName>
    <definedName name="wrn.PRINTHR." hidden="1">{"SCH66",#N/A,FALSE,"SCH66";"SCH67",#N/A,FALSE,"SCH67";"SCH68",#N/A,FALSE,"SCH68";"SCH69",#N/A,FALSE,"SCH69";"SCH70",#N/A,FALSE,"SCH70"}</definedName>
    <definedName name="wrn.PRINTMKTG." localSheetId="1">{"sch6",#N/A,FALSE,"SCH6";"sch7",#N/A,FALSE,"SCH7"}</definedName>
    <definedName name="wrn.PRINTMKTG." hidden="1">{"sch6",#N/A,FALSE,"SCH6";"sch7",#N/A,FALSE,"SCH7"}</definedName>
    <definedName name="wrn.PRINTPROD.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s._.All." localSheetId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cess._.Fuel." localSheetId="1">{"Process Fuel(Monthly)",#N/A,FALSE,"Process Fuel";"Process Fuel(Summary)",#N/A,FALSE,"Process Fuel"}</definedName>
    <definedName name="wrn.Process._.Fuel." hidden="1">{"Process Fuel(Monthly)",#N/A,FALSE,"Process Fuel";"Process Fuel(Summary)",#N/A,FALSE,"Process Fuel"}</definedName>
    <definedName name="wrn.Process._.Fuel._1" localSheetId="1">{"Process Fuel(Monthly)",#N/A,FALSE,"Process Fuel";"Process Fuel(Summary)",#N/A,FALSE,"Process Fuel"}</definedName>
    <definedName name="wrn.Process._.Fuel._1" hidden="1">{"Process Fuel(Monthly)",#N/A,FALSE,"Process Fuel";"Process Fuel(Summary)",#N/A,FALSE,"Process Fuel"}</definedName>
    <definedName name="wrn.Product._.Mix." localSheetId="1">{"Field",#N/A,FALSE,"Q2 Mix Fcst - Bookings";"Totals",#N/A,FALSE,"Q2 Mix Fcst - Bookings"}</definedName>
    <definedName name="wrn.Product._.Mix." hidden="1">{"Field",#N/A,FALSE,"Q2 Mix Fcst - Bookings";"Totals",#N/A,FALSE,"Q2 Mix Fcst - Bookings"}</definedName>
    <definedName name="wrn.Production._.Activity." localSheetId="1">{"Production Activities",#N/A,FALSE,"Prod. Activity"}</definedName>
    <definedName name="wrn.Production._.Activity." hidden="1">{"Production Activities",#N/A,FALSE,"Prod. Activity"}</definedName>
    <definedName name="wrn.Production._.Activity._1" localSheetId="1">{"Production Activities",#N/A,FALSE,"Prod. Activity"}</definedName>
    <definedName name="wrn.Production._.Activity._1" hidden="1">{"Production Activities",#N/A,FALSE,"Prod. Activity"}</definedName>
    <definedName name="wrn.Production._.Quantities." localSheetId="1">{"Production Quantities",#N/A,FALSE,"Production Page"}</definedName>
    <definedName name="wrn.Production._.Quantities." hidden="1">{"Production Quantities",#N/A,FALSE,"Production Page"}</definedName>
    <definedName name="wrn.Production._.Quantities._1" localSheetId="1">{"Production Quantities",#N/A,FALSE,"Production Page"}</definedName>
    <definedName name="wrn.Production._.Quantities._1" hidden="1">{"Production Quantities",#N/A,FALSE,"Production Page"}</definedName>
    <definedName name="wrn.Proforma._.1." localSheetId="1">{"side1",#N/A,FALSE,"ResRegn.A-kons.";"Side2",#N/A,FALSE,"Bal3112.A-kons."}</definedName>
    <definedName name="wrn.Proforma._.1." hidden="1">{"side1",#N/A,FALSE,"ResRegn.A-kons.";"Side2",#N/A,FALSE,"Bal3112.A-kons."}</definedName>
    <definedName name="wrn.Proforma._.Report." localSheetId="1">{#N/A,#N/A,FALSE,"Summary";#N/A,#N/A,FALSE,"Area Analysis";#N/A,#N/A,FALSE,"Construction Costs";#N/A,#N/A,FALSE,"Construction Notes";#N/A,#N/A,FALSE,"Revenue Analysis";#N/A,#N/A,FALSE,"IRR Analysis";#N/A,#N/A,FALSE,"Value Creation Analysis";#N/A,#N/A,FALSE,"Incremental Revenue Analysis";#N/A,#N/A,FALSE,"New Tenants";#N/A,#N/A,FALSE,"Existing Tenants";#N/A,#N/A,FALSE,"Proforma"}</definedName>
    <definedName name="wrn.Proforma._.Report." hidden="1">{#N/A,#N/A,FALSE,"Summary";#N/A,#N/A,FALSE,"Area Analysis";#N/A,#N/A,FALSE,"Construction Costs";#N/A,#N/A,FALSE,"Construction Notes";#N/A,#N/A,FALSE,"Revenue Analysis";#N/A,#N/A,FALSE,"IRR Analysis";#N/A,#N/A,FALSE,"Value Creation Analysis";#N/A,#N/A,FALSE,"Incremental Revenue Analysis";#N/A,#N/A,FALSE,"New Tenants";#N/A,#N/A,FALSE,"Existing Tenants";#N/A,#N/A,FALSE,"Proforma"}</definedName>
    <definedName name="wrn.PROGRAMA._.EMBARQUES." localSheetId="1">{#N/A,#N/A,FALSE,"Hoja1";#N/A,#N/A,FALSE,"Hoja1"}</definedName>
    <definedName name="wrn.PROGRAMA._.EMBARQUES." hidden="1">{#N/A,#N/A,FALSE,"Hoja1";#N/A,#N/A,FALSE,"Hoja1"}</definedName>
    <definedName name="wrn.PROGRAMS." localSheetId="1">{"sch52",#N/A,FALSE,"SCH52"}</definedName>
    <definedName name="wrn.PROGRAMS." hidden="1">{"sch52",#N/A,FALSE,"SCH52"}</definedName>
    <definedName name="wrn.Project._.Summaries." localSheetId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rn.Project._.Summaries." hidden="1">{#N/A,#N/A,FALSE,"NWC PS";#N/A,#N/A,FALSE,"NWC Overview";#N/A,#N/A,FALSE,"HCA PS";#N/A,#N/A,FALSE,"HCA Overview";#N/A,#N/A,FALSE,"Aegon PS";#N/A,#N/A,FALSE,"Aegon Overview";#N/A,#N/A,FALSE,"ODC PS";#N/A,#N/A,FALSE,"ODC Overview";#N/A,#N/A,FALSE,"USBP PS";#N/A,#N/A,FALSE,"USBP Overview";#N/A,#N/A,FALSE,"29 Wacker PS";#N/A,#N/A,FALSE,"29 Overview";#N/A,#N/A,FALSE,"303 Wacker PS";#N/A,#N/A,FALSE,"303 Overview";#N/A,#N/A,FALSE,"Chancellory PS";#N/A,#N/A,FALSE,"Chancellory Overview";#N/A,#N/A,FALSE,"EWT PS";#N/A,#N/A,FALSE,"EWT Overview";#N/A,#N/A,FALSE,"NCC PS";#N/A,#N/A,FALSE,"NCC Overview";#N/A,#N/A,FALSE,"Centennial PS";#N/A,#N/A,FALSE,"Centennial Overview";#N/A,#N/A,FALSE,"225 PS";#N/A,#N/A,FALSE,"225 Overview";#N/A,#N/A,FALSE,"TFNP PS";#N/A,#N/A,FALSE,"TFNP Overview"}</definedName>
    <definedName name="wrn.Projected._.Data._.and._.Subject._.Company._.Data." localSheetId="1">{#N/A,#N/A,FALSE,"Projected Data &amp; SUBJECT-INPUTS"}</definedName>
    <definedName name="wrn.Projected._.Data._.and._.Subject._.Company._.Data." hidden="1">{#N/A,#N/A,FALSE,"Projected Data &amp; SUBJECT-INPUTS"}</definedName>
    <definedName name="wrn.PROVIDERSUMRPT." localSheetId="1">{#N/A,#N/A,FALSE,"AEI";#N/A,#N/A,FALSE,"BBC";#N/A,#N/A,FALSE,"ART";#N/A,#N/A,FALSE,"Bloomberg";#N/A,#N/A,FALSE,"Cinecanal";#N/A,#N/A,FALSE,"Telemundo Intn'l";#N/A,#N/A,FALSE,"Telemundo PR";#N/A,#N/A,FALSE,"CL@SE";#N/A,#N/A,FALSE,"Cronica TV";#N/A,#N/A,FALSE,"Music Choice";#N/A,#N/A,FALSE,"Discoveryal";#N/A,#N/A,FALSE,"Discoveryall";#N/A,#N/A,FALSE,"Disney ";#N/A,#N/A,FALSE,"Disney-BR";#N/A,#N/A,FALSE,"Disney - PR";#N/A,#N/A,FALSE,"E! PR";#N/A,#N/A,FALSE,"ESPN - PR";#N/A,#N/A,FALSE,"ESPN ";#N/A,#N/A,FALSE,"ESPN2";#N/A,#N/A,FALSE,"ESPN-Brasil";#N/A,#N/A,FALSE,"Film Zone";#N/A,#N/A,FALSE,"Gems";#N/A,#N/A,FALSE,"Hallmark";#N/A,#N/A,FALSE,"HBO Basic all";#N/A,#N/A,FALSE,"HBO_Ole(P)";#N/A,#N/A,FALSE,"HBOSouth(P) Flat Fee";#N/A,#N/A,FALSE,"HBO PR ";#N/A,#N/A,FALSE,"Showtime - PR";#N/A,#N/A,FALSE,"HTV";#N/A,#N/A,FALSE,"Imagen";#N/A,#N/A,FALSE,"Lifetime";#N/A,#N/A,FALSE,"Infinito";#N/A,#N/A,FALSE,"MGM ";#N/A,#N/A,FALSE,"Casa Club";#N/A,#N/A,FALSE,"MTV_Latino";#N/A,#N/A,FALSE,"MTV_Brasil";#N/A,#N/A,FALSE,"MuchMusic";#N/A,#N/A,FALSE,"MVS-Multipremier";#N/A,#N/A,FALSE,"MVS-ZAZ";#N/A,#N/A,FALSE,"MVS-Antena3";#N/A,#N/A,FALSE,"MVS-CineLatino";#N/A,#N/A,FALSE,"MVS-MAS&amp;MC";#N/A,#N/A,FALSE,"NHK";#N/A,#N/A,FALSE,"Nickelodeon PR";#N/A,#N/A,FALSE,"Nickelodeon";#N/A,#N/A,FALSE,"Locomotion-ODC";#N/A,#N/A,FALSE,"Playboy";#N/A,#N/A,FALSE,"RTVE- TVE";#N/A,#N/A,FALSE,"TU Acquisition";#N/A,#N/A,FALSE,"Turner II";#N/A,#N/A,FALSE,"Turner I";#N/A,#N/A,FALSE,"TVA";#N/A,#N/A,FALSE,"TV5";#N/A,#N/A,FALSE,"USA";#N/A,#N/A,FALSE,"USA Brasil ";#N/A,#N/A,FALSE,"USA - PR";#N/A,#N/A,FALSE,"TVN_CHILE";#N/A,#N/A,FALSE,"Venevision";#N/A,#N/A,FALSE,"Weather Channel";#N/A,#N/A,FALSE,"Venus";#N/A,#N/A,FALSE,"Band News";#N/A,#N/A,FALSE,"CMT Brasil";#N/A,#N/A,FALSE,"PR Networks";#N/A,#N/A,FALSE,"A&amp;E - PR";#N/A,#N/A,FALSE,"Disney ";#N/A,#N/A,FALSE,"Eurochannel";#N/A,#N/A,FALSE,"HBO Basic all";#N/A,#N/A,FALSE,"HBO_Ole(P)"}</definedName>
    <definedName name="wrn.PROVIDERSUMRPT." hidden="1">{#N/A,#N/A,FALSE,"AEI";#N/A,#N/A,FALSE,"BBC";#N/A,#N/A,FALSE,"ART";#N/A,#N/A,FALSE,"Bloomberg";#N/A,#N/A,FALSE,"Cinecanal";#N/A,#N/A,FALSE,"Telemundo Intn'l";#N/A,#N/A,FALSE,"Telemundo PR";#N/A,#N/A,FALSE,"CL@SE";#N/A,#N/A,FALSE,"Cronica TV";#N/A,#N/A,FALSE,"Music Choice";#N/A,#N/A,FALSE,"Discoveryal";#N/A,#N/A,FALSE,"Discoveryall";#N/A,#N/A,FALSE,"Disney ";#N/A,#N/A,FALSE,"Disney-BR";#N/A,#N/A,FALSE,"Disney - PR";#N/A,#N/A,FALSE,"E! PR";#N/A,#N/A,FALSE,"ESPN - PR";#N/A,#N/A,FALSE,"ESPN ";#N/A,#N/A,FALSE,"ESPN2";#N/A,#N/A,FALSE,"ESPN-Brasil";#N/A,#N/A,FALSE,"Film Zone";#N/A,#N/A,FALSE,"Gems";#N/A,#N/A,FALSE,"Hallmark";#N/A,#N/A,FALSE,"HBO Basic all";#N/A,#N/A,FALSE,"HBO_Ole(P)";#N/A,#N/A,FALSE,"HBOSouth(P) Flat Fee";#N/A,#N/A,FALSE,"HBO PR ";#N/A,#N/A,FALSE,"Showtime - PR";#N/A,#N/A,FALSE,"HTV";#N/A,#N/A,FALSE,"Imagen";#N/A,#N/A,FALSE,"Lifetime";#N/A,#N/A,FALSE,"Infinito";#N/A,#N/A,FALSE,"MGM ";#N/A,#N/A,FALSE,"Casa Club";#N/A,#N/A,FALSE,"MTV_Latino";#N/A,#N/A,FALSE,"MTV_Brasil";#N/A,#N/A,FALSE,"MuchMusic";#N/A,#N/A,FALSE,"MVS-Multipremier";#N/A,#N/A,FALSE,"MVS-ZAZ";#N/A,#N/A,FALSE,"MVS-Antena3";#N/A,#N/A,FALSE,"MVS-CineLatino";#N/A,#N/A,FALSE,"MVS-MAS&amp;MC";#N/A,#N/A,FALSE,"NHK";#N/A,#N/A,FALSE,"Nickelodeon PR";#N/A,#N/A,FALSE,"Nickelodeon";#N/A,#N/A,FALSE,"Locomotion-ODC";#N/A,#N/A,FALSE,"Playboy";#N/A,#N/A,FALSE,"RTVE- TVE";#N/A,#N/A,FALSE,"TU Acquisition";#N/A,#N/A,FALSE,"Turner II";#N/A,#N/A,FALSE,"Turner I";#N/A,#N/A,FALSE,"TVA";#N/A,#N/A,FALSE,"TV5";#N/A,#N/A,FALSE,"USA";#N/A,#N/A,FALSE,"USA Brasil ";#N/A,#N/A,FALSE,"USA - PR";#N/A,#N/A,FALSE,"TVN_CHILE";#N/A,#N/A,FALSE,"Venevision";#N/A,#N/A,FALSE,"Weather Channel";#N/A,#N/A,FALSE,"Venus";#N/A,#N/A,FALSE,"Band News";#N/A,#N/A,FALSE,"CMT Brasil";#N/A,#N/A,FALSE,"PR Networks";#N/A,#N/A,FALSE,"A&amp;E - PR";#N/A,#N/A,FALSE,"Disney ";#N/A,#N/A,FALSE,"Eurochannel";#N/A,#N/A,FALSE,"HBO Basic all";#N/A,#N/A,FALSE,"HBO_Ole(P)"}</definedName>
    <definedName name="wrn.PROVIR97." localSheetId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Proyeccion._.5._.años." localSheetId="1">{"EDO RES 1",#N/A,FALSE,"Edo Res";"EDO RES 2",#N/A,FALSE,"Edo Res";"% SOBRE VENTAS 1",#N/A,FALSE,"Edo Res";"% SOBRE VENTAS 2",#N/A,FALSE,"Edo Res";"EDO RES 1 USD",#N/A,FALSE,"Edo Res";"EDO RES USD 2",#N/A,FALSE,"Edo Res";"FLUJO MN",#N/A,FALSE,"Flujo";"FLUJO USD",#N/A,FALSE,"Flujo";"BALANCE MN",#N/A,FALSE,"Balance";"BALANCE USD",#N/A,FALSE,"Balance"}</definedName>
    <definedName name="wrn.Proyeccion._.5._.años." hidden="1">{"EDO RES 1",#N/A,FALSE,"Edo Res";"EDO RES 2",#N/A,FALSE,"Edo Res";"% SOBRE VENTAS 1",#N/A,FALSE,"Edo Res";"% SOBRE VENTAS 2",#N/A,FALSE,"Edo Res";"EDO RES 1 USD",#N/A,FALSE,"Edo Res";"EDO RES USD 2",#N/A,FALSE,"Edo Res";"FLUJO MN",#N/A,FALSE,"Flujo";"FLUJO USD",#N/A,FALSE,"Flujo";"BALANCE MN",#N/A,FALSE,"Balance";"BALANCE USD",#N/A,FALSE,"Balance"}</definedName>
    <definedName name="wrn.PRUEBA." localSheetId="1">{#N/A,#N/A,TRUE,"proy96 long dist";#N/A,#N/A,TRUE,"warehouse"}</definedName>
    <definedName name="wrn.PRUEBA." hidden="1">{#N/A,#N/A,TRUE,"proy96 long dist";#N/A,#N/A,TRUE,"warehouse"}</definedName>
    <definedName name="wrn.Pulp." localSheetId="1">{"Pulp Production",#N/A,FALSE,"Pulp";"Pulp Earnings",#N/A,FALSE,"Pulp"}</definedName>
    <definedName name="wrn.Pulp." hidden="1">{"Pulp Production",#N/A,FALSE,"Pulp";"Pulp Earnings",#N/A,FALSE,"Pulp"}</definedName>
    <definedName name="wrn.Purchased._.Materials." localSheetId="1">{"Purchased Materials(Monthly)",#N/A,FALSE,"Purchased Material";"Purchased Materials(Summary)",#N/A,FALSE,"Purchased Material"}</definedName>
    <definedName name="wrn.Purchased._.Materials." hidden="1">{"Purchased Materials(Monthly)",#N/A,FALSE,"Purchased Material";"Purchased Materials(Summary)",#N/A,FALSE,"Purchased Material"}</definedName>
    <definedName name="wrn.Purchased._.Materials._1" localSheetId="1">{"Purchased Materials(Monthly)",#N/A,FALSE,"Purchased Material";"Purchased Materials(Summary)",#N/A,FALSE,"Purchased Material"}</definedName>
    <definedName name="wrn.Purchased._.Materials._1" hidden="1">{"Purchased Materials(Monthly)",#N/A,FALSE,"Purchased Material";"Purchased Materials(Summary)",#N/A,FALSE,"Purchased Material"}</definedName>
    <definedName name="wrn.PVNValuation." localSheetId="1">{"Form",#N/A,FALSE,"PVN";"calculation",#N/A,FALSE,"PVN"}</definedName>
    <definedName name="wrn.PVNValuation." hidden="1">{"Form",#N/A,FALSE,"PVN";"calculation",#N/A,FALSE,"PVN"}</definedName>
    <definedName name="wrn.qt1." localSheetId="1">{"Assumptions",#N/A,FALSE,"Assumptions";"qtr-q1",#N/A,FALSE,"Qtr-Revised";"qtr-forecast",#N/A,FALSE,"Qtr-Next Yr";"monthlyq1",#N/A,FALSE,"Expenses";"monthlyq2",#N/A,FALSE,"Expenses";"monthlyq3",#N/A,FALSE,"Expenses";"monthlyq4",#N/A,FALSE,"Expenses";"Salary",#N/A,FALSE,"Salary Worksheet";"Fringebenefits",#N/A,FALSE,"Fringe Benefits Worsheet";"Bonus",#N/A,FALSE,"Bonus Worksheet";"Generalexpenses",#N/A,FALSE,"General Expenses"}</definedName>
    <definedName name="wrn.qt1." hidden="1">{"Assumptions",#N/A,FALSE,"Assumptions";"qtr-q1",#N/A,FALSE,"Qtr-Revised";"qtr-forecast",#N/A,FALSE,"Qtr-Next Yr";"monthlyq1",#N/A,FALSE,"Expenses";"monthlyq2",#N/A,FALSE,"Expenses";"monthlyq3",#N/A,FALSE,"Expenses";"monthlyq4",#N/A,FALSE,"Expenses";"Salary",#N/A,FALSE,"Salary Worksheet";"Fringebenefits",#N/A,FALSE,"Fringe Benefits Worsheet";"Bonus",#N/A,FALSE,"Bonus Worksheet";"Generalexpenses",#N/A,FALSE,"General Expenses"}</definedName>
    <definedName name="wrn.qtr2." localSheetId="1">{"Assumptions",#N/A,FALSE,"Assumptions";"qtr-q2",#N/A,FALSE,"Qtr-Revised";"qtr-forecast",#N/A,FALSE,"Qtr-Next Yr";"monthlyq1",#N/A,FALSE,"Expenses";"monthlyq2",#N/A,FALSE,"Expenses";"monthlyq3",#N/A,FALSE,"Expenses";"monthlyq4",#N/A,FALSE,"Expenses";"Salary",#N/A,FALSE,"Salary Worksheet";"Fringebenefits",#N/A,FALSE,"Fringe Benefits Worsheet";"Bonus",#N/A,FALSE,"Bonus Worksheet";"Generalexpenses",#N/A,FALSE,"General Expenses"}</definedName>
    <definedName name="wrn.qtr2." hidden="1">{"Assumptions",#N/A,FALSE,"Assumptions";"qtr-q2",#N/A,FALSE,"Qtr-Revised";"qtr-forecast",#N/A,FALSE,"Qtr-Next Yr";"monthlyq1",#N/A,FALSE,"Expenses";"monthlyq2",#N/A,FALSE,"Expenses";"monthlyq3",#N/A,FALSE,"Expenses";"monthlyq4",#N/A,FALSE,"Expenses";"Salary",#N/A,FALSE,"Salary Worksheet";"Fringebenefits",#N/A,FALSE,"Fringe Benefits Worsheet";"Bonus",#N/A,FALSE,"Bonus Worksheet";"Generalexpenses",#N/A,FALSE,"General Expenses"}</definedName>
    <definedName name="wrn.Quadro._.Antigo." localSheetId="1">{#N/A,#N/A,FALSE,"QuadroAntigo"}</definedName>
    <definedName name="wrn.Quadro._.Antigo." hidden="1">{#N/A,#N/A,FALSE,"QuadroAntigo"}</definedName>
    <definedName name="wrn.Quadro._.Antigo._1" localSheetId="1">{#N/A,#N/A,FALSE,"QuadroAntigo"}</definedName>
    <definedName name="wrn.Quadro._.Antigo._1" hidden="1">{#N/A,#N/A,FALSE,"QuadroAntigo"}</definedName>
    <definedName name="wrn.Quadro._.Antigo._1_1_1" localSheetId="1">{#N/A,#N/A,FALSE,"QuadroAntigo"}</definedName>
    <definedName name="wrn.Quadro._.Antigo._1_1_1" hidden="1">{#N/A,#N/A,FALSE,"QuadroAntigo"}</definedName>
    <definedName name="wrn.Quadro._.Antigo._2" localSheetId="1">{#N/A,#N/A,FALSE,"QuadroAntigo"}</definedName>
    <definedName name="wrn.Quadro._.Antigo._2" hidden="1">{#N/A,#N/A,FALSE,"QuadroAntigo"}</definedName>
    <definedName name="wrn.Quadro._.Antigo._2_1" localSheetId="1">{#N/A,#N/A,FALSE,"QuadroAntigo"}</definedName>
    <definedName name="wrn.Quadro._.Antigo._2_1" hidden="1">{#N/A,#N/A,FALSE,"QuadroAntigo"}</definedName>
    <definedName name="wrn.Quadro._.de._.Areas." localSheetId="1">{#N/A,#N/A,FALSE,"Quadro de Areas"}</definedName>
    <definedName name="wrn.Quadro._.de._.Areas." hidden="1">{#N/A,#N/A,FALSE,"Quadro de Areas"}</definedName>
    <definedName name="wrn.Quadro._.de._.Areas._1" localSheetId="1">{#N/A,#N/A,FALSE,"Quadro de Areas"}</definedName>
    <definedName name="wrn.Quadro._.de._.Areas._1" hidden="1">{#N/A,#N/A,FALSE,"Quadro de Areas"}</definedName>
    <definedName name="wrn.Quadro._.de._.Areas._1_1_1" localSheetId="1">{#N/A,#N/A,FALSE,"Quadro de Areas"}</definedName>
    <definedName name="wrn.Quadro._.de._.Areas._1_1_1" hidden="1">{#N/A,#N/A,FALSE,"Quadro de Areas"}</definedName>
    <definedName name="wrn.Quadro._.de._.Areas._2" localSheetId="1">{#N/A,#N/A,FALSE,"Quadro de Areas"}</definedName>
    <definedName name="wrn.Quadro._.de._.Areas._2" hidden="1">{#N/A,#N/A,FALSE,"Quadro de Areas"}</definedName>
    <definedName name="wrn.Quadro._.de._.Areas._2_1" localSheetId="1">{#N/A,#N/A,FALSE,"Quadro de Areas"}</definedName>
    <definedName name="wrn.Quadro._.de._.Areas._2_1" hidden="1">{#N/A,#N/A,FALSE,"Quadro de Areas"}</definedName>
    <definedName name="wrn.quarterly." localSheetId="1">{"quarterly",#N/A,FALSE,"Pro Forma"}</definedName>
    <definedName name="wrn.quarterly." hidden="1">{"quarterly",#N/A,FALSE,"Pro Forma"}</definedName>
    <definedName name="wrn.RAÇÕES._.COMERCIAIS." localSheetId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ÇÕES._.COMERCIAIS." hidden="1">{"BOVINOS CORTE",#N/A,FALSE,"R_COM";"BOVINOS LEITE",#N/A,FALSE,"R_COM";"EQUINOS",#N/A,FALSE,"R_COM";"AQUICULTURA",#N/A,FALSE,"R_COM";"SUINOS",#N/A,FALSE,"R_COM";"FRANGO CORTE",#N/A,FALSE,"R_COM";"POSTURA",#N/A,FALSE,"R_COM";"PRIX",#N/A,FALSE,"R_COM";"MINERAIS",#N/A,FALSE,"R_COM";"DO SÍTIO",#N/A,FALSE,"R_COM";"PRODUTOS ESPECIAIS",#N/A,FALSE,"R_COM";"CEVAL",#N/A,FALSE,"R_COM";"OUTROS",#N/A,FALSE,"R_COM";"TOTAL R_COM",#N/A,FALSE,"R_COM"}</definedName>
    <definedName name="wrn.Ramos._.LJ." localSheetId="1">{#N/A,#N/A,FALSE,"RamosLj"}</definedName>
    <definedName name="wrn.Ramos._.LJ." hidden="1">{#N/A,#N/A,FALSE,"RamosLj"}</definedName>
    <definedName name="wrn.Ramos._.LJ._1" localSheetId="1">{#N/A,#N/A,FALSE,"RamosLj"}</definedName>
    <definedName name="wrn.Ramos._.LJ._1" hidden="1">{#N/A,#N/A,FALSE,"RamosLj"}</definedName>
    <definedName name="wrn.Ramos._.LJ._1_1_1" localSheetId="1">{#N/A,#N/A,FALSE,"RamosLj"}</definedName>
    <definedName name="wrn.Ramos._.LJ._1_1_1" hidden="1">{#N/A,#N/A,FALSE,"RamosLj"}</definedName>
    <definedName name="wrn.Ramos._.LJ._2" localSheetId="1">{#N/A,#N/A,FALSE,"RamosLj"}</definedName>
    <definedName name="wrn.Ramos._.LJ._2" hidden="1">{#N/A,#N/A,FALSE,"RamosLj"}</definedName>
    <definedName name="wrn.Ramos._.LJ._2_1" localSheetId="1">{#N/A,#N/A,FALSE,"RamosLj"}</definedName>
    <definedName name="wrn.Ramos._.LJ._2_1" hidden="1">{#N/A,#N/A,FALSE,"RamosLj"}</definedName>
    <definedName name="wrn.REAL." localSheetId="1">{"SALES-REAL",#N/A,FALSE,"SALES";"P.MINAS-REAL",#N/A,FALSE,"P.MINAS";"ALPA-REAL",#N/A,FALSE,"ALPA";"BASTOS-REAL",#N/A,FALSE,"BASTOS";"UBERLÂNDIA-REAL",#N/A,FALSE,"UBERLÂNDIA";"CORAL-REAL",#N/A,FALSE,"C.OESTE"}</definedName>
    <definedName name="wrn.REAL." hidden="1">{"SALES-REAL",#N/A,FALSE,"SALES";"P.MINAS-REAL",#N/A,FALSE,"P.MINAS";"ALPA-REAL",#N/A,FALSE,"ALPA";"BASTOS-REAL",#N/A,FALSE,"BASTOS";"UBERLÂNDIA-REAL",#N/A,FALSE,"UBERLÂNDIA";"CORAL-REAL",#N/A,FALSE,"C.OESTE"}</definedName>
    <definedName name="wrn.Receitas." localSheetId="1">{#N/A,#N/A,FALSE,"CASH "}</definedName>
    <definedName name="wrn.Receitas." hidden="1">{#N/A,#N/A,FALSE,"CASH "}</definedName>
    <definedName name="wrn.REFPET5.XLW." localSheetId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g" localSheetId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localSheetId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95.xls." hidden="1">{#N/A,#N/A,FALSE,"ResRegn.A-kons.";#N/A,#N/A,FALSE,"Bal3112.A-kons.";#N/A,#N/A,FALSE,"Kont.a.A-kons.";#N/A,#N/A,FALSE,"Kont.a.A-kons.";#N/A,#N/A,FALSE,"Del av Note 9";#N/A,#N/A,FALSE,"Noter Balanse.A-kons.";#N/A,#N/A,FALSE,"Note 18-19.A-kons.";#N/A,#N/A,FALSE,"Note 20-1.A-kons.";#N/A,#N/A,FALSE,"Note 20-2.A-kons.";#N/A,#N/A,FALSE,"Note 21-22-23.A-kons.";#N/A,#N/A,FALSE,"Note 25-28.A-kons.";#N/A,#N/A,FALSE,"Note 23-24.A-kons.";#N/A,#N/A,FALSE,"Kont.a.A-kons.";#N/A,#N/A,FALSE,"Note11-12";#N/A,#N/A,FALSE,"Noter res.regn.A-kons. ";#N/A,#N/A,FALSE,"Note 29-30.A-kons.";#N/A,#N/A,FALSE,"Note 31-33.A-kons.";#N/A,#N/A,FALSE,"Note 34-35.A-kons."}</definedName>
    <definedName name="wrn.RegnAker.xls." localSheetId="1">{#N/A,#N/A,FALSE,"Res.regn.Aker a.s";#N/A,#N/A,FALSE,"Balanse3112.Aker a.s";#N/A,#N/A,FALSE,"Kont.anal.Aker a.s ";#N/A,#N/A,FALSE,"Noter 1-2.Aker a.s";#N/A,#N/A,FALSE,"Noter 3-7.Aker a.s";#N/A,#N/A,FALSE,"Rev.beretning 95"}</definedName>
    <definedName name="wrn.RegnAker.xls." hidden="1">{#N/A,#N/A,FALSE,"Res.regn.Aker a.s";#N/A,#N/A,FALSE,"Balanse3112.Aker a.s";#N/A,#N/A,FALSE,"Kont.anal.Aker a.s ";#N/A,#N/A,FALSE,"Noter 1-2.Aker a.s";#N/A,#N/A,FALSE,"Noter 3-7.Aker a.s";#N/A,#N/A,FALSE,"Rev.beretning 95"}</definedName>
    <definedName name="wrn.rel." localSheetId="1">{#N/A,#N/A,FALSE,"DFcomp.";#N/A,#N/A,FALSE,"Holding comp";#N/A,#N/A,FALSE,"Imobil.comp"}</definedName>
    <definedName name="wrn.rel." hidden="1">{#N/A,#N/A,FALSE,"DFcomp.";#N/A,#N/A,FALSE,"Holding comp";#N/A,#N/A,FALSE,"Imobil.comp"}</definedName>
    <definedName name="wrn.Rel.._.Brasil." localSheetId="1">{#N/A,#N/A,TRUE,"Count";#N/A,#N/A,TRUE,"Cash-Flow";#N/A,#N/A,TRUE,"Assumptions";#N/A,#N/A,TRUE,"Revenues";#N/A,#N/A,TRUE,"Subscribers";#N/A,#N/A,TRUE,"VA";#N/A,#N/A,TRUE,"HA";#N/A,#N/A,TRUE,"Taxes on revenues";#N/A,#N/A,TRUE,"Right";#N/A,#N/A,TRUE,"Production Costs";#N/A,#N/A,TRUE,"Technical";#N/A,#N/A,TRUE,"Tapes";#N/A,#N/A,TRUE,"Headcount";#N/A,#N/A,TRUE,"Marketing";#N/A,#N/A,TRUE,"General&amp;Adm";#N/A,#N/A,TRUE,"Income Tax";#N/A,#N/A,TRUE,"Amortization";#N/A,#N/A,TRUE,"Month"}</definedName>
    <definedName name="wrn.Rel.._.Brasil." hidden="1">{#N/A,#N/A,TRUE,"Count";#N/A,#N/A,TRUE,"Cash-Flow";#N/A,#N/A,TRUE,"Assumptions";#N/A,#N/A,TRUE,"Revenues";#N/A,#N/A,TRUE,"Subscribers";#N/A,#N/A,TRUE,"VA";#N/A,#N/A,TRUE,"HA";#N/A,#N/A,TRUE,"Taxes on revenues";#N/A,#N/A,TRUE,"Right";#N/A,#N/A,TRUE,"Production Costs";#N/A,#N/A,TRUE,"Technical";#N/A,#N/A,TRUE,"Tapes";#N/A,#N/A,TRUE,"Headcount";#N/A,#N/A,TRUE,"Marketing";#N/A,#N/A,TRUE,"General&amp;Adm";#N/A,#N/A,TRUE,"Income Tax";#N/A,#N/A,TRUE,"Amortization";#N/A,#N/A,TRUE,"Month"}</definedName>
    <definedName name="wrn.Rel.._.Gerencial." localSheetId="1">{#N/A,#N/A,FALSE,"Demontrativo";#N/A,#N/A,FALSE,"Condir";#N/A,#N/A,FALSE,"Rec_ven";#N/A,#N/A,FALSE,"veic";#N/A,#N/A,FALSE,"Cash_est";#N/A,#N/A,FALSE,"Funcesp (2)";#N/A,#N/A,FALSE,"Vacancy";#N/A,#N/A,FALSE,"outros";#N/A,#N/A,FALSE,"Desempenho";#N/A,#N/A,FALSE,"DCTD";#N/A,#N/A,FALSE,"DCCC"}</definedName>
    <definedName name="wrn.Rel.._.Gerencial." hidden="1">{#N/A,#N/A,FALSE,"Demontrativo";#N/A,#N/A,FALSE,"Condir";#N/A,#N/A,FALSE,"Rec_ven";#N/A,#N/A,FALSE,"veic";#N/A,#N/A,FALSE,"Cash_est";#N/A,#N/A,FALSE,"Funcesp (2)";#N/A,#N/A,FALSE,"Vacancy";#N/A,#N/A,FALSE,"outros";#N/A,#N/A,FALSE,"Desempenho";#N/A,#N/A,FALSE,"DCTD";#N/A,#N/A,FALSE,"DCCC"}</definedName>
    <definedName name="wrn.REL.2." localSheetId="1">{#N/A,#N/A,FALSE,"Count";#N/A,#N/A,FALSE,"Cash-Flow";#N/A,#N/A,FALSE,"Assumptions";#N/A,#N/A,FALSE,"Revenues";#N/A,#N/A,FALSE,"Subscribers";#N/A,#N/A,FALSE,"VA";#N/A,#N/A,FALSE,"HA"}</definedName>
    <definedName name="wrn.REL.2." hidden="1">{#N/A,#N/A,FALSE,"Count";#N/A,#N/A,FALSE,"Cash-Flow";#N/A,#N/A,FALSE,"Assumptions";#N/A,#N/A,FALSE,"Revenues";#N/A,#N/A,FALSE,"Subscribers";#N/A,#N/A,FALSE,"VA";#N/A,#N/A,FALSE,"HA"}</definedName>
    <definedName name="wrn.REL_IR_97." localSheetId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_ORÇAMENTO." localSheetId="1">{"orç_mes",#N/A,FALSE,"TOTAL";"ORÇ_MES",#N/A,FALSE,"760";"ORÇ_MES",#N/A,FALSE,"761"}</definedName>
    <definedName name="wrn.REL_ORÇAMENTO." hidden="1">{"orç_mes",#N/A,FALSE,"TOTAL";"ORÇ_MES",#N/A,FALSE,"760";"ORÇ_MES",#N/A,FALSE,"761"}</definedName>
    <definedName name="wrn.REL_REAL." localSheetId="1">{"real",#N/A,FALSE,"TOTAL";"REAL",#N/A,FALSE,"760";"REAL",#N/A,FALSE,"761"}</definedName>
    <definedName name="wrn.REL_REAL." hidden="1">{"real",#N/A,FALSE,"TOTAL";"REAL",#N/A,FALSE,"760";"REAL",#N/A,FALSE,"761"}</definedName>
    <definedName name="wrn.REL_REPORTE." localSheetId="1">{"reporte",#N/A,FALSE,"TOTAL";"REPORTE",#N/A,FALSE,"760";"REPORTE",#N/A,FALSE,"761"}</definedName>
    <definedName name="wrn.REL_REPORTE." hidden="1">{"reporte",#N/A,FALSE,"TOTAL";"REPORTE",#N/A,FALSE,"760";"REPORTE",#N/A,FALSE,"761"}</definedName>
    <definedName name="wrn.relat._.em._.dolar." localSheetId="1">{"cash uss",#N/A,TRUE,"CASH ";"acum USS",#N/A,TRUE,"CASH "}</definedName>
    <definedName name="wrn.relat._.em._.dolar." hidden="1">{"cash uss",#N/A,TRUE,"CASH ";"acum USS",#N/A,TRUE,"CASH "}</definedName>
    <definedName name="wrn.relat._.uss." localSheetId="1">{"mensal uss",#N/A,TRUE,"Cash Flow";"obras uss",#N/A,TRUE,"Cash Obras"}</definedName>
    <definedName name="wrn.relat._.uss." hidden="1">{"mensal uss",#N/A,TRUE,"Cash Flow";"obras uss",#N/A,TRUE,"Cash Obras"}</definedName>
    <definedName name="wrn.relatorio." localSheetId="1">{#N/A,#N/A,FALSE,"CONSOLIDADO";#N/A,#N/A,FALSE,"DUTYFREE";#N/A,#N/A,FALSE,"HOLDING";#N/A,#N/A,FALSE,"IMOBILIARIO";#N/A,#N/A,FALSE,"FAZENDAS"}</definedName>
    <definedName name="wrn.relatorio." hidden="1">{#N/A,#N/A,FALSE,"CONSOLIDADO";#N/A,#N/A,FALSE,"DUTYFREE";#N/A,#N/A,FALSE,"HOLDING";#N/A,#N/A,FALSE,"IMOBILIARIO";#N/A,#N/A,FALSE,"FAZENDAS"}</definedName>
    <definedName name="wrn.Relatório._.1." localSheetId="1">{"FS`s",#N/A,TRUE,"FS's";"Icome St",#N/A,TRUE,"Income St.";"Balance Sh",#N/A,TRUE,"Balance Sh.";"Gross Margin",#N/A,TRUE,"Gross Margin"}</definedName>
    <definedName name="wrn.Relatório._.1." hidden="1">{"FS`s",#N/A,TRUE,"FS's";"Icome St",#N/A,TRUE,"Income St.";"Balance Sh",#N/A,TRUE,"Balance Sh.";"Gross Margin",#N/A,TRUE,"Gross Margin"}</definedName>
    <definedName name="wrn.Relatório._.Completo." localSheetId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NTÁBIL." localSheetId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orio._.final." localSheetId="1">{"cash",#N/A,FALSE,"cash"}</definedName>
    <definedName name="wrn.relatorio._.final." hidden="1">{"cash",#N/A,FALSE,"cash"}</definedName>
    <definedName name="wrn.Relatório._.para._.Auditoria." localSheetId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Resumido." localSheetId="1">{#N/A,#N/A,FALSE,"GP";#N/A,#N/A,FALSE,"Assinantes";#N/A,#N/A,FALSE,"Rede";#N/A,#N/A,FALSE,"Evolução";#N/A,#N/A,FALSE,"Resultado"}</definedName>
    <definedName name="wrn.Relatório._.Resumido." hidden="1">{#N/A,#N/A,FALSE,"GP";#N/A,#N/A,FALSE,"Assinantes";#N/A,#N/A,FALSE,"Rede";#N/A,#N/A,FALSE,"Evolução";#N/A,#N/A,FALSE,"Resultado"}</definedName>
    <definedName name="wrn.RELAUSS." localSheetId="1">{"MENSALUS",#N/A,FALSE,"CASH";"ACUMULUS",#N/A,FALSE,"CASH"}</definedName>
    <definedName name="wrn.RELAUSS." hidden="1">{"MENSALUS",#N/A,FALSE,"CASH";"ACUMULUS",#N/A,FALSE,"CASH"}</definedName>
    <definedName name="wrn.RELBC." localSheetId="1">{#N/A,#N/A,FALSE,"BalanBC";#N/A,#N/A,FALSE,"Mutação PL BC";#N/A,#N/A,FALSE,"DOAR BC1996";#N/A,#N/A,FALSE,"DOAR BC1996"}</definedName>
    <definedName name="wrn.RELBC." hidden="1">{#N/A,#N/A,FALSE,"BalanBC";#N/A,#N/A,FALSE,"Mutação PL BC";#N/A,#N/A,FALSE,"DOAR BC1996";#N/A,#N/A,FALSE,"DOAR BC1996"}</definedName>
    <definedName name="wrn.Releases._.Cash._.Accrual." localSheetId="1">{"a_releases",#N/A,FALSE,"Summary";"a_cash",#N/A,FALSE,"Summary";"a_accrual",#N/A,FALSE,"Summary"}</definedName>
    <definedName name="wrn.Releases._.Cash._.Accrual." hidden="1">{"a_releases",#N/A,FALSE,"Summary";"a_cash",#N/A,FALSE,"Summary";"a_accrual",#N/A,FALSE,"Summary"}</definedName>
    <definedName name="wrn.RELPAC." localSheetId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p_page." localSheetId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air._.Materials._.and._.Services." localSheetId="1">{"Repair Materials &amp; Services(Monthly)",#N/A,FALSE,"Repair Mat";"Repair Materials &amp; Services(summary)",#N/A,FALSE,"Repair Mat";"Repair Materials &amp; Services(Major)",#N/A,FALSE,"Repair Mat"}</definedName>
    <definedName name="wrn.Repair._.Materials._.and._.Services." hidden="1">{"Repair Materials &amp; Services(Monthly)",#N/A,FALSE,"Repair Mat";"Repair Materials &amp; Services(summary)",#N/A,FALSE,"Repair Mat";"Repair Materials &amp; Services(Major)",#N/A,FALSE,"Repair Mat"}</definedName>
    <definedName name="wrn.Repair._.Materials._.and._.Services._1" localSheetId="1">{"Repair Materials &amp; Services(Monthly)",#N/A,FALSE,"Repair Mat";"Repair Materials &amp; Services(summary)",#N/A,FALSE,"Repair Mat";"Repair Materials &amp; Services(Major)",#N/A,FALSE,"Repair Mat"}</definedName>
    <definedName name="wrn.Repair._.Materials._.and._.Services._1" hidden="1">{"Repair Materials &amp; Services(Monthly)",#N/A,FALSE,"Repair Mat";"Repair Materials &amp; Services(summary)",#N/A,FALSE,"Repair Mat";"Repair Materials &amp; Services(Major)",#N/A,FALSE,"Repair Mat"}</definedName>
    <definedName name="wrn.REPORT." localSheetId="1">{"P_L",#N/A,TRUE,"YTD495";"FIXEDASET",#N/A,TRUE,"YTD495";"TRANSP",#N/A,TRUE,"YTD495";"PLANT",#N/A,TRUE,"YTD495";"ADMIN",#N/A,TRUE,"YTD495"}</definedName>
    <definedName name="wrn.REPORT." hidden="1">{"P_L",#N/A,TRUE,"YTD495";"FIXEDASET",#N/A,TRUE,"YTD495";"TRANSP",#N/A,TRUE,"YTD495";"PLANT",#N/A,TRUE,"YTD495";"ADMIN",#N/A,TRUE,"YTD495"}</definedName>
    <definedName name="wrn.Report._.Exhibits." localSheetId="1">{"Inc Stmt Exhibit",#N/A,FALSE,"IS";"BS Exhibit",#N/A,FALSE,"BS";"Ratio No.1",#N/A,FALSE,"Ratio";"Ratio No.2",#N/A,FALSE,"Ratio"}</definedName>
    <definedName name="wrn.Report._.Exhibits." hidden="1">{"Inc Stmt Exhibit",#N/A,FALSE,"IS";"BS Exhibit",#N/A,FALSE,"BS";"Ratio No.1",#N/A,FALSE,"Ratio";"Ratio No.2",#N/A,FALSE,"Ratio"}</definedName>
    <definedName name="wrn.Report_Page." localSheetId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e." localSheetId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wrn.reporte.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wrn.RESULTADO.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s_completo." localSheetId="1">{"Edo Resultados 1 corrientes",#N/A,FALSE,"Edo Res";"Edo Resultados 2 corrientes",#N/A,FALSE,"Edo Res";"Edo Resultados 1 constantes",#N/A,FALSE,"Edo Res";"Edo Resultados 2 constantes",#N/A,FALSE,"Edo Res";"% s/venta Ps constantes 1",#N/A,FALSE,"Edo Res";"% s/venta Ps constantes 2",#N/A,FALSE,"Edo Res"}</definedName>
    <definedName name="wrn.Resultados_completo." hidden="1">{"Edo Resultados 1 corrientes",#N/A,FALSE,"Edo Res";"Edo Resultados 2 corrientes",#N/A,FALSE,"Edo Res";"Edo Resultados 1 constantes",#N/A,FALSE,"Edo Res";"Edo Resultados 2 constantes",#N/A,FALSE,"Edo Res";"% s/venta Ps constantes 1",#N/A,FALSE,"Edo Res";"% s/venta Ps constantes 2",#N/A,FALSE,"Edo Res"}</definedName>
    <definedName name="wrn.Resumen." localSheetId="1">{#N/A,#N/A,FALSE,"CAPEX";#N/A,#N/A,FALSE,"PLAN";#N/A,#N/A,FALSE,"REV";#N/A,#N/A,FALSE,"CALOP";#N/A,#N/A,FALSE,"RESOP";#N/A,#N/A,FALSE,"PRES"}</definedName>
    <definedName name="wrn.Resumen." hidden="1">{#N/A,#N/A,FALSE,"CAPEX";#N/A,#N/A,FALSE,"PLAN";#N/A,#N/A,FALSE,"REV";#N/A,#N/A,FALSE,"CALOP";#N/A,#N/A,FALSE,"RESOP";#N/A,#N/A,FALSE,"PRES"}</definedName>
    <definedName name="wrn.RETORNOS." localSheetId="1">{#N/A,#N/A,FALSE,"RET. GERAL-98";#N/A,#N/A,FALSE,"RET. GERAL-99 ";#N/A,#N/A,FALSE,"CANOAS";#N/A,#N/A,FALSE,"L. ARARAQUARA";#N/A,#N/A,FALSE,"L. F. TRIUNFO";#N/A,#N/A,FALSE,"L. CD'OESTE";#N/A,#N/A,FALSE,"LIMÃO";#N/A,#N/A,FALSE,"BRASÍLIA";#N/A,#N/A,FALSE,"BONSUCESSO";#N/A,#N/A,FALSE,"COLOMBO"}</definedName>
    <definedName name="wrn.RETORNOS." hidden="1">{#N/A,#N/A,FALSE,"RET. GERAL-98";#N/A,#N/A,FALSE,"RET. GERAL-99 ";#N/A,#N/A,FALSE,"CANOAS";#N/A,#N/A,FALSE,"L. ARARAQUARA";#N/A,#N/A,FALSE,"L. F. TRIUNFO";#N/A,#N/A,FALSE,"L. CD'OESTE";#N/A,#N/A,FALSE,"LIMÃO";#N/A,#N/A,FALSE,"BRASÍLIA";#N/A,#N/A,FALSE,"BONSUCESSO";#N/A,#N/A,FALSE,"COLOMBO"}</definedName>
    <definedName name="wrn.Reunião_17.08." localSheetId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17.08." hidden="1">{#N/A,#N/A,FALSE,"Capa-17.08";#N/A,#N/A,FALSE,"DIVIS.1";"L&amp;P_01_Ajust",#N/A,FALSE,"L&amp;P_01_Ajust";#N/A,#N/A,FALSE,"R.COM._01";#N/A,#N/A,FALSE,"PET_01";#N/A,#N/A,FALSE,"NUTRI_01";"Bal_Mog_01-Ativo",#N/A,FALSE,"Bal_Mog_01";"Bal_Mog_01-Passivo",#N/A,FALSE,"Bal_Mog_01";"Doar_Mog_01",#N/A,FALSE,"Doar_Mog_01";#N/A,#N/A,FALSE,"Indices";#N/A,#N/A,FALSE,"Equival_01";#N/A,#N/A,FALSE,"DIVIS.2";#N/A,#N/A,FALSE,"Cap_Giro";#N/A,#N/A,FALSE,"Estoques";#N/A,#N/A,FALSE,"Realiz_L_P";#N/A,#N/A,FALSE,"At_Permanente";#N/A,#N/A,FALSE,"Financ.Banc.";#N/A,#N/A,FALSE,"Desp_00_01";#N/A,#N/A,FALSE,"Func_Local";#N/A,#N/A,FALSE,"Fluxo Cx_1";#N/A,#N/A,FALSE,"Fluxo Cx_2";#N/A,#N/A,FALSE,"DIVIS.3";"Comp.01x00",#N/A,FALSE,"Comp. 01x00";#N/A,#N/A,FALSE,"R.Com_01x00";#N/A,#N/A,FALSE,"PET_01x00";#N/A,#N/A,FALSE,"Nutri_01x00"}</definedName>
    <definedName name="wrn.REUNIÃO_24.01.01." localSheetId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UNIÃO_24.01.01." hidden="1">{#N/A,#N/A,FALSE,"Capa-24.01";#N/A,#N/A,FALSE,"DIVIS.1";#N/A,#N/A,FALSE,"MOG_2000";"Bal_Mog_00-Ativo",#N/A,FALSE,"Bal_Mog_00";"Bal_Mog_00-Passivo",#N/A,FALSE,"Bal_Mog_00";#N/A,#N/A,FALSE,"BALANÇO";#N/A,#N/A,FALSE,"Cap_Giro";#N/A,#N/A,FALSE,"Estoques";#N/A,#N/A,FALSE,"Realiz_L_P";#N/A,#N/A,FALSE,"At_Permanente";#N/A,#N/A,FALSE,"Financ.Banc.";#N/A,#N/A,FALSE,"Equival_00";#N/A,#N/A,FALSE,"Desp_99_00";#N/A,#N/A,FALSE,"Func_Local";#N/A,#N/A,FALSE,"DIVIS.2";#N/A,#N/A,FALSE,"Comp. 00x99"}</definedName>
    <definedName name="wrn.revenue._.detail." localSheetId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1">{"revenue graph",#N/A,FALSE,"Revenue Graph"}</definedName>
    <definedName name="wrn.revenue._.graph." hidden="1">{"revenue graph",#N/A,FALSE,"Revenue Graph"}</definedName>
    <definedName name="wrn.Revenue._.Schedules." localSheetId="1">{#N/A,#N/A,TRUE,"RENT SCHD";#N/A,#N/A,TRUE,"OER SCHD"}</definedName>
    <definedName name="wrn.Revenue._.Schedules." hidden="1">{#N/A,#N/A,TRUE,"RENT SCHD";#N/A,#N/A,TRUE,"OER SCHD"}</definedName>
    <definedName name="wrn.rotina." localSheetId="1">{#N/A,#N/A,FALSE,"ind1098"}</definedName>
    <definedName name="wrn.rotina." hidden="1">{#N/A,#N/A,FALSE,"ind1098"}</definedName>
    <definedName name="wrn.Royalty." localSheetId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wrn.Royalty.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wrn.rpt96." localSheetId="1">{"rmrev1",#N/A,FALSE,"Forecast96";"rmrev2",#N/A,FALSE,"Forecast96";"rmrev3",#N/A,FALSE,"Forecast96"}</definedName>
    <definedName name="wrn.rpt96." hidden="1">{"rmrev1",#N/A,FALSE,"Forecast96";"rmrev2",#N/A,FALSE,"Forecast96";"rmrev3",#N/A,FALSE,"Forecast96"}</definedName>
    <definedName name="wrn.SALARIOS._.PRESUPUESTO." localSheetId="1">{"SALARIOS",#N/A,FALSE,"Hoja3";"SUELDOS EMPLEADOS",#N/A,FALSE,"Hoja4";"SUELDOS EJECUTIVOS",#N/A,FALSE,"Hoja5"}</definedName>
    <definedName name="wrn.SALARIOS._.PRESUPUESTO." hidden="1">{"SALARIOS",#N/A,FALSE,"Hoja3";"SUELDOS EMPLEADOS",#N/A,FALSE,"Hoja4";"SUELDOS EJECUTIVOS",#N/A,FALSE,"Hoja5"}</definedName>
    <definedName name="wrn.sales." localSheetId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and._.Debt." localSheetId="1">{"a_sales",#N/A,FALSE,"Summary";"a_debt",#N/A,FALSE,"Summary"}</definedName>
    <definedName name="wrn.Sales._.and._.Debt." hidden="1">{"a_sales",#N/A,FALSE,"Summary";"a_debt",#N/A,FALSE,"Summary"}</definedName>
    <definedName name="wrn.sales.1" localSheetId="1">{"sales",#N/A,FALSE,"Sales";"sales existing",#N/A,FALSE,"Sales";"sales rd1",#N/A,FALSE,"Sales";"sales rd2",#N/A,FALSE,"Sales"}</definedName>
    <definedName name="wrn.sales.1" hidden="1">{"sales",#N/A,FALSE,"Sales";"sales existing",#N/A,FALSE,"Sales";"sales rd1",#N/A,FALSE,"Sales";"sales rd2",#N/A,FALSE,"Sales"}</definedName>
    <definedName name="wrn.sample." localSheetId="1">{"sample",#N/A,FALSE,"Client Input Sheet"}</definedName>
    <definedName name="wrn.sample." hidden="1">{"sample",#N/A,FALSE,"Client Input Sheet"}</definedName>
    <definedName name="wrn.SB_PRES." localSheetId="1">{#N/A,#N/A,TRUE,"Sheet16"}</definedName>
    <definedName name="wrn.SB_PRES." hidden="1">{#N/A,#N/A,TRUE,"Sheet16"}</definedName>
    <definedName name="wrn.Scenario._.Summary." localSheetId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46." localSheetId="1">{"SCH46",#N/A,FALSE,"sch46"}</definedName>
    <definedName name="wrn.SCH46." hidden="1">{"SCH46",#N/A,FALSE,"sch46"}</definedName>
    <definedName name="wrn.SCH51." localSheetId="1">{"SCH51",#N/A,FALSE,"monthly"}</definedName>
    <definedName name="wrn.SCH51." hidden="1">{"SCH51",#N/A,FALSE,"monthly"}</definedName>
    <definedName name="wrn.SCH52." localSheetId="1">{"SCH52",#N/A,FALSE,"sch52"}</definedName>
    <definedName name="wrn.SCH52." hidden="1">{"SCH52",#N/A,FALSE,"sch52"}</definedName>
    <definedName name="wrn.SCH57." localSheetId="1">{"SCH57",#N/A,FALSE,"monthly"}</definedName>
    <definedName name="wrn.SCH57." hidden="1">{"SCH57",#N/A,FALSE,"monthly"}</definedName>
    <definedName name="wrn.SCH58." localSheetId="1">{"sch58",#N/A,FALSE,"SCH58"}</definedName>
    <definedName name="wrn.SCH58." hidden="1">{"sch58",#N/A,FALSE,"SCH58"}</definedName>
    <definedName name="wrn.Schedule_1A." localSheetId="1">{"Schedule_IA",#N/A,FALSE,"I-A"}</definedName>
    <definedName name="wrn.Schedule_1A." hidden="1">{"Schedule_IA",#N/A,FALSE,"I-A"}</definedName>
    <definedName name="wrn.schedule_1Aa." localSheetId="1">{"Schedule_IA",#N/A,FALSE,"I-A"}</definedName>
    <definedName name="wrn.schedule_1Aa." hidden="1">{"Schedule_IA",#N/A,FALSE,"I-A"}</definedName>
    <definedName name="wrn.Schedule_1B." localSheetId="1">{"Schedule_1B",#N/A,FALSE,"I-B"}</definedName>
    <definedName name="wrn.Schedule_1B." hidden="1">{"Schedule_1B",#N/A,FALSE,"I-B"}</definedName>
    <definedName name="wrn.Schedule_1C." localSheetId="1">{"Schedule_1C",#N/A,FALSE,"I-C"}</definedName>
    <definedName name="wrn.Schedule_1C." hidden="1">{"Schedule_1C",#N/A,FALSE,"I-C"}</definedName>
    <definedName name="wrn.Schedule_1D." localSheetId="1">{"Schedule_1D",#N/A,FALSE,"I-D"}</definedName>
    <definedName name="wrn.Schedule_1D." hidden="1">{"Schedule_1D",#N/A,FALSE,"I-D"}</definedName>
    <definedName name="wrn.Schedule_I." localSheetId="1">{"Schedule_I",#N/A,FALSE,"I"}</definedName>
    <definedName name="wrn.Schedule_I." hidden="1">{"Schedule_I",#N/A,FALSE,"I"}</definedName>
    <definedName name="wrn.sdofinanceiro." localSheetId="1">{#N/A,#N/A,FALSE,"CONSOLIDADO";#N/A,#N/A,FALSE,"CIMENTO";#N/A,#N/A,FALSE,"METALURGIA";#N/A,#N/A,FALSE,"PAPEL";#N/A,#N/A,FALSE,"QUIMICA";#N/A,#N/A,FALSE,"AGROINDÚSTRIA";#N/A,#N/A,FALSE,"VINTERNACIONAL"}</definedName>
    <definedName name="wrn.sdofinanceiro." hidden="1">{#N/A,#N/A,FALSE,"CONSOLIDADO";#N/A,#N/A,FALSE,"CIMENTO";#N/A,#N/A,FALSE,"METALURGIA";#N/A,#N/A,FALSE,"PAPEL";#N/A,#N/A,FALSE,"QUIMICA";#N/A,#N/A,FALSE,"AGROINDÚSTRIA";#N/A,#N/A,FALSE,"VINTERNACIONAL"}</definedName>
    <definedName name="wrn.sdofinanceiro._1" localSheetId="1">{#N/A,#N/A,FALSE,"CONSOLIDADO";#N/A,#N/A,FALSE,"CIMENTO";#N/A,#N/A,FALSE,"METALURGIA";#N/A,#N/A,FALSE,"PAPEL";#N/A,#N/A,FALSE,"QUIMICA";#N/A,#N/A,FALSE,"AGROINDÚSTRIA";#N/A,#N/A,FALSE,"VINTERNACIONAL"}</definedName>
    <definedName name="wrn.sdofinanceiro._1" hidden="1">{#N/A,#N/A,FALSE,"CONSOLIDADO";#N/A,#N/A,FALSE,"CIMENTO";#N/A,#N/A,FALSE,"METALURGIA";#N/A,#N/A,FALSE,"PAPEL";#N/A,#N/A,FALSE,"QUIMICA";#N/A,#N/A,FALSE,"AGROINDÚSTRIA";#N/A,#N/A,FALSE,"VINTERNACIONAL"}</definedName>
    <definedName name="wrn.SEGMENT." localSheetId="1">{"SCH29",#N/A,FALSE,"segments";"SCH30",#N/A,FALSE,"segments"}</definedName>
    <definedName name="wrn.SEGMENT." hidden="1">{"SCH29",#N/A,FALSE,"segments";"SCH30",#N/A,FALSE,"segments"}</definedName>
    <definedName name="wrn.Shared._.Costs." localSheetId="1">{"cash flow",#N/A,FALSE,"Shared Costs";"allocations",#N/A,FALSE,"Shared Costs"}</definedName>
    <definedName name="wrn.Shared._.Costs." hidden="1">{"cash flow",#N/A,FALSE,"Shared Costs";"allocations",#N/A,FALSE,"Shared Costs"}</definedName>
    <definedName name="wrn.SHORT." localSheetId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1" localSheetId="1">{"CREDIT STATISTICS",#N/A,FALSE,"STATS";"CF_AND_IS",#N/A,FALSE,"PLAN";"BALSHEET",#N/A,FALSE,"BALANCE SHEET"}</definedName>
    <definedName name="wrn.short.1" hidden="1">{"CREDIT STATISTICS",#N/A,FALSE,"STATS";"CF_AND_IS",#N/A,FALSE,"PLAN";"BALSHEET",#N/A,FALSE,"BALANCE SHEET"}</definedName>
    <definedName name="wrn.Shorten._.Version." localSheetId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horten._.Version." hidden="1">{#N/A,#N/A,FALSE,"changes";#N/A,#N/A,FALSE,"Assumptions";"view1",#N/A,FALSE,"BE Analysis";"view2",#N/A,FALSE,"BE Analysis";#N/A,#N/A,FALSE,"DCF Calculation - Scenario 1";"Dollar",#N/A,FALSE,"Consolidated - Scenario 1";"CS",#N/A,FALSE,"Consolidated - Scenario 1"}</definedName>
    <definedName name="wrn.SIM95" localSheetId="1">{#N/A,#N/A,FALSE,"SIM95"}</definedName>
    <definedName name="wrn.SIM95" hidden="1">{#N/A,#N/A,FALSE,"SIM95"}</definedName>
    <definedName name="wrn.SIM95." localSheetId="1">{#N/A,#N/A,FALSE,"SIM95"}</definedName>
    <definedName name="wrn.SIM95." hidden="1">{#N/A,#N/A,FALSE,"SIM95"}</definedName>
    <definedName name="wrn.sim953" localSheetId="1">{#N/A,#N/A,FALSE,"SIM95"}</definedName>
    <definedName name="wrn.sim953" hidden="1">{#N/A,#N/A,FALSE,"SIM95"}</definedName>
    <definedName name="wrn.sim954" localSheetId="1">{#N/A,#N/A,FALSE,"SIM95"}</definedName>
    <definedName name="wrn.sim954" hidden="1">{#N/A,#N/A,FALSE,"SIM95"}</definedName>
    <definedName name="wrn.sim955" localSheetId="1">{#N/A,#N/A,FALSE,"SIM95"}</definedName>
    <definedName name="wrn.sim955" hidden="1">{#N/A,#N/A,FALSE,"SIM95"}</definedName>
    <definedName name="wrn.sociedades." localSheetId="1">{"sociedades",#N/A,FALSE,"PL"}</definedName>
    <definedName name="wrn.sociedades." hidden="1">{"sociedades",#N/A,FALSE,"PL"}</definedName>
    <definedName name="wrn.Statement._.Review." localSheetId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1">{#N/A,#N/A,FALSE,"Co_BalSht";#N/A,#N/A,FALSE,"Co_IncStmt";#N/A,#N/A,FALSE,"Cons_BalSht";#N/A,#N/A,FALSE,"Cons_IncStmt";#N/A,#N/A,FALSE,"Cashflow"}</definedName>
    <definedName name="wrn.Statements." hidden="1">{#N/A,#N/A,FALSE,"Co_BalSht";#N/A,#N/A,FALSE,"Co_IncStmt";#N/A,#N/A,FALSE,"Cons_BalSht";#N/A,#N/A,FALSE,"Cons_IncStmt";#N/A,#N/A,FALSE,"Cashflow"}</definedName>
    <definedName name="wrn.Subject._.Preliminary." localSheetId="1">{#N/A,#N/A,FALSE,"PL";"no values",#N/A,FALSE,"value";#N/A,#N/A,FALSE,"PL%";#N/A,#N/A,FALSE,"R";#N/A,#N/A,FALSE,"MD";#N/A,#N/A,FALSE,"OpEx";#N/A,#N/A,FALSE,"CapEx";#N/A,#N/A,FALSE,"Stats"}</definedName>
    <definedName name="wrn.Subject._.Preliminary." hidden="1">{#N/A,#N/A,FALSE,"PL";"no values",#N/A,FALSE,"value";#N/A,#N/A,FALSE,"PL%";#N/A,#N/A,FALSE,"R";#N/A,#N/A,FALSE,"MD";#N/A,#N/A,FALSE,"OpEx";#N/A,#N/A,FALSE,"CapEx";#N/A,#N/A,FALSE,"Stats"}</definedName>
    <definedName name="wrn.Subscriptions._.Inputs.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localSheetId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idios._.pendientes._.de._.utilización." localSheetId="1">{#N/A,#N/A,FALSE,"subsidios"}</definedName>
    <definedName name="wrn.subsidios._.pendientes._.de._.utilización." hidden="1">{#N/A,#N/A,FALSE,"subsidios"}</definedName>
    <definedName name="wrn.summ._.wtd._.ave._.exer._.price." localSheetId="1">{"summ wtd ave exer price",#N/A,FALSE,"wtd ave exer price"}</definedName>
    <definedName name="wrn.summ._.wtd._.ave._.exer._.price." hidden="1">{"summ wtd ave exer price",#N/A,FALSE,"wtd ave exer price"}</definedName>
    <definedName name="wrn.summ4." localSheetId="1">{#N/A,#N/A,FALSE,"summ";#N/A,#N/A,FALSE,"q1";#N/A,#N/A,FALSE,"summ_alt";#N/A,#N/A,FALSE,"stock_nozero";#N/A,#N/A,FALSE,"1995"}</definedName>
    <definedName name="wrn.summ4." hidden="1">{#N/A,#N/A,FALSE,"summ";#N/A,#N/A,FALSE,"q1";#N/A,#N/A,FALSE,"summ_alt";#N/A,#N/A,FALSE,"stock_nozero";#N/A,#N/A,FALSE,"1995"}</definedName>
    <definedName name="wrn.SUMMARY." localSheetId="1">{"SCH27",#N/A,FALSE,"summary";"SCH39",#N/A,FALSE,"summary";"SCH41",#N/A,FALSE,"summary"}</definedName>
    <definedName name="wrn.SUMMARY." hidden="1">{"SCH27",#N/A,FALSE,"summary";"SCH39",#N/A,FALSE,"summary";"SCH41",#N/A,FALSE,"summary"}</definedName>
    <definedName name="wrn.Summary._.Package." localSheetId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localSheetId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schedules." localSheetId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.Sheet._.Only." localSheetId="1">{#N/A,#N/A,FALSE,"SUMMARY"}</definedName>
    <definedName name="wrn.Summary._.Sheet._.Only." hidden="1">{#N/A,#N/A,FALSE,"SUMMARY"}</definedName>
    <definedName name="wrn.Summary._.w._.All._.Back._.Up." localSheetId="1">{#N/A,#N/A,TRUE,"SUMMARY";#N/A,#N/A,TRUE,"CNST SCHD";#N/A,#N/A,TRUE,"TI SCHD";#N/A,#N/A,TRUE,"COM SCHD";#N/A,#N/A,TRUE,"LU INT-FFO SCHD";#N/A,#N/A,TRUE,"OCCUP";#N/A,#N/A,TRUE,"RENT SCHD";#N/A,#N/A,TRUE,"OER SCHD"}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tabelas." localSheetId="1">{#N/A,#N/A,FALSE,"V-R-gr";#N/A,#N/A,FALSE,"Veículos -gr"}</definedName>
    <definedName name="wrn.tabelas." hidden="1">{#N/A,#N/A,FALSE,"V-R-gr";#N/A,#N/A,FALSE,"Veículos -gr"}</definedName>
    <definedName name="wrn.tarifas." localSheetId="1">{"EVOLUCIÓN TRIFAS",#N/A,FALSE,"Consumos Típicos";"variación tarifas",#N/A,FALSE,"Consumos Típicos";"Spread",#N/A,FALSE,"Emisión a mix Marzo-95"}</definedName>
    <definedName name="wrn.tarifas." hidden="1">{"EVOLUCIÓN TRIFAS",#N/A,FALSE,"Consumos Típicos";"variación tarifas",#N/A,FALSE,"Consumos Típicos";"Spread",#N/A,FALSE,"Emisión a mix Marzo-95"}</definedName>
    <definedName name="wrn.TAValuation." localSheetId="1">{"Form",#N/A,FALSE,"TA";"calculation",#N/A,FALSE,"TA"}</definedName>
    <definedName name="wrn.TAValuation." hidden="1">{"Form",#N/A,FALSE,"TA";"calculation",#N/A,FALSE,"TA"}</definedName>
    <definedName name="wrn.Tax._.Schedules." localSheetId="1">{#N/A,#N/A,FALSE,"106";#N/A,#N/A,FALSE,"103D";#N/A,#N/A,FALSE,"107A"}</definedName>
    <definedName name="wrn.Tax._.Schedules." hidden="1">{#N/A,#N/A,FALSE,"106";#N/A,#N/A,FALSE,"103D";#N/A,#N/A,FALSE,"107A"}</definedName>
    <definedName name="wrn.technology." localSheetId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st" localSheetId="1">{"test",#N/A,FALSE,"ResRegn.A-kons.";"test",#N/A,FALSE,"Note11-12";"test1",#N/A,FALSE,"Note11-12"}</definedName>
    <definedName name="wrn.test" hidden="1">{"test",#N/A,FALSE,"ResRegn.A-kons.";"test",#N/A,FALSE,"Note11-12";"test1",#N/A,FALSE,"Note11-12"}</definedName>
    <definedName name="wrn.test." localSheetId="1">{"test2",#N/A,TRUE,"Prices"}</definedName>
    <definedName name="wrn.test." hidden="1">{"test2",#N/A,TRUE,"Prices"}</definedName>
    <definedName name="wrn.test2." localSheetId="1">{"test",#N/A,FALSE,"ResRegn.A-kons.";"test",#N/A,FALSE,"Note11-12";"test1",#N/A,FALSE,"Note11-12"}</definedName>
    <definedName name="wrn.test2." hidden="1">{"test",#N/A,FALSE,"ResRegn.A-kons.";"test",#N/A,FALSE,"Note11-12";"test1",#N/A,FALSE,"Note11-12"}</definedName>
    <definedName name="wrn.tobacco_charts." localSheetId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rn.TODO." localSheetId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.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s." localSheetId="1">{#N/A,#N/A,FALSE,"balnc_hist";#N/A,#N/A,FALSE,"G&amp;P-HIST";#N/A,#N/A,FALSE,"PATRI_HIST";#N/A,#N/A,FALSE,"FLUJ_HIST";#N/A,#N/A,FALSE,"balanc_ajus";#N/A,#N/A,FALSE,"G&amp;pAJUS";#N/A,#N/A,FALSE,"patr_ajus";#N/A,#N/A,FALSE,"fluj_ajus"}</definedName>
    <definedName name="wrn.todos." hidden="1">{#N/A,#N/A,FALSE,"balnc_hist";#N/A,#N/A,FALSE,"G&amp;P-HIST";#N/A,#N/A,FALSE,"PATRI_HIST";#N/A,#N/A,FALSE,"FLUJ_HIST";#N/A,#N/A,FALSE,"balanc_ajus";#N/A,#N/A,FALSE,"G&amp;pAJUS";#N/A,#N/A,FALSE,"patr_ajus";#N/A,#N/A,FALSE,"fluj_ajus"}</definedName>
    <definedName name="wrn.Tons._.by._.Marketing._.District._.by._.Product." localSheetId="1">{"TOTAL",#N/A,FALSE,"TOTAL";"Bulk Portland",#N/A,FALSE,"Bulk Port";"Msnry and Bag Portland",#N/A,FALSE,"Msnry &amp; Bag Port";"Color Msnry",#N/A,FALSE,"Color Msnry";"Newcem",#N/A,FALSE,"Newcem";"Lime",#N/A,FALSE,"Lime";"White Portland",#N/A,FALSE,"White Portland";"Antique",#N/A,FALSE,"Antique";"Type K",#N/A,FALSE,"Type K";"Rockfast",#N/A,FALSE,"Rockfast"}</definedName>
    <definedName name="wrn.Tons._.by._.Marketing._.District._.by._.Product." hidden="1">{"TOTAL",#N/A,FALSE,"TOTAL";"Bulk Portland",#N/A,FALSE,"Bulk Port";"Msnry and Bag Portland",#N/A,FALSE,"Msnry &amp; Bag Port";"Color Msnry",#N/A,FALSE,"Color Msnry";"Newcem",#N/A,FALSE,"Newcem";"Lime",#N/A,FALSE,"Lime";"White Portland",#N/A,FALSE,"White Portland";"Antique",#N/A,FALSE,"Antique";"Type K",#N/A,FALSE,"Type K";"Rockfast",#N/A,FALSE,"Rockfast"}</definedName>
    <definedName name="wrn.Tons._.by._.Marketing._.District._.by._.Product._1" localSheetId="1">{"TOTAL",#N/A,FALSE,"TOTAL";"Bulk Portland",#N/A,FALSE,"Bulk Port";"Msnry and Bag Portland",#N/A,FALSE,"Msnry &amp; Bag Port";"Color Msnry",#N/A,FALSE,"Color Msnry";"Newcem",#N/A,FALSE,"Newcem";"Lime",#N/A,FALSE,"Lime";"White Portland",#N/A,FALSE,"White Portland";"Antique",#N/A,FALSE,"Antique";"Type K",#N/A,FALSE,"Type K";"Rockfast",#N/A,FALSE,"Rockfast"}</definedName>
    <definedName name="wrn.Tons._.by._.Marketing._.District._.by._.Product._1" hidden="1">{"TOTAL",#N/A,FALSE,"TOTAL";"Bulk Portland",#N/A,FALSE,"Bulk Port";"Msnry and Bag Portland",#N/A,FALSE,"Msnry &amp; Bag Port";"Color Msnry",#N/A,FALSE,"Color Msnry";"Newcem",#N/A,FALSE,"Newcem";"Lime",#N/A,FALSE,"Lime";"White Portland",#N/A,FALSE,"White Portland";"Antique",#N/A,FALSE,"Antique";"Type K",#N/A,FALSE,"Type K";"Rockfast",#N/A,FALSE,"Rockfast"}</definedName>
    <definedName name="wrn.Top._.Ten._.Summary." localSheetId="1">{#N/A,#N/A,FALSE,"Summary"}</definedName>
    <definedName name="wrn.Top._.Ten._.Summary." hidden="1">{#N/A,#N/A,FALSE,"Summary"}</definedName>
    <definedName name="wrn.Top5CompensationComparisons." localSheetId="1">{"CEO Comp.",#N/A,FALSE,"CO.&amp;PERS. INFO.";"SecondHighestPaid",#N/A,FALSE,"CO.&amp;PERS. INFO.";"ThirdHighestPaid",#N/A,FALSE,"CO.&amp;PERS. INFO.";"FourthHighestPaid",#N/A,FALSE,"CO.&amp;PERS. INFO.";"FifthHighestPaid",#N/A,FALSE,"CO.&amp;PERS. INFO."}</definedName>
    <definedName name="wrn.Top5CompensationComparisons." hidden="1">{"CEO Comp.",#N/A,FALSE,"CO.&amp;PERS. INFO.";"SecondHighestPaid",#N/A,FALSE,"CO.&amp;PERS. INFO.";"ThirdHighestPaid",#N/A,FALSE,"CO.&amp;PERS. INFO.";"FourthHighestPaid",#N/A,FALSE,"CO.&amp;PERS. INFO.";"FifthHighestPaid",#N/A,FALSE,"CO.&amp;PERS. INFO."}</definedName>
    <definedName name="wrn.tot_bow." localSheetId="1">{"tot_bow",#N/A,FALSE,"AMF"}</definedName>
    <definedName name="wrn.tot_bow." hidden="1">{"tot_bow",#N/A,FALSE,"AMF"}</definedName>
    <definedName name="wrn.TOT_DIVISÕES." localSheetId="1">{"TOT_DIVISÕES",#N/A,FALSE,"TOT"}</definedName>
    <definedName name="wrn.TOT_DIVISÕES." hidden="1">{"TOT_DIVISÕES",#N/A,FALSE,"TOT"}</definedName>
    <definedName name="wrn.tot_pls." localSheetId="1">{"tot_pls",#N/A,FALSE,"PL"}</definedName>
    <definedName name="wrn.tot_pls." hidden="1">{"tot_pls",#N/A,FALSE,"PL"}</definedName>
    <definedName name="wrn.tot_pqs." localSheetId="1">{"tot_pqs",#N/A,FALSE,"PQ"}</definedName>
    <definedName name="wrn.tot_pqs." hidden="1">{"tot_pqs",#N/A,FALSE,"PQ"}</definedName>
    <definedName name="wrn.Total." localSheetId="1">{"Total-All",#N/A,TRUE,"Total";"HQ-Corr-All",#N/A,TRUE,"HQCorr";"Neth.-All",#N/A,TRUE,"Netherlands";"HQ-BB-All",#N/A,TRUE,"HQ-BB";"Belgium-All",#N/A,TRUE,"Belgium";"France-All",#N/A,TRUE,"France";"Germany-All",#N/A,TRUE,"Germany";"UK-All",#N/A,TRUE,"UK"}</definedName>
    <definedName name="wrn.Total." hidden="1">{"Total-All",#N/A,TRUE,"Total";"HQ-Corr-All",#N/A,TRUE,"HQCorr";"Neth.-All",#N/A,TRUE,"Netherlands";"HQ-BB-All",#N/A,TRUE,"HQ-BB";"Belgium-All",#N/A,TRUE,"Belgium";"France-All",#N/A,TRUE,"France";"Germany-All",#N/A,TRUE,"Germany";"UK-All",#N/A,TRUE,"UK"}</definedName>
    <definedName name="wrn.totalcomp." localSheetId="1">{"comp1",#N/A,FALSE,"COMPS";"footnotes",#N/A,FALSE,"COMPS"}</definedName>
    <definedName name="wrn.totalcomp." hidden="1">{"comp1",#N/A,FALSE,"COMPS";"footnotes",#N/A,FALSE,"COMPS"}</definedName>
    <definedName name="wrn.trademark._.and._.trade._.name." localSheetId="1">{"trademark1",#N/A,FALSE,"Trademark(s) and Trade Name(s)"}</definedName>
    <definedName name="wrn.trademark._.and._.trade._.name." hidden="1">{"trademark1",#N/A,FALSE,"Trademark(s) and Trade Name(s)"}</definedName>
    <definedName name="wrn.TRADUZIDO." localSheetId="1">{"ingl",#N/A,FALSE,"DOPER";"INGL",#N/A,FALSE,"BAL";"INGL",#N/A,FALSE,"PROD";"ingl",#N/A,FALSE,"CONSOL"}</definedName>
    <definedName name="wrn.TRADUZIDO." hidden="1">{"ingl",#N/A,FALSE,"DOPER";"INGL",#N/A,FALSE,"BAL";"INGL",#N/A,FALSE,"PROD";"ingl",#N/A,FALSE,"CONSOL"}</definedName>
    <definedName name="wrn.tribuorc." localSheetId="1">{#N/A,#N/A,FALSE,"irBCRec.Bruta";#N/A,#N/A,FALSE,"irpjCONS.1998";#N/A,#N/A,FALSE,"irpjDF.1998";#N/A,#N/A,FALSE,"irpjDp.1998 ";#N/A,#N/A,FALSE,"irpjN.Neg.1998 "}</definedName>
    <definedName name="wrn.tribuorc." hidden="1">{#N/A,#N/A,FALSE,"irBCRec.Bruta";#N/A,#N/A,FALSE,"irpjCONS.1998";#N/A,#N/A,FALSE,"irpjDF.1998";#N/A,#N/A,FALSE,"irpjDp.1998 ";#N/A,#N/A,FALSE,"irpjN.Neg.1998 "}</definedName>
    <definedName name="wrn.TUDO." localSheetId="1">{"ATI",#N/A,TRUE,"BALabr97";"PAS",#N/A,TRUE,"BALabr97";"REC",#N/A,TRUE,"BALabr97"}</definedName>
    <definedName name="wrn.TUDO." hidden="1">{"ATI",#N/A,TRUE,"BALabr97";"PAS",#N/A,TRUE,"BALabr97";"REC",#N/A,TRUE,"BALabr97"}</definedName>
    <definedName name="wrn.TUDO._1" localSheetId="1">{#N/A,#N/A,FALSE,"CONSMET";#N/A,#N/A,FALSE,"CBA";#N/A,#N/A,FALSE,"CMM";#N/A,#N/A,FALSE,"NIQUELTO";#N/A,#N/A,FALSE,"SBMANSA";#N/A,#N/A,FALSE,"ATLAS";#N/A,#N/A,FALSE,"STACRUZ";#N/A,#N/A,FALSE,"PIRAT"}</definedName>
    <definedName name="wrn.TUDO._1" hidden="1">{#N/A,#N/A,FALSE,"CONSMET";#N/A,#N/A,FALSE,"CBA";#N/A,#N/A,FALSE,"CMM";#N/A,#N/A,FALSE,"NIQUELTO";#N/A,#N/A,FALSE,"SBMANSA";#N/A,#N/A,FALSE,"ATLAS";#N/A,#N/A,FALSE,"STACRUZ";#N/A,#N/A,FALSE,"PIRAT"}</definedName>
    <definedName name="wrn.tuto." localSheetId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Unidades." localSheetId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Unidades._1" localSheetId="1">{"Rio Branco",#N/A,FALSE,"Rio Branco";"Itajaí",#N/A,FALSE,"Itajaí";"Pinheiro Machado",#N/A,FALSE,"PMachado";"Esteio",#N/A,FALSE,"Esteio"}</definedName>
    <definedName name="wrn.Unidades._1" hidden="1">{"Rio Branco",#N/A,FALSE,"Rio Branco";"Itajaí",#N/A,FALSE,"Itajaí";"Pinheiro Machado",#N/A,FALSE,"PMachado";"Esteio",#N/A,FALSE,"Esteio"}</definedName>
    <definedName name="wrn.unidades1" localSheetId="1">{"Rio Branco",#N/A,FALSE,"Rio Branco";"Itajaí",#N/A,FALSE,"Itajaí";"Pinheiro Machado",#N/A,FALSE,"PMachado";"Esteio",#N/A,FALSE,"Esteio"}</definedName>
    <definedName name="wrn.unidades1" hidden="1">{"Rio Branco",#N/A,FALSE,"Rio Branco";"Itajaí",#N/A,FALSE,"Itajaí";"Pinheiro Machado",#N/A,FALSE,"PMachado";"Esteio",#N/A,FALSE,"Esteio"}</definedName>
    <definedName name="wrn.unidades1_1" localSheetId="1">{"Rio Branco",#N/A,FALSE,"Rio Branco";"Itajaí",#N/A,FALSE,"Itajaí";"Pinheiro Machado",#N/A,FALSE,"PMachado";"Esteio",#N/A,FALSE,"Esteio"}</definedName>
    <definedName name="wrn.unidades1_1" hidden="1">{"Rio Branco",#N/A,FALSE,"Rio Branco";"Itajaí",#N/A,FALSE,"Itajaí";"Pinheiro Machado",#N/A,FALSE,"PMachado";"Esteio",#N/A,FALSE,"Esteio"}</definedName>
    <definedName name="wrn.UNISER." localSheetId="1">{"UNISER",#N/A,FALSE,"TOT"}</definedName>
    <definedName name="wrn.UNISER." hidden="1">{"UNISER",#N/A,FALSE,"TOT"}</definedName>
    <definedName name="wrn.UPDOWN." localSheetId="1">{"SCH54",#N/A,FALSE,"upside";"SCH55",#N/A,FALSE,"upside"}</definedName>
    <definedName name="wrn.UPDOWN." hidden="1">{"SCH54",#N/A,FALSE,"upside";"SCH55",#N/A,FALSE,"upside"}</definedName>
    <definedName name="wrn.Utdr_div.xls." localSheetId="1">{#N/A,#N/A,FALSE,"REGNSKAPSUTDRAG DIVISJON";#N/A,#N/A,FALSE,"Nøkkeltall"}</definedName>
    <definedName name="wrn.Utdr_div.xls." hidden="1">{#N/A,#N/A,FALSE,"REGNSKAPSUTDRAG DIVISJON";#N/A,#N/A,FALSE,"Nøkkeltall"}</definedName>
    <definedName name="wrn.uuu" localSheetId="1">{"side1",#N/A,FALSE,"ResRegn.A-kons.";"Side2",#N/A,FALSE,"Bal3112.A-kons."}</definedName>
    <definedName name="wrn.uuu" hidden="1">{"side1",#N/A,FALSE,"ResRegn.A-kons.";"Side2",#N/A,FALSE,"Bal3112.A-kons."}</definedName>
    <definedName name="wrn.VALUATION." localSheetId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plete." localSheetId="1">{#N/A,#N/A,FALSE,"value";#N/A,#N/A,FALSE,"PL";#N/A,#N/A,FALSE,"PL%";#N/A,#N/A,FALSE,"R";#N/A,#N/A,FALSE,"MD";#N/A,#N/A,FALSE,"OpEx";#N/A,#N/A,FALSE,"CapEx";#N/A,#N/A,FALSE,"Stats"}</definedName>
    <definedName name="wrn.valuation._.complete." hidden="1">{#N/A,#N/A,FALSE,"value";#N/A,#N/A,FALSE,"PL";#N/A,#N/A,FALSE,"PL%";#N/A,#N/A,FALSE,"R";#N/A,#N/A,FALSE,"MD";#N/A,#N/A,FALSE,"OpEx";#N/A,#N/A,FALSE,"CapEx";#N/A,#N/A,FALSE,"Stats"}</definedName>
    <definedName name="wrn.VALUE." localSheetId="1">{"SCH47",#N/A,FALSE,"value";"sch48",#N/A,FALSE,"value"}</definedName>
    <definedName name="wrn.VALUE." hidden="1">{"SCH47",#N/A,FALSE,"value";"sch48",#N/A,FALSE,"value"}</definedName>
    <definedName name="wrn.Vendas." localSheetId="1">{#N/A,#N/A,FALSE,"Vendas"}</definedName>
    <definedName name="wrn.Vendas." hidden="1">{#N/A,#N/A,FALSE,"Vendas"}</definedName>
    <definedName name="wrn.Vendas._1" localSheetId="1">{#N/A,#N/A,FALSE,"Vendas"}</definedName>
    <definedName name="wrn.Vendas._1" hidden="1">{#N/A,#N/A,FALSE,"Vendas"}</definedName>
    <definedName name="wrn.Vendas._1_1_1" localSheetId="1">{#N/A,#N/A,FALSE,"Vendas"}</definedName>
    <definedName name="wrn.Vendas._1_1_1" hidden="1">{#N/A,#N/A,FALSE,"Vendas"}</definedName>
    <definedName name="wrn.Vendas._2" localSheetId="1">{#N/A,#N/A,FALSE,"Vendas"}</definedName>
    <definedName name="wrn.Vendas._2" hidden="1">{#N/A,#N/A,FALSE,"Vendas"}</definedName>
    <definedName name="wrn.Vendas._2_1" localSheetId="1">{#N/A,#N/A,FALSE,"Vendas"}</definedName>
    <definedName name="wrn.Vendas._2_1" hidden="1">{#N/A,#N/A,FALSE,"Vendas"}</definedName>
    <definedName name="wrn.VETERINÁRIA." localSheetId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ETERINÁRIA." hidden="1">{"TOTAL VETERINÁRIA",#N/A,FALSE,"VETER";"DESINFETANTES",#N/A,FALSE,"VETER";"QUIMIOTERÁPIOS",#N/A,FALSE,"VETER";"PROMOTORES CRESCIMENTO",#N/A,FALSE,"VETER";"ADITIVOS",#N/A,FALSE,"VETER";"POLIVITAMÍNICOS",#N/A,FALSE,"VETER";"ANTIBIÓTICOS",#N/A,FALSE,"VETER";"ANTIPARASITÁRIOS",#N/A,FALSE,"VETER";"BIOLÓGICO",#N/A,FALSE,"VETER";"OUTROS",#N/A,FALSE,"VETER"}</definedName>
    <definedName name="wrn.Volumes._.and._.Nets." localSheetId="1">{"Volumes &amp; Nets Current",#N/A,FALSE,"Volumes &amp; Nets";"Volumes &amp; Nets - Freight &amp; History",#N/A,FALSE,"Volumes &amp; Nets"}</definedName>
    <definedName name="wrn.Volumes._.and._.Nets." hidden="1">{"Volumes &amp; Nets Current",#N/A,FALSE,"Volumes &amp; Nets";"Volumes &amp; Nets - Freight &amp; History",#N/A,FALSE,"Volumes &amp; Nets"}</definedName>
    <definedName name="wrn.Volumes._.and._.Nets._1" localSheetId="1">{"Volumes &amp; Nets Current",#N/A,FALSE,"Volumes &amp; Nets";"Volumes &amp; Nets - Freight &amp; History",#N/A,FALSE,"Volumes &amp; Nets"}</definedName>
    <definedName name="wrn.Volumes._.and._.Nets._1" hidden="1">{"Volumes &amp; Nets Current",#N/A,FALSE,"Volumes &amp; Nets";"Volumes &amp; Nets - Freight &amp; History",#N/A,FALSE,"Volumes &amp; Nets"}</definedName>
    <definedName name="wrn.w." localSheetId="1">{#N/A,#N/A,FALSE,"FLUXO R$";#N/A,#N/A,FALSE,"FLUXO US$";#N/A,#N/A,FALSE,"indices"}</definedName>
    <definedName name="wrn.w." hidden="1">{#N/A,#N/A,FALSE,"FLUXO R$";#N/A,#N/A,FALSE,"FLUXO US$";#N/A,#N/A,FALSE,"indices"}</definedName>
    <definedName name="wrn.Weekly._.Printout." localSheetId="1">{#N/A,#N/A,FALSE,"EXEC";#N/A,#N/A,FALSE,"Backup";#N/A,#N/A,FALSE,"BACKLOG";#N/A,#N/A,FALSE,"Rollforward";#N/A,#N/A,FALSE,"Regional Bkgs"}</definedName>
    <definedName name="wrn.Weekly._.Printout." hidden="1">{#N/A,#N/A,FALSE,"EXEC";#N/A,#N/A,FALSE,"Backup";#N/A,#N/A,FALSE,"BACKLOG";#N/A,#N/A,FALSE,"Rollforward";#N/A,#N/A,FALSE,"Regional Bkgs"}</definedName>
    <definedName name="wrn.WHAT._.IF._.9596." localSheetId="1">{#N/A,#N/A,TRUE,"INPUTS";#N/A,#N/A,TRUE,"INCOME STATEMENT";#N/A,#N/A,TRUE,"BALANCE";#N/A,#N/A,TRUE,"COST OF SALES";#N/A,#N/A,TRUE,"CASH FLOW";#N/A,#N/A,TRUE,"TRASLATION"}</definedName>
    <definedName name="wrn.WHAT._.IF._.9596." hidden="1">{#N/A,#N/A,TRUE,"INPUTS";#N/A,#N/A,TRUE,"INCOME STATEMENT";#N/A,#N/A,TRUE,"BALANCE";#N/A,#N/A,TRUE,"COST OF SALES";#N/A,#N/A,TRUE,"CASH FLOW";#N/A,#N/A,TRUE,"TRASLATION"}</definedName>
    <definedName name="wrn.What._.If._.FY99." localSheetId="1">{#N/A,#N/A,FALSE,"INPUTS";#N/A,#N/A,FALSE,"INCOME STATEMENT";#N/A,#N/A,FALSE,"BALANCE";#N/A,#N/A,FALSE,"TRASLATION";#N/A,#N/A,FALSE,"CASH FLOW";#N/A,#N/A,FALSE,"COST OF SALES"}</definedName>
    <definedName name="wrn.What._.If._.FY99." hidden="1">{#N/A,#N/A,FALSE,"INPUTS";#N/A,#N/A,FALSE,"INCOME STATEMENT";#N/A,#N/A,FALSE,"BALANCE";#N/A,#N/A,FALSE,"TRASLATION";#N/A,#N/A,FALSE,"CASH FLOW";#N/A,#N/A,FALSE,"COST OF SALES"}</definedName>
    <definedName name="wrn.Whole._.Pack." localSheetId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k._.to._.Wk._.Product._.Mix." localSheetId="1">{"Wk to Wk Field",#N/A,FALSE,"Wk to Wk Product Mix";"Wk to Wk Totals",#N/A,FALSE,"Wk to Wk Product Mix"}</definedName>
    <definedName name="wrn.Wk._.to._.Wk._.Product._.Mix." hidden="1">{"Wk to Wk Field",#N/A,FALSE,"Wk to Wk Product Mix";"Wk to Wk Totals",#N/A,FALSE,"Wk to Wk Product Mix"}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RK._.PAPER." localSheetId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shcedules." localSheetId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._.rev._.sal._.uss." localSheetId="1">{"work rev sal uss",#N/A,TRUE,"WORKSHEET REV &amp; SAL"}</definedName>
    <definedName name="wrn.work._.rev._.sal._.uss." hidden="1">{"work rev sal uss",#N/A,TRUE,"WORKSHEET REV &amp; SAL"}</definedName>
    <definedName name="wrn.Work._.sal._.RS." localSheetId="1">{"WORK REV SAL R$",#N/A,TRUE,"WORKSHEET REV &amp; SAL"}</definedName>
    <definedName name="wrn.Work._.sal._.RS." hidden="1">{"WORK REV SAL R$",#N/A,TRUE,"WORKSHEET REV &amp; SAL"}</definedName>
    <definedName name="wrn.Wright." localSheetId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td._.ave._.exer._.pric." localSheetId="1">{"wtd ave exer price",#N/A,FALSE,"wtd ave exer price"}</definedName>
    <definedName name="wrn.wtd._.ave._.exer._.pric." hidden="1">{"wtd ave exer price",#N/A,FALSE,"wtd ave exer price"}</definedName>
    <definedName name="wrn.x." localSheetId="1">{#N/A,#N/A,FALSE,"ENCO R63";#N/A,#N/A,FALSE,"ENCO"}</definedName>
    <definedName name="wrn.x." hidden="1">{#N/A,#N/A,FALSE,"ENCO R63";#N/A,#N/A,FALSE,"ENCO"}</definedName>
    <definedName name="wrn.YEARLY." localSheetId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全印刷." localSheetId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様式." localSheetId="1">{#N/A,#N/A,FALSE,"FORM1";#N/A,#N/A,FALSE,"FORM2";#N/A,#N/A,FALSE,"FORM3";#N/A,#N/A,FALSE,"FORM4";#N/A,#N/A,FALSE,"FORM5";#N/A,#N/A,FALSE,"FORM6";#N/A,#N/A,FALSE,"FORM7";#N/A,#N/A,FALSE,"FORM8";#N/A,#N/A,FALSE,"FORM9";#N/A,#N/A,FALSE,"FORM10";#N/A,#N/A,FALSE,"FORM11";#N/A,#N/A,FALSE,"FORM12";#N/A,#N/A,FALSE,"FORM13";#N/A,#N/A,FALSE,"FORM14";#N/A,#N/A,FALSE,"FORM14_1"}</definedName>
    <definedName name="wrn.全様式." hidden="1">{#N/A,#N/A,FALSE,"FORM1";#N/A,#N/A,FALSE,"FORM2";#N/A,#N/A,FALSE,"FORM3";#N/A,#N/A,FALSE,"FORM4";#N/A,#N/A,FALSE,"FORM5";#N/A,#N/A,FALSE,"FORM6";#N/A,#N/A,FALSE,"FORM7";#N/A,#N/A,FALSE,"FORM8";#N/A,#N/A,FALSE,"FORM9";#N/A,#N/A,FALSE,"FORM10";#N/A,#N/A,FALSE,"FORM11";#N/A,#N/A,FALSE,"FORM12";#N/A,#N/A,FALSE,"FORM13";#N/A,#N/A,FALSE,"FORM14";#N/A,#N/A,FALSE,"FORM14_1"}</definedName>
    <definedName name="WRN_1" localSheetId="1">{#N/A,#N/A,FALSE,"Sudeste";#N/A,#N/A,FALSE,"Sul";#N/A,#N/A,FALSE,"CCRG"}</definedName>
    <definedName name="WRN_1" hidden="1">{#N/A,#N/A,FALSE,"Sudeste";#N/A,#N/A,FALSE,"Sul";#N/A,#N/A,FALSE,"CCRG"}</definedName>
    <definedName name="WRN1.ARQUIVO" localSheetId="1">{"cash",#N/A,FALSE,"cash";"historico",#N/A,FALSE,"historico"}</definedName>
    <definedName name="WRN1.ARQUIVO" hidden="1">{"cash",#N/A,FALSE,"cash";"historico",#N/A,FALSE,"historico"}</definedName>
    <definedName name="wrn1.history" localSheetId="1">{#N/A,#N/A,FALSE,"model"}</definedName>
    <definedName name="wrn1.history" hidden="1">{#N/A,#N/A,FALSE,"model"}</definedName>
    <definedName name="wrn1.mensal" localSheetId="1">{"mensal",#N/A,FALSE,"cash"}</definedName>
    <definedName name="wrn1.mensal" hidden="1">{"mensal",#N/A,FALSE,"cash"}</definedName>
    <definedName name="wrn2.all" localSheetId="1">{"Gross Profit",#N/A,FALSE,"Gross Profit";"Process Fuel (Monthly)",#N/A,FALSE,"Process Fuel";"Process Fuel (Summary)",#N/A,FALSE,"Process Fuel";"Power (Monthly)",#N/A,FALSE,"Power";"Power (Summary)",#N/A,FALSE,"Power";"Purchased Materials (Monthly)",#N/A,FALSE,"Purchased Material";"Purchased Materials (Summary)",#N/A,FALSE,"Purchased Material";"Other Variable (Monthly)",#N/A,FALSE,"Other Variable";"Other Variable (Summary)",#N/A,FALSE,"Other Variable";"Labour and Fringes",#N/A,FALSE,"Labour &amp; Fringes";"Inter Plant Transfers",#N/A,FALSE,"Inter Plant Xfer";"Overtime",#N/A,FALSE,"Labour &amp; Fringes";"Repair Materials &amp; Services (Monthly)",#N/A,FALSE,"Repair Mat";"Repair Materials &amp; Services (Summary)",#N/A,FALSE,"Repair Mat";"Repair Materials &amp; Services (Major)",#N/A,FALSE,"Repair Mat";"Depreciation",#N/A,FALSE,"Depreciation";"Other Fixed (Monthly)",#N/A,FALSE,"Other Fixed";"Other Fixed (Summary)",#N/A,FALSE,"Other Fixed";"Misc Income &amp; Expense",#N/A,FALSE,"Misc Income &amp; Exp";"Inventory Change",#N/A,FALSE,"Inventory Change";"Production Quantities",#N/A,FALSE,"Production Page";"Production Activities",#N/A,FALSE,"Prod. Activity";"Gross Profit Variance",#N/A,FALSE,"Gross Profit Variances"}</definedName>
    <definedName name="wrn2.all" hidden="1">{"Gross Profit",#N/A,FALSE,"Gross Profit";"Process Fuel (Monthly)",#N/A,FALSE,"Process Fuel";"Process Fuel (Summary)",#N/A,FALSE,"Process Fuel";"Power (Monthly)",#N/A,FALSE,"Power";"Power (Summary)",#N/A,FALSE,"Power";"Purchased Materials (Monthly)",#N/A,FALSE,"Purchased Material";"Purchased Materials (Summary)",#N/A,FALSE,"Purchased Material";"Other Variable (Monthly)",#N/A,FALSE,"Other Variable";"Other Variable (Summary)",#N/A,FALSE,"Other Variable";"Labour and Fringes",#N/A,FALSE,"Labour &amp; Fringes";"Inter Plant Transfers",#N/A,FALSE,"Inter Plant Xfer";"Overtime",#N/A,FALSE,"Labour &amp; Fringes";"Repair Materials &amp; Services (Monthly)",#N/A,FALSE,"Repair Mat";"Repair Materials &amp; Services (Summary)",#N/A,FALSE,"Repair Mat";"Repair Materials &amp; Services (Major)",#N/A,FALSE,"Repair Mat";"Depreciation",#N/A,FALSE,"Depreciation";"Other Fixed (Monthly)",#N/A,FALSE,"Other Fixed";"Other Fixed (Summary)",#N/A,FALSE,"Other Fixed";"Misc Income &amp; Expense",#N/A,FALSE,"Misc Income &amp; Exp";"Inventory Change",#N/A,FALSE,"Inventory Change";"Production Quantities",#N/A,FALSE,"Production Page";"Production Activities",#N/A,FALSE,"Prod. Activity";"Gross Profit Variance",#N/A,FALSE,"Gross Profit Variances"}</definedName>
    <definedName name="wrn2.all_1" localSheetId="1">{"Gross Profit",#N/A,FALSE,"Gross Profit";"Process Fuel (Monthly)",#N/A,FALSE,"Process Fuel";"Process Fuel (Summary)",#N/A,FALSE,"Process Fuel";"Power (Monthly)",#N/A,FALSE,"Power";"Power (Summary)",#N/A,FALSE,"Power";"Purchased Materials (Monthly)",#N/A,FALSE,"Purchased Material";"Purchased Materials (Summary)",#N/A,FALSE,"Purchased Material";"Other Variable (Monthly)",#N/A,FALSE,"Other Variable";"Other Variable (Summary)",#N/A,FALSE,"Other Variable";"Labour and Fringes",#N/A,FALSE,"Labour &amp; Fringes";"Inter Plant Transfers",#N/A,FALSE,"Inter Plant Xfer";"Overtime",#N/A,FALSE,"Labour &amp; Fringes";"Repair Materials &amp; Services (Monthly)",#N/A,FALSE,"Repair Mat";"Repair Materials &amp; Services (Summary)",#N/A,FALSE,"Repair Mat";"Repair Materials &amp; Services (Major)",#N/A,FALSE,"Repair Mat";"Depreciation",#N/A,FALSE,"Depreciation";"Other Fixed (Monthly)",#N/A,FALSE,"Other Fixed";"Other Fixed (Summary)",#N/A,FALSE,"Other Fixed";"Misc Income &amp; Expense",#N/A,FALSE,"Misc Income &amp; Exp";"Inventory Change",#N/A,FALSE,"Inventory Change";"Production Quantities",#N/A,FALSE,"Production Page";"Production Activities",#N/A,FALSE,"Prod. Activity";"Gross Profit Variance",#N/A,FALSE,"Gross Profit Variances"}</definedName>
    <definedName name="wrn2.all_1" hidden="1">{"Gross Profit",#N/A,FALSE,"Gross Profit";"Process Fuel (Monthly)",#N/A,FALSE,"Process Fuel";"Process Fuel (Summary)",#N/A,FALSE,"Process Fuel";"Power (Monthly)",#N/A,FALSE,"Power";"Power (Summary)",#N/A,FALSE,"Power";"Purchased Materials (Monthly)",#N/A,FALSE,"Purchased Material";"Purchased Materials (Summary)",#N/A,FALSE,"Purchased Material";"Other Variable (Monthly)",#N/A,FALSE,"Other Variable";"Other Variable (Summary)",#N/A,FALSE,"Other Variable";"Labour and Fringes",#N/A,FALSE,"Labour &amp; Fringes";"Inter Plant Transfers",#N/A,FALSE,"Inter Plant Xfer";"Overtime",#N/A,FALSE,"Labour &amp; Fringes";"Repair Materials &amp; Services (Monthly)",#N/A,FALSE,"Repair Mat";"Repair Materials &amp; Services (Summary)",#N/A,FALSE,"Repair Mat";"Repair Materials &amp; Services (Major)",#N/A,FALSE,"Repair Mat";"Depreciation",#N/A,FALSE,"Depreciation";"Other Fixed (Monthly)",#N/A,FALSE,"Other Fixed";"Other Fixed (Summary)",#N/A,FALSE,"Other Fixed";"Misc Income &amp; Expense",#N/A,FALSE,"Misc Income &amp; Exp";"Inventory Change",#N/A,FALSE,"Inventory Change";"Production Quantities",#N/A,FALSE,"Production Page";"Production Activities",#N/A,FALSE,"Prod. Activity";"Gross Profit Variance",#N/A,FALSE,"Gross Profit Variances"}</definedName>
    <definedName name="wrn2.arquivo" localSheetId="1">{"cash",#N/A,FALSE,"cash";"historico",#N/A,FALSE,"historico"}</definedName>
    <definedName name="wrn2.arquivo" hidden="1">{"cash",#N/A,FALSE,"cash";"historico",#N/A,FALSE,"historico"}</definedName>
    <definedName name="wrn3.histroic" localSheetId="1">{#N/A,#N/A,FALSE,"model"}</definedName>
    <definedName name="wrn3.histroic" hidden="1">{#N/A,#N/A,FALSE,"model"}</definedName>
    <definedName name="wrna7" localSheetId="1">{#N/A,#N/A,FALSE,"CASH FLOW"}</definedName>
    <definedName name="wrna7" hidden="1">{#N/A,#N/A,FALSE,"CASH FLOW"}</definedName>
    <definedName name="wrnfy97" localSheetId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g" localSheetId="1">{"Output-BaseYear",#N/A,FALSE,"Output"}</definedName>
    <definedName name="wrng" hidden="1">{"Output-BaseYear",#N/A,FALSE,"Output"}</definedName>
    <definedName name="wrnh" localSheetId="1">{"Output-All",#N/A,FALSE,"Output"}</definedName>
    <definedName name="wrnh" hidden="1">{"Output-All",#N/A,FALSE,"Output"}</definedName>
    <definedName name="ws" localSheetId="1">#REF!</definedName>
    <definedName name="ws">#REF!</definedName>
    <definedName name="wsdt" localSheetId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sdt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t" localSheetId="1">{#N/A,#N/A,FALSE,"FY97";#N/A,#N/A,FALSE,"FY98";#N/A,#N/A,FALSE,"FY99";#N/A,#N/A,FALSE,"FY00";#N/A,#N/A,FALSE,"FY01"}</definedName>
    <definedName name="wt" hidden="1">{#N/A,#N/A,FALSE,"FY97";#N/A,#N/A,FALSE,"FY98";#N/A,#N/A,FALSE,"FY99";#N/A,#N/A,FALSE,"FY00";#N/A,#N/A,FALSE,"FY01"}</definedName>
    <definedName name="WUV.DOLARES2" localSheetId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UV.DOLARES2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UV.DOLARES3" localSheetId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UV.DOLARES3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UV.SUCRES1" localSheetId="1">{TRUE,TRUE,-2.75,-17,483,233.25,FALSE,FALSE,TRUE,TRUE,0,1,#N/A,3,#N/A,6.3953488372093,17.9285714285714,1,FALSE,FALSE,3,TRUE,1,FALSE,80,"Swvu.SUCRES.","ACwvu.SUCRES.",#N/A,FALSE,FALSE,0.5,0.5,0.5,0.5,2,"","&amp;L&amp;D&amp;R&amp;F",TRUE,TRUE,FALSE,FALSE,1,51,#N/A,#N/A,"=R2C1:R1012C18",FALSE,#N/A,"Cwvu.SUCRES.",FALSE,FALSE,FALSE,9,4294967292,600,FALSE,FALSE,TRUE,TRUE,TRUE}</definedName>
    <definedName name="WUV.SUCRES1" hidden="1">{TRUE,TRUE,-2.75,-17,483,233.25,FALSE,FALSE,TRUE,TRUE,0,1,#N/A,3,#N/A,6.3953488372093,17.9285714285714,1,FALSE,FALSE,3,TRUE,1,FALSE,80,"Swvu.SUCRES.","ACwvu.SUCRES.",#N/A,FALSE,FALSE,0.5,0.5,0.5,0.5,2,"","&amp;L&amp;D&amp;R&amp;F",TRUE,TRUE,FALSE,FALSE,1,51,#N/A,#N/A,"=R2C1:R1012C18",FALSE,#N/A,"Cwvu.SUCRES.",FALSE,FALSE,FALSE,9,4294967292,600,FALSE,FALSE,TRUE,TRUE,TRUE}</definedName>
    <definedName name="wvu.ACC." localSheetId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llocations." localSheetId="1">{TRUE,TRUE,-1.41610738255034,-14.9463087248322,497.718120805369,308.295302013423,FALSE,TRUE,TRUE,TRUE,0,1,1,1,40,3,2.68,4,TRUE,TRUE,3,TRUE,1,FALSE,100,"Swvu.allocations.","ACwvu.allocations.",#N/A,FALSE,FALSE,0.5,0.5,0.5,0.5,1,"","&amp;L&amp;F   &amp;A&amp;R&amp;D   &amp;T",TRUE,FALSE,FALSE,FALSE,1,100,#N/A,#N/A,"=R1C1:R118C10","=R1:R2","Rwvu.allocations.",#N/A,FALSE,FALSE,TRUE,1,4294967292,300,FALSE,FALSE,TRUE,TRUE,TRUE}</definedName>
    <definedName name="wvu.allocations." hidden="1">{TRUE,TRUE,-1.41610738255034,-14.9463087248322,497.718120805369,308.295302013423,FALSE,TRUE,TRUE,TRUE,0,1,1,1,40,3,2.68,4,TRUE,TRUE,3,TRUE,1,FALSE,100,"Swvu.allocations.","ACwvu.allocations.",#N/A,FALSE,FALSE,0.5,0.5,0.5,0.5,1,"","&amp;L&amp;F   &amp;A&amp;R&amp;D   &amp;T",TRUE,FALSE,FALSE,FALSE,1,100,#N/A,#N/A,"=R1C1:R118C10","=R1:R2","Rwvu.allocations.",#N/A,FALSE,FALSE,TRUE,1,4294967292,300,FALSE,FALSE,TRUE,TRUE,TRUE}</definedName>
    <definedName name="wvu.annual." localSheetId="1">{TRUE,TRUE,-1.41610738255034,-14.9463087248322,497.718120805369,308.295302013423,FALSE,TRUE,TRUE,TRUE,0,1,#N/A,1,1,9.97,4.21739130434783,3,FALSE,TRUE,3,TRUE,1,FALSE,100,"Swvu.annual.","ACwvu.annual.",#N/A,FALSE,FALSE,0.5,0.5,0.5,0.5,2,"","&amp;L&amp;""Palatino,Regular""&amp;9&amp;F&amp;C&amp;""Palatino,Regular""&amp;9LAND SALES DETAIL - Page &amp;P of &amp;N&amp;R&amp;""Palatino,Regular""&amp;9&amp;D   &amp;T",TRUE,FALSE,FALSE,FALSE,2,90,#N/A,#N/A,"=R1C1:R174C16","=R1:R3","Rwvu.annual.","Cwvu.annual.",FALSE,FALSE,FALSE,1,4294967292,300,FALSE,FALSE,TRUE,TRUE,TRUE}</definedName>
    <definedName name="wvu.annual." hidden="1">{TRUE,TRUE,-1.41610738255034,-14.9463087248322,497.718120805369,308.295302013423,FALSE,TRUE,TRUE,TRUE,0,1,#N/A,1,1,9.97,4.21739130434783,3,FALSE,TRUE,3,TRUE,1,FALSE,100,"Swvu.annual.","ACwvu.annual.",#N/A,FALSE,FALSE,0.5,0.5,0.5,0.5,2,"","&amp;L&amp;""Palatino,Regular""&amp;9&amp;F&amp;C&amp;""Palatino,Regular""&amp;9LAND SALES DETAIL - Page &amp;P of &amp;N&amp;R&amp;""Palatino,Regular""&amp;9&amp;D   &amp;T",TRUE,FALSE,FALSE,FALSE,2,90,#N/A,#N/A,"=R1C1:R174C16","=R1:R3","Rwvu.annual.","Cwvu.annual.",FALSE,FALSE,FALSE,1,4294967292,300,FALSE,FALSE,TRUE,TRUE,TRUE}</definedName>
    <definedName name="wvu.annual._.hotel." localSheetId="1">{TRUE,TRUE,-1.41610738255034,-14.9463087248322,497.718120805369,308.295302013423,FALSE,TRUE,TRUE,TRUE,0,1,1,1,1,1,2.08695652173913,4,TRUE,TRUE,3,TRUE,1,FALSE,100,"Swvu.annual._.hotel.","ACwvu.annual._.hotel.",#N/A,FALSE,FALSE,0.5,0.5,0.5,0.5,2,"","&amp;L&amp;8&amp;F&amp;C&amp;8HOTEL DEVELOPMENT - Page &amp;P of &amp;N&amp;R&amp;8&amp;D   &amp;T",TRUE,FALSE,FALSE,FALSE,2,#N/A,1,#N/A,#DIV/0!,"=R1:R2","Rwvu.annual._.hotel.","Cwvu.annual._.hotel.",FALSE,FALSE,FALSE,1,4294967292,300,FALSE,FALSE,TRUE,TRUE,TRUE}</definedName>
    <definedName name="wvu.annual._.hotel." hidden="1">{TRUE,TRUE,-1.41610738255034,-14.9463087248322,497.718120805369,308.295302013423,FALSE,TRUE,TRUE,TRUE,0,1,1,1,1,1,2.08695652173913,4,TRUE,TRUE,3,TRUE,1,FALSE,100,"Swvu.annual._.hotel.","ACwvu.annual._.hotel.",#N/A,FALSE,FALSE,0.5,0.5,0.5,0.5,2,"","&amp;L&amp;8&amp;F&amp;C&amp;8HOTEL DEVELOPMENT - Page &amp;P of &amp;N&amp;R&amp;8&amp;D   &amp;T",TRUE,FALSE,FALSE,FALSE,2,#N/A,1,#N/A,#DIV/0!,"=R1:R2","Rwvu.annual._.hotel.","Cwvu.annual._.hotel.",FALSE,FALSE,FALSE,1,4294967292,300,FALSE,FALSE,TRUE,TRUE,TRUE}</definedName>
    <definedName name="wvu.bottom._.line." localSheetId="1">{TRUE,TRUE,-1.41610738255034,-14.9463087248322,497.718120805369,308.295302013423,FALSE,TRUE,TRUE,TRUE,0,1,1,1,280,1,2.17391304347826,4,TRUE,TRUE,3,TRUE,1,FALSE,100,"Swvu.bottom._.line.","ACwvu.bottom._.line.",#N/A,FALSE,FALSE,0.5,0.5,0.5,0.5,2,"","&amp;L&amp;8&amp;F   &amp;A&amp;R&amp;8&amp;D   &amp;T",TRUE,FALSE,FALSE,FALSE,2,#N/A,1,#N/A,#DIV/0!,"=R1:R2","Rwvu.bottom._.line.","Cwvu.bottom._.line.",FALSE,FALSE,FALSE,1,4294967292,300,FALSE,FALSE,TRUE,TRUE,TRUE}</definedName>
    <definedName name="wvu.bottom._.line." hidden="1">{TRUE,TRUE,-1.41610738255034,-14.9463087248322,497.718120805369,308.295302013423,FALSE,TRUE,TRUE,TRUE,0,1,1,1,280,1,2.17391304347826,4,TRUE,TRUE,3,TRUE,1,FALSE,100,"Swvu.bottom._.line.","ACwvu.bottom._.line.",#N/A,FALSE,FALSE,0.5,0.5,0.5,0.5,2,"","&amp;L&amp;8&amp;F   &amp;A&amp;R&amp;8&amp;D   &amp;T",TRUE,FALSE,FALSE,FALSE,2,#N/A,1,#N/A,#DIV/0!,"=R1:R2","Rwvu.bottom._.line.","Cwvu.bottom._.line.",FALSE,FALSE,FALSE,1,4294967292,300,FALSE,FALSE,TRUE,TRUE,TRUE}</definedName>
    <definedName name="wvu.cash._.flow." localSheetId="1">{TRUE,TRUE,-1.41610738255034,-14.9463087248322,497.718120805369,308.295302013423,FALSE,TRUE,TRUE,TRUE,0,1,1,1,1,1,2.40816326530612,4,TRUE,TRUE,3,TRUE,1,FALSE,100,"Swvu.cash._.flow.","ACwvu.cash._.flow.",#N/A,FALSE,FALSE,0.5,0.5,0.5,0.5,2,"","&amp;L&amp;""Palatino,Regular""&amp;8&amp;F&amp;C&amp;""Palatino,Regular""&amp;8SHARED COSTS&amp;R&amp;""Palatino,Regular""&amp;8&amp;D   &amp;T",TRUE,FALSE,FALSE,FALSE,1,#N/A,1,1,"=R1C1:R120C22",FALSE,"Rwvu.cash._.flow.","Cwvu.cash._.flow.",FALSE,FALSE,FALSE,1,4294967292,300,FALSE,FALSE,TRUE,TRUE,TRUE}</definedName>
    <definedName name="wvu.cash._.flow." hidden="1">{TRUE,TRUE,-1.41610738255034,-14.9463087248322,497.718120805369,308.295302013423,FALSE,TRUE,TRUE,TRUE,0,1,1,1,1,1,2.40816326530612,4,TRUE,TRUE,3,TRUE,1,FALSE,100,"Swvu.cash._.flow.","ACwvu.cash._.flow.",#N/A,FALSE,FALSE,0.5,0.5,0.5,0.5,2,"","&amp;L&amp;""Palatino,Regular""&amp;8&amp;F&amp;C&amp;""Palatino,Regular""&amp;8SHARED COSTS&amp;R&amp;""Palatino,Regular""&amp;8&amp;D   &amp;T",TRUE,FALSE,FALSE,FALSE,1,#N/A,1,1,"=R1C1:R120C22",FALSE,"Rwvu.cash._.flow.","Cwvu.cash._.flow.",FALSE,FALSE,FALSE,1,4294967292,300,FALSE,FALSE,TRUE,TRUE,TRUE}</definedName>
    <definedName name="wvu.Coal._.Pricing._.and._.Usage." localSheetId="1">{TRUE,TRUE,-2.75,-17,604.5,345.75,FALSE,TRUE,TRUE,FALSE,0,1,2,1,84,1,2,4,TRUE,TRUE,3,TRUE,1,TRUE,75,"Swvu.Coal._.Pricing._.and._.Usage.","ACwvu.Coal._.Pricing._.and._.Usage.",1,FALSE,FALSE,0.5,0.5,0.75,0.75,2,"","&amp;R&amp;""Arial,Regular""&amp;6&amp;D  &amp;T
&amp;F  &amp;A",TRUE,FALSE,FALSE,FALSE,1,#N/A,1,1,"=R83C1:R134C14",FALSE,#N/A,#N/A,FALSE,FALSE,FALSE,1,4294967292,4294967292,FALSE,FALSE,TRUE,TRUE,TRUE}</definedName>
    <definedName name="wvu.Coal._.Pricing._.and._.Usage." hidden="1">{TRUE,TRUE,-2.75,-17,604.5,345.75,FALSE,TRUE,TRUE,FALSE,0,1,2,1,84,1,2,4,TRUE,TRUE,3,TRUE,1,TRUE,75,"Swvu.Coal._.Pricing._.and._.Usage.","ACwvu.Coal._.Pricing._.and._.Usage.",1,FALSE,FALSE,0.5,0.5,0.75,0.75,2,"","&amp;R&amp;""Arial,Regular""&amp;6&amp;D  &amp;T
&amp;F  &amp;A",TRUE,FALSE,FALSE,FALSE,1,#N/A,1,1,"=R83C1:R134C14",FALSE,#N/A,#N/A,FALSE,FALSE,FALSE,1,4294967292,4294967292,FALSE,FALSE,TRUE,TRUE,TRUE}</definedName>
    <definedName name="wvu.Coal._.Pricing._.and._.Usage._1" localSheetId="1">{TRUE,TRUE,-2.75,-17,604.5,345.75,FALSE,TRUE,TRUE,FALSE,0,1,2,1,84,1,2,4,TRUE,TRUE,3,TRUE,1,TRUE,75,"Swvu.Coal._.Pricing._.and._.Usage.","ACwvu.Coal._.Pricing._.and._.Usage.",1,FALSE,FALSE,0.5,0.5,0.75,0.75,2,"","&amp;R&amp;""Arial,Regular""&amp;6&amp;D  &amp;T
&amp;F  &amp;A",TRUE,FALSE,FALSE,FALSE,1,#N/A,1,1,"=R83C1:R134C14",FALSE,#N/A,#N/A,FALSE,FALSE,FALSE,1,4294967292,4294967292,FALSE,FALSE,TRUE,TRUE,TRUE}</definedName>
    <definedName name="wvu.Coal._.Pricing._.and._.Usage._1" hidden="1">{TRUE,TRUE,-2.75,-17,604.5,345.75,FALSE,TRUE,TRUE,FALSE,0,1,2,1,84,1,2,4,TRUE,TRUE,3,TRUE,1,TRUE,75,"Swvu.Coal._.Pricing._.and._.Usage.","ACwvu.Coal._.Pricing._.and._.Usage.",1,FALSE,FALSE,0.5,0.5,0.75,0.75,2,"","&amp;R&amp;""Arial,Regular""&amp;6&amp;D  &amp;T
&amp;F  &amp;A",TRUE,FALSE,FALSE,FALSE,1,#N/A,1,1,"=R83C1:R134C14",FALSE,#N/A,#N/A,FALSE,FALSE,FALSE,1,4294967292,4294967292,FALSE,FALSE,TRUE,TRUE,TRUE}</definedName>
    <definedName name="wvu.combo." localSheetId="1">{TRUE,TRUE,-1.41610738255034,-14.9463087248322,497.718120805369,308.295302013423,FALSE,TRUE,TRUE,TRUE,0,1,3,1,170,1,1.07142857142857,3,TRUE,TRUE,3,TRUE,1,FALSE,100,"Swvu.combo.","ACwvu.combo.",#N/A,FALSE,FALSE,0.5,0.5,0.5,0.5,2,"","&amp;L&amp;8&amp;F   &amp;A&amp;R&amp;8&amp;D   &amp;T",TRUE,FALSE,FALSE,FALSE,2,#N/A,1,#N/A,#DIV/0!,"=R1:R2","Rwvu.combo.","Cwvu.combo.",FALSE,FALSE,FALSE,1,4294967292,300,FALSE,FALSE,TRUE,TRUE,TRUE}</definedName>
    <definedName name="wvu.combo." hidden="1">{TRUE,TRUE,-1.41610738255034,-14.9463087248322,497.718120805369,308.295302013423,FALSE,TRUE,TRUE,TRUE,0,1,3,1,170,1,1.07142857142857,3,TRUE,TRUE,3,TRUE,1,FALSE,100,"Swvu.combo.","ACwvu.combo.",#N/A,FALSE,FALSE,0.5,0.5,0.5,0.5,2,"","&amp;L&amp;8&amp;F   &amp;A&amp;R&amp;8&amp;D   &amp;T",TRUE,FALSE,FALSE,FALSE,2,#N/A,1,#N/A,#DIV/0!,"=R1:R2","Rwvu.combo.","Cwvu.combo.",FALSE,FALSE,FALSE,1,4294967292,300,FALSE,FALSE,TRUE,TRUE,TRUE}</definedName>
    <definedName name="wvu.Depreciation._.Monthly." localSheetId="1">{TRUE,TRUE,-2.75,-17,604.5,345.75,FALSE,TRUE,TRUE,TRUE,0,1,#N/A,1,#N/A,11.2549019607843,27,1,FALSE,FALSE,3,TRUE,1,FALSE,80,"Swvu.Depreciation._.Monthly.","ACwvu.Depreciation._.Monthly.",#N/A,FALSE,FALSE,0.5,1,0.75,0.75,2,"","&amp;R&amp;""Arial,Regular""&amp;6&amp;D  &amp;T
&amp;F  &amp;A",FALSE,FALSE,FALSE,FALSE,1,#N/A,1,1,"=R1C1:R42C16",FALSE,#N/A,#N/A,FALSE,FALSE,FALSE,1,4294967292,300,FALSE,FALSE,TRUE,TRUE,TRUE}</definedName>
    <definedName name="wvu.Depreciation._.Monthly." hidden="1">{TRUE,TRUE,-2.75,-17,604.5,345.75,FALSE,TRUE,TRUE,TRUE,0,1,#N/A,1,#N/A,11.2549019607843,27,1,FALSE,FALSE,3,TRUE,1,FALSE,80,"Swvu.Depreciation._.Monthly.","ACwvu.Depreciation._.Monthly.",#N/A,FALSE,FALSE,0.5,1,0.75,0.75,2,"","&amp;R&amp;""Arial,Regular""&amp;6&amp;D  &amp;T
&amp;F  &amp;A",FALSE,FALSE,FALSE,FALSE,1,#N/A,1,1,"=R1C1:R42C16",FALSE,#N/A,#N/A,FALSE,FALSE,FALSE,1,4294967292,300,FALSE,FALSE,TRUE,TRUE,TRUE}</definedName>
    <definedName name="wvu.Depreciation._.Monthly._1" localSheetId="1">{TRUE,TRUE,-2.75,-17,604.5,345.75,FALSE,TRUE,TRUE,TRUE,0,1,#N/A,1,#N/A,11.2549019607843,27,1,FALSE,FALSE,3,TRUE,1,FALSE,80,"Swvu.Depreciation._.Monthly.","ACwvu.Depreciation._.Monthly.",#N/A,FALSE,FALSE,0.5,1,0.75,0.75,2,"","&amp;R&amp;""Arial,Regular""&amp;6&amp;D  &amp;T
&amp;F  &amp;A",FALSE,FALSE,FALSE,FALSE,1,#N/A,1,1,"=R1C1:R42C16",FALSE,#N/A,#N/A,FALSE,FALSE,FALSE,1,4294967292,300,FALSE,FALSE,TRUE,TRUE,TRUE}</definedName>
    <definedName name="wvu.Depreciation._.Monthly._1" hidden="1">{TRUE,TRUE,-2.75,-17,604.5,345.75,FALSE,TRUE,TRUE,TRUE,0,1,#N/A,1,#N/A,11.2549019607843,27,1,FALSE,FALSE,3,TRUE,1,FALSE,80,"Swvu.Depreciation._.Monthly.","ACwvu.Depreciation._.Monthly.",#N/A,FALSE,FALSE,0.5,1,0.75,0.75,2,"","&amp;R&amp;""Arial,Regular""&amp;6&amp;D  &amp;T
&amp;F  &amp;A",FALSE,FALSE,FALSE,FALSE,1,#N/A,1,1,"=R1C1:R42C16",FALSE,#N/A,#N/A,FALSE,FALSE,FALSE,1,4294967292,300,FALSE,FALSE,TRUE,TRUE,TRUE}</definedName>
    <definedName name="wvu.DOLARES." localSheetId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.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1" localSheetId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1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2" localSheetId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2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ELIMLUCRO." localSheetId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ull." localSheetId="1">{TRUE,TRUE,-1.41610738255034,-14.9463087248322,497.718120805369,308.295302013423,FALSE,TRUE,TRUE,TRUE,0,1,#N/A,1,1,8.41904761904762,2.4,3,FALSE,TRUE,3,TRUE,1,FALSE,100,"Swvu.full.","ACwvu.full.",#N/A,FALSE,FALSE,0.5,0.5,0.5,0.5,2,"","&amp;L&amp;F&amp;R&amp;D   &amp;T",TRUE,FALSE,FALSE,FALSE,1,#N/A,1,1,"=R1C1:R97C24",FALSE,#N/A,#N/A,FALSE,FALSE,FALSE,1,4294967292,300,FALSE,FALSE,TRUE,TRUE,TRUE}</definedName>
    <definedName name="wvu.full." hidden="1">{TRUE,TRUE,-1.41610738255034,-14.9463087248322,497.718120805369,308.295302013423,FALSE,TRUE,TRUE,TRUE,0,1,#N/A,1,1,8.41904761904762,2.4,3,FALSE,TRUE,3,TRUE,1,FALSE,100,"Swvu.full.","ACwvu.full.",#N/A,FALSE,FALSE,0.5,0.5,0.5,0.5,2,"","&amp;L&amp;F&amp;R&amp;D   &amp;T",TRUE,FALSE,FALSE,FALSE,1,#N/A,1,1,"=R1C1:R97C24",FALSE,#N/A,#N/A,FALSE,FALSE,FALSE,1,4294967292,300,FALSE,FALSE,TRUE,TRUE,TRUE}</definedName>
    <definedName name="wvu.Gross._.Profit." localSheetId="1">{TRUE,TRUE,-2.75,-17,604.5,345.75,FALSE,TRUE,TRUE,FALSE,0,1,3,1,10,2,9,4,TRUE,TRUE,3,TRUE,1,TRUE,75,"Swvu.Gross._.Profit.","ACwvu.Gross._.Profit.",1,FALSE,FALSE,0.5,0.5,0.75,0.5,2,"","&amp;R&amp;""Arial,Regular""&amp;6Printed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" hidden="1">{TRUE,TRUE,-2.75,-17,604.5,345.75,FALSE,TRUE,TRUE,FALSE,0,1,3,1,10,2,9,4,TRUE,TRUE,3,TRUE,1,TRUE,75,"Swvu.Gross._.Profit.","ACwvu.Gross._.Profit.",1,FALSE,FALSE,0.5,0.5,0.75,0.5,2,"","&amp;R&amp;""Arial,Regular""&amp;6Printed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_.Monthly." localSheetId="1">{TRUE,TRUE,-2.75,-17,604.5,342.75,FALSE,TRUE,TRUE,FALSE,0,1,3,1,10,2,9,4,TRUE,TRUE,3,TRUE,1,TRUE,75,"Swvu.Gross._.Profit._.Monthly.","ACwvu.Gross._.Profit._.Monthly.",1,FALSE,FALSE,0.5,0.5,0.75,0.5,2,"","&amp;R&amp;""Arial,Regular""&amp;6Printed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_.Monthly." hidden="1">{TRUE,TRUE,-2.75,-17,604.5,342.75,FALSE,TRUE,TRUE,FALSE,0,1,3,1,10,2,9,4,TRUE,TRUE,3,TRUE,1,TRUE,75,"Swvu.Gross._.Profit._.Monthly.","ACwvu.Gross._.Profit._.Monthly.",1,FALSE,FALSE,0.5,0.5,0.75,0.5,2,"","&amp;R&amp;""Arial,Regular""&amp;6Printed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_.Monthly._1" localSheetId="1">{TRUE,TRUE,-2.75,-17,604.5,342.75,FALSE,TRUE,TRUE,FALSE,0,1,3,1,10,2,9,4,TRUE,TRUE,3,TRUE,1,TRUE,75,"Swvu.Gross._.Profit._.Monthly.","ACwvu.Gross._.Profit._.Monthly.",1,FALSE,FALSE,0.5,0.5,0.75,0.5,2,"","&amp;R&amp;""Arial,Regular""&amp;6Printed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_.Monthly._1" hidden="1">{TRUE,TRUE,-2.75,-17,604.5,342.75,FALSE,TRUE,TRUE,FALSE,0,1,3,1,10,2,9,4,TRUE,TRUE,3,TRUE,1,TRUE,75,"Swvu.Gross._.Profit._.Monthly.","ACwvu.Gross._.Profit._.Monthly.",1,FALSE,FALSE,0.5,0.5,0.75,0.5,2,"","&amp;R&amp;""Arial,Regular""&amp;6Printed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_1" localSheetId="1">{TRUE,TRUE,-2.75,-17,604.5,345.75,FALSE,TRUE,TRUE,FALSE,0,1,3,1,10,2,9,4,TRUE,TRUE,3,TRUE,1,TRUE,75,"Swvu.Gross._.Profit.","ACwvu.Gross._.Profit.",1,FALSE,FALSE,0.5,0.5,0.75,0.5,2,"","&amp;R&amp;""Arial,Regular""&amp;6Printed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Gross._.Profit._1" hidden="1">{TRUE,TRUE,-2.75,-17,604.5,345.75,FALSE,TRUE,TRUE,FALSE,0,1,3,1,10,2,9,4,TRUE,TRUE,3,TRUE,1,TRUE,75,"Swvu.Gross._.Profit.","ACwvu.Gross._.Profit.",1,FALSE,FALSE,0.5,0.5,0.75,0.5,2,"","&amp;R&amp;""Arial,Regular""&amp;6Printed on &amp;D @  &amp;T
&amp;F  &amp;A
",TRUE,FALSE,FALSE,FALSE,1,#N/A,1,1,"=R1C1:R58C15",FALSE,#N/A,#N/A,FALSE,FALSE,FALSE,1,4294967292,4294967292,FALSE,FALSE,TRUE,TRUE,TRUE}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ter._.Plant._.Xfer._.Monthly." localSheetId="1">{TRUE,TRUE,-2.75,-17,604.5,345.75,FALSE,TRUE,TRUE,FALSE,0,1,2,1,3,1,2,4,TRUE,TRUE,3,TRUE,1,TRUE,75,"Swvu.Inter._.Plant._.Xfer._.Monthly.","ACwvu.Inter._.Plant._.Xfer._.Monthly.",1,FALSE,FALSE,0.5,0.5,0.75,0.5,2,"","&amp;R&amp;""Arial,Regular""&amp;6Printed on &amp;D @  &amp;T
&amp;F  &amp;A
",TRUE,FALSE,FALSE,FALSE,1,#N/A,1,1,"=R3C1:R22C14",FALSE,#N/A,#N/A,FALSE,FALSE,FALSE,1,4294967292,4294967292,FALSE,FALSE,TRUE,TRUE,TRUE}</definedName>
    <definedName name="wvu.Inter._.Plant._.Xfer._.Monthly." hidden="1">{TRUE,TRUE,-2.75,-17,604.5,345.75,FALSE,TRUE,TRUE,FALSE,0,1,2,1,3,1,2,4,TRUE,TRUE,3,TRUE,1,TRUE,75,"Swvu.Inter._.Plant._.Xfer._.Monthly.","ACwvu.Inter._.Plant._.Xfer._.Monthly.",1,FALSE,FALSE,0.5,0.5,0.75,0.5,2,"","&amp;R&amp;""Arial,Regular""&amp;6Printed on &amp;D @  &amp;T
&amp;F  &amp;A
",TRUE,FALSE,FALSE,FALSE,1,#N/A,1,1,"=R3C1:R22C14",FALSE,#N/A,#N/A,FALSE,FALSE,FALSE,1,4294967292,4294967292,FALSE,FALSE,TRUE,TRUE,TRUE}</definedName>
    <definedName name="wvu.Inter._.Plant._.Xfer._.Monthly._1" localSheetId="1">{TRUE,TRUE,-2.75,-17,604.5,345.75,FALSE,TRUE,TRUE,FALSE,0,1,2,1,3,1,2,4,TRUE,TRUE,3,TRUE,1,TRUE,75,"Swvu.Inter._.Plant._.Xfer._.Monthly.","ACwvu.Inter._.Plant._.Xfer._.Monthly.",1,FALSE,FALSE,0.5,0.5,0.75,0.5,2,"","&amp;R&amp;""Arial,Regular""&amp;6Printed on &amp;D @  &amp;T
&amp;F  &amp;A
",TRUE,FALSE,FALSE,FALSE,1,#N/A,1,1,"=R3C1:R22C14",FALSE,#N/A,#N/A,FALSE,FALSE,FALSE,1,4294967292,4294967292,FALSE,FALSE,TRUE,TRUE,TRUE}</definedName>
    <definedName name="wvu.Inter._.Plant._.Xfer._.Monthly._1" hidden="1">{TRUE,TRUE,-2.75,-17,604.5,345.75,FALSE,TRUE,TRUE,FALSE,0,1,2,1,3,1,2,4,TRUE,TRUE,3,TRUE,1,TRUE,75,"Swvu.Inter._.Plant._.Xfer._.Monthly.","ACwvu.Inter._.Plant._.Xfer._.Monthly.",1,FALSE,FALSE,0.5,0.5,0.75,0.5,2,"","&amp;R&amp;""Arial,Regular""&amp;6Printed on &amp;D @  &amp;T
&amp;F  &amp;A
",TRUE,FALSE,FALSE,FALSE,1,#N/A,1,1,"=R3C1:R22C14",FALSE,#N/A,#N/A,FALSE,FALSE,FALSE,1,4294967292,4294967292,FALSE,FALSE,TRUE,TRUE,TRUE}</definedName>
    <definedName name="wvu.Inventory._.Change._.Monthly." localSheetId="1">{TRUE,TRUE,-2.75,-17,604.5,342.75,FALSE,TRUE,TRUE,FALSE,0,1,2,1,3,1,2,4,TRUE,TRUE,3,TRUE,1,TRUE,75,"Swvu.Inventory._.Change._.Monthly.","ACwvu.Inventory._.Change._.Monthly.",1,FALSE,FALSE,0.5,0.5,0.75,0.5,2,"","&amp;R&amp;""Arial,Regular""&amp;6Printed on &amp;D @  &amp;T
&amp;F  &amp;A
",TRUE,FALSE,FALSE,FALSE,1,#N/A,1,1,"=R3C1:R46C14",FALSE,#N/A,#N/A,FALSE,FALSE,FALSE,1,4294967292,4294967292,FALSE,FALSE,TRUE,TRUE,TRUE}</definedName>
    <definedName name="wvu.Inventory._.Change._.Monthly." hidden="1">{TRUE,TRUE,-2.75,-17,604.5,342.75,FALSE,TRUE,TRUE,FALSE,0,1,2,1,3,1,2,4,TRUE,TRUE,3,TRUE,1,TRUE,75,"Swvu.Inventory._.Change._.Monthly.","ACwvu.Inventory._.Change._.Monthly.",1,FALSE,FALSE,0.5,0.5,0.75,0.5,2,"","&amp;R&amp;""Arial,Regular""&amp;6Printed on &amp;D @  &amp;T
&amp;F  &amp;A
",TRUE,FALSE,FALSE,FALSE,1,#N/A,1,1,"=R3C1:R46C14",FALSE,#N/A,#N/A,FALSE,FALSE,FALSE,1,4294967292,4294967292,FALSE,FALSE,TRUE,TRUE,TRUE}</definedName>
    <definedName name="wvu.Inventory._.Change._.Monthly._1" localSheetId="1">{TRUE,TRUE,-2.75,-17,604.5,342.75,FALSE,TRUE,TRUE,FALSE,0,1,2,1,3,1,2,4,TRUE,TRUE,3,TRUE,1,TRUE,75,"Swvu.Inventory._.Change._.Monthly.","ACwvu.Inventory._.Change._.Monthly.",1,FALSE,FALSE,0.5,0.5,0.75,0.5,2,"","&amp;R&amp;""Arial,Regular""&amp;6Printed on &amp;D @  &amp;T
&amp;F  &amp;A
",TRUE,FALSE,FALSE,FALSE,1,#N/A,1,1,"=R3C1:R46C14",FALSE,#N/A,#N/A,FALSE,FALSE,FALSE,1,4294967292,4294967292,FALSE,FALSE,TRUE,TRUE,TRUE}</definedName>
    <definedName name="wvu.Inventory._.Change._.Monthly._1" hidden="1">{TRUE,TRUE,-2.75,-17,604.5,342.75,FALSE,TRUE,TRUE,FALSE,0,1,2,1,3,1,2,4,TRUE,TRUE,3,TRUE,1,TRUE,75,"Swvu.Inventory._.Change._.Monthly.","ACwvu.Inventory._.Change._.Monthly.",1,FALSE,FALSE,0.5,0.5,0.75,0.5,2,"","&amp;R&amp;""Arial,Regular""&amp;6Printed on &amp;D @  &amp;T
&amp;F  &amp;A
",TRUE,FALSE,FALSE,FALSE,1,#N/A,1,1,"=R3C1:R46C14",FALSE,#N/A,#N/A,FALSE,FALSE,FALSE,1,4294967292,4294967292,FALSE,FALSE,TRUE,TRUE,TRUE}</definedName>
    <definedName name="wvu.Labour._.Fringes._.Monthly." localSheetId="1">{TRUE,TRUE,-2.75,-17,604.5,345.75,FALSE,TRUE,TRUE,FALSE,0,1,2,1,3,1,2,4,TRUE,TRUE,3,TRUE,1,TRUE,75,"Swvu.Labour._.Fringes._.Monthly.","ACwvu.Labour._.Fringes._.Monthly.",1,FALSE,FALSE,0.5,0.5,0.75,0.75,2,"","&amp;R&amp;""Arial,Regular""&amp;6&amp;D  &amp;T
&amp;F  &amp;A",TRUE,TRUE,FALSE,FALSE,1,#N/A,1,1,"=R3C1:R56C14",FALSE,#N/A,#N/A,FALSE,FALSE,FALSE,1,4294967292,4294967292,FALSE,FALSE,TRUE,TRUE,TRUE}</definedName>
    <definedName name="wvu.Labour._.Fringes._.Monthly." hidden="1">{TRUE,TRUE,-2.75,-17,604.5,345.75,FALSE,TRUE,TRUE,FALSE,0,1,2,1,3,1,2,4,TRUE,TRUE,3,TRUE,1,TRUE,75,"Swvu.Labour._.Fringes._.Monthly.","ACwvu.Labour._.Fringes._.Monthly.",1,FALSE,FALSE,0.5,0.5,0.75,0.75,2,"","&amp;R&amp;""Arial,Regular""&amp;6&amp;D  &amp;T
&amp;F  &amp;A",TRUE,TRUE,FALSE,FALSE,1,#N/A,1,1,"=R3C1:R56C14",FALSE,#N/A,#N/A,FALSE,FALSE,FALSE,1,4294967292,4294967292,FALSE,FALSE,TRUE,TRUE,TRUE}</definedName>
    <definedName name="wvu.Labour._.Fringes._.Monthly._1" localSheetId="1">{TRUE,TRUE,-2.75,-17,604.5,345.75,FALSE,TRUE,TRUE,FALSE,0,1,2,1,3,1,2,4,TRUE,TRUE,3,TRUE,1,TRUE,75,"Swvu.Labour._.Fringes._.Monthly.","ACwvu.Labour._.Fringes._.Monthly.",1,FALSE,FALSE,0.5,0.5,0.75,0.75,2,"","&amp;R&amp;""Arial,Regular""&amp;6&amp;D  &amp;T
&amp;F  &amp;A",TRUE,TRUE,FALSE,FALSE,1,#N/A,1,1,"=R3C1:R56C14",FALSE,#N/A,#N/A,FALSE,FALSE,FALSE,1,4294967292,4294967292,FALSE,FALSE,TRUE,TRUE,TRUE}</definedName>
    <definedName name="wvu.Labour._.Fringes._.Monthly._1" hidden="1">{TRUE,TRUE,-2.75,-17,604.5,345.75,FALSE,TRUE,TRUE,FALSE,0,1,2,1,3,1,2,4,TRUE,TRUE,3,TRUE,1,TRUE,75,"Swvu.Labour._.Fringes._.Monthly.","ACwvu.Labour._.Fringes._.Monthly.",1,FALSE,FALSE,0.5,0.5,0.75,0.75,2,"","&amp;R&amp;""Arial,Regular""&amp;6&amp;D  &amp;T
&amp;F  &amp;A",TRUE,TRUE,FALSE,FALSE,1,#N/A,1,1,"=R3C1:R56C14",FALSE,#N/A,#N/A,FALSE,FALSE,FALSE,1,4294967292,4294967292,FALSE,FALSE,TRUE,TRUE,TRUE}</definedName>
    <definedName name="wvu.LPERDAS." localSheetId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offsite." localSheetId="1">{TRUE,TRUE,-1.41610738255034,-14.9463087248322,497.718120805369,308.295302013423,FALSE,TRUE,TRUE,TRUE,0,1,1,1,1,3,2.91836734693878,4,TRUE,TRUE,3,TRUE,1,FALSE,100,"Swvu.offsite.","ACwvu.offsite.",#N/A,FALSE,FALSE,0.5,0.5,0.5,0.5,1,"","&amp;L&amp;""Palatino,Regular""&amp;8&amp;F&amp;C&amp;""Palatino,Regular""&amp;8SHARED COSTS&amp;R&amp;""Palatino,Regular""&amp;8&amp;D   &amp;T",TRUE,FALSE,FALSE,FALSE,1,#N/A,1,1,#DIV/0!,"=R1:R2","Rwvu.offsite.",#N/A,FALSE,FALSE,FALSE,1,4294967292,300,FALSE,FALSE,TRUE,TRUE,TRUE}</definedName>
    <definedName name="wvu.offsite." hidden="1">{TRUE,TRUE,-1.41610738255034,-14.9463087248322,497.718120805369,308.295302013423,FALSE,TRUE,TRUE,TRUE,0,1,1,1,1,3,2.91836734693878,4,TRUE,TRUE,3,TRUE,1,FALSE,100,"Swvu.offsite.","ACwvu.offsite.",#N/A,FALSE,FALSE,0.5,0.5,0.5,0.5,1,"","&amp;L&amp;""Palatino,Regular""&amp;8&amp;F&amp;C&amp;""Palatino,Regular""&amp;8SHARED COSTS&amp;R&amp;""Palatino,Regular""&amp;8&amp;D   &amp;T",TRUE,FALSE,FALSE,FALSE,1,#N/A,1,1,#DIV/0!,"=R1:R2","Rwvu.offsite.",#N/A,FALSE,FALSE,FALSE,1,4294967292,300,FALSE,FALSE,TRUE,TRUE,TRUE}</definedName>
    <definedName name="wvu.onsite." localSheetId="1">{TRUE,TRUE,-1.41610738255034,-14.9463087248322,497.718120805369,308.295302013423,FALSE,TRUE,TRUE,TRUE,0,1,1,1,1,3,2.83673469387755,4,TRUE,TRUE,3,TRUE,1,FALSE,100,"Swvu.onsite.","ACwvu.onsite.",#N/A,FALSE,FALSE,0.5,0.5,0.5,0.5,1,"","&amp;L&amp;""Palatino,Regular""&amp;8&amp;F&amp;C&amp;""Palatino,Regular""&amp;8SHARED COSTS&amp;R&amp;""Palatino,Regular""&amp;8&amp;D   &amp;T",TRUE,FALSE,FALSE,FALSE,1,#N/A,1,1,#DIV/0!,"=R1:R2","Rwvu.onsite.",#N/A,FALSE,FALSE,FALSE,1,4294967292,300,FALSE,FALSE,TRUE,TRUE,TRUE}</definedName>
    <definedName name="wvu.onsite." hidden="1">{TRUE,TRUE,-1.41610738255034,-14.9463087248322,497.718120805369,308.295302013423,FALSE,TRUE,TRUE,TRUE,0,1,1,1,1,3,2.83673469387755,4,TRUE,TRUE,3,TRUE,1,FALSE,100,"Swvu.onsite.","ACwvu.onsite.",#N/A,FALSE,FALSE,0.5,0.5,0.5,0.5,1,"","&amp;L&amp;""Palatino,Regular""&amp;8&amp;F&amp;C&amp;""Palatino,Regular""&amp;8SHARED COSTS&amp;R&amp;""Palatino,Regular""&amp;8&amp;D   &amp;T",TRUE,FALSE,FALSE,FALSE,1,#N/A,1,1,#DIV/0!,"=R1:R2","Rwvu.onsite.",#N/A,FALSE,FALSE,FALSE,1,4294967292,300,FALSE,FALSE,TRUE,TRUE,TRUE}</definedName>
    <definedName name="wvu.Other._.Variable._.Monthly." localSheetId="1">{TRUE,TRUE,-2.75,-17,604.5,342.75,FALSE,TRUE,TRUE,FALSE,0,1,6,1,21,1,2,4,TRUE,TRUE,3,TRUE,1,TRUE,75,"Swvu.Other._.Variable._.Monthly.","ACwvu.Other._.Variable._.Monthly.",1,FALSE,FALSE,0.5,0.5,0.5,0.5,2,"","&amp;R&amp;""Arial,Regular""&amp;6&amp;D  &amp;T
&amp;F  &amp;A",TRUE,FALSE,FALSE,FALSE,1,#N/A,1,1,"=R3C1:R40C14",FALSE,#N/A,#N/A,FALSE,FALSE,FALSE,1,4294967292,4294967292,FALSE,FALSE,TRUE,TRUE,TRUE}</definedName>
    <definedName name="wvu.Other._.Variable._.Monthly." hidden="1">{TRUE,TRUE,-2.75,-17,604.5,342.75,FALSE,TRUE,TRUE,FALSE,0,1,6,1,21,1,2,4,TRUE,TRUE,3,TRUE,1,TRUE,75,"Swvu.Other._.Variable._.Monthly.","ACwvu.Other._.Variable._.Monthly.",1,FALSE,FALSE,0.5,0.5,0.5,0.5,2,"","&amp;R&amp;""Arial,Regular""&amp;6&amp;D  &amp;T
&amp;F  &amp;A",TRUE,FALSE,FALSE,FALSE,1,#N/A,1,1,"=R3C1:R40C14",FALSE,#N/A,#N/A,FALSE,FALSE,FALSE,1,4294967292,4294967292,FALSE,FALSE,TRUE,TRUE,TRUE}</definedName>
    <definedName name="wvu.Other._.Variable._.Monthly._1" localSheetId="1">{TRUE,TRUE,-2.75,-17,604.5,342.75,FALSE,TRUE,TRUE,FALSE,0,1,6,1,21,1,2,4,TRUE,TRUE,3,TRUE,1,TRUE,75,"Swvu.Other._.Variable._.Monthly.","ACwvu.Other._.Variable._.Monthly.",1,FALSE,FALSE,0.5,0.5,0.5,0.5,2,"","&amp;R&amp;""Arial,Regular""&amp;6&amp;D  &amp;T
&amp;F  &amp;A",TRUE,FALSE,FALSE,FALSE,1,#N/A,1,1,"=R3C1:R40C14",FALSE,#N/A,#N/A,FALSE,FALSE,FALSE,1,4294967292,4294967292,FALSE,FALSE,TRUE,TRUE,TRUE}</definedName>
    <definedName name="wvu.Other._.Variable._.Monthly._1" hidden="1">{TRUE,TRUE,-2.75,-17,604.5,342.75,FALSE,TRUE,TRUE,FALSE,0,1,6,1,21,1,2,4,TRUE,TRUE,3,TRUE,1,TRUE,75,"Swvu.Other._.Variable._.Monthly.","ACwvu.Other._.Variable._.Monthly.",1,FALSE,FALSE,0.5,0.5,0.5,0.5,2,"","&amp;R&amp;""Arial,Regular""&amp;6&amp;D  &amp;T
&amp;F  &amp;A",TRUE,FALSE,FALSE,FALSE,1,#N/A,1,1,"=R3C1:R40C14",FALSE,#N/A,#N/A,FALSE,FALSE,FALSE,1,4294967292,4294967292,FALSE,FALSE,TRUE,TRUE,TRUE}</definedName>
    <definedName name="wvu.Other._.Variable._.Summary." localSheetId="1">{TRUE,TRUE,-2.75,-17,604.5,342.75,FALSE,TRUE,TRUE,FALSE,0,1,5,1,66,1,2,4,TRUE,TRUE,3,TRUE,1,TRUE,75,"Swvu.Other._.Variable._.Summary.","ACwvu.Other._.Variable._.Summary.",1,FALSE,FALSE,0.5,0.5,0.5,0.5,2,"","&amp;R&amp;""Arial,Regular""&amp;6&amp;D  &amp;T
&amp;F  &amp;A",TRUE,FALSE,FALSE,FALSE,1,#N/A,1,1,"=R48C1:R87C13",FALSE,#N/A,#N/A,FALSE,FALSE,FALSE,1,4294967292,4294967292,FALSE,FALSE,TRUE,TRUE,TRUE}</definedName>
    <definedName name="wvu.Other._.Variable._.Summary." hidden="1">{TRUE,TRUE,-2.75,-17,604.5,342.75,FALSE,TRUE,TRUE,FALSE,0,1,5,1,66,1,2,4,TRUE,TRUE,3,TRUE,1,TRUE,75,"Swvu.Other._.Variable._.Summary.","ACwvu.Other._.Variable._.Summary.",1,FALSE,FALSE,0.5,0.5,0.5,0.5,2,"","&amp;R&amp;""Arial,Regular""&amp;6&amp;D  &amp;T
&amp;F  &amp;A",TRUE,FALSE,FALSE,FALSE,1,#N/A,1,1,"=R48C1:R87C13",FALSE,#N/A,#N/A,FALSE,FALSE,FALSE,1,4294967292,4294967292,FALSE,FALSE,TRUE,TRUE,TRUE}</definedName>
    <definedName name="wvu.Other._.Variable._.Summary._1" localSheetId="1">{TRUE,TRUE,-2.75,-17,604.5,342.75,FALSE,TRUE,TRUE,FALSE,0,1,5,1,66,1,2,4,TRUE,TRUE,3,TRUE,1,TRUE,75,"Swvu.Other._.Variable._.Summary.","ACwvu.Other._.Variable._.Summary.",1,FALSE,FALSE,0.5,0.5,0.5,0.5,2,"","&amp;R&amp;""Arial,Regular""&amp;6&amp;D  &amp;T
&amp;F  &amp;A",TRUE,FALSE,FALSE,FALSE,1,#N/A,1,1,"=R48C1:R87C13",FALSE,#N/A,#N/A,FALSE,FALSE,FALSE,1,4294967292,4294967292,FALSE,FALSE,TRUE,TRUE,TRUE}</definedName>
    <definedName name="wvu.Other._.Variable._.Summary._1" hidden="1">{TRUE,TRUE,-2.75,-17,604.5,342.75,FALSE,TRUE,TRUE,FALSE,0,1,5,1,66,1,2,4,TRUE,TRUE,3,TRUE,1,TRUE,75,"Swvu.Other._.Variable._.Summary.","ACwvu.Other._.Variable._.Summary.",1,FALSE,FALSE,0.5,0.5,0.5,0.5,2,"","&amp;R&amp;""Arial,Regular""&amp;6&amp;D  &amp;T
&amp;F  &amp;A",TRUE,FALSE,FALSE,FALSE,1,#N/A,1,1,"=R48C1:R87C13",FALSE,#N/A,#N/A,FALSE,FALSE,FALSE,1,4294967292,4294967292,FALSE,FALSE,TRUE,TRUE,TRUE}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ower._.Monthly." localSheetId="1">{TRUE,TRUE,-2.75,-17,604.5,345.75,FALSE,TRUE,TRUE,FALSE,0,1,2,1,3,1,2,4,TRUE,TRUE,3,TRUE,1,TRUE,75,"Swvu.Power._.Monthly.","ACwvu.Power._.Monthly.",1,FALSE,FALSE,0.5,0.5,0.75,0.75,2,"","&amp;R&amp;""Arial,Regular""&amp;6&amp;D  &amp;T
&amp;F  &amp;A",TRUE,FALSE,FALSE,FALSE,1,#N/A,1,1,"=R3C1:R56C14",FALSE,#N/A,#N/A,FALSE,FALSE,FALSE,1,4294967292,4294967292,FALSE,FALSE,TRUE,TRUE,TRUE}</definedName>
    <definedName name="wvu.Power._.Monthly." hidden="1">{TRUE,TRUE,-2.75,-17,604.5,345.75,FALSE,TRUE,TRUE,FALSE,0,1,2,1,3,1,2,4,TRUE,TRUE,3,TRUE,1,TRUE,75,"Swvu.Power._.Monthly.","ACwvu.Power._.Monthly.",1,FALSE,FALSE,0.5,0.5,0.75,0.75,2,"","&amp;R&amp;""Arial,Regular""&amp;6&amp;D  &amp;T
&amp;F  &amp;A",TRUE,FALSE,FALSE,FALSE,1,#N/A,1,1,"=R3C1:R56C14",FALSE,#N/A,#N/A,FALSE,FALSE,FALSE,1,4294967292,4294967292,FALSE,FALSE,TRUE,TRUE,TRUE}</definedName>
    <definedName name="wvu.Power._.Monthly._1" localSheetId="1">{TRUE,TRUE,-2.75,-17,604.5,345.75,FALSE,TRUE,TRUE,FALSE,0,1,2,1,3,1,2,4,TRUE,TRUE,3,TRUE,1,TRUE,75,"Swvu.Power._.Monthly.","ACwvu.Power._.Monthly.",1,FALSE,FALSE,0.5,0.5,0.75,0.75,2,"","&amp;R&amp;""Arial,Regular""&amp;6&amp;D  &amp;T
&amp;F  &amp;A",TRUE,FALSE,FALSE,FALSE,1,#N/A,1,1,"=R3C1:R56C14",FALSE,#N/A,#N/A,FALSE,FALSE,FALSE,1,4294967292,4294967292,FALSE,FALSE,TRUE,TRUE,TRUE}</definedName>
    <definedName name="wvu.Power._.Monthly._1" hidden="1">{TRUE,TRUE,-2.75,-17,604.5,345.75,FALSE,TRUE,TRUE,FALSE,0,1,2,1,3,1,2,4,TRUE,TRUE,3,TRUE,1,TRUE,75,"Swvu.Power._.Monthly.","ACwvu.Power._.Monthly.",1,FALSE,FALSE,0.5,0.5,0.75,0.75,2,"","&amp;R&amp;""Arial,Regular""&amp;6&amp;D  &amp;T
&amp;F  &amp;A",TRUE,FALSE,FALSE,FALSE,1,#N/A,1,1,"=R3C1:R56C14",FALSE,#N/A,#N/A,FALSE,FALSE,FALSE,1,4294967292,4294967292,FALSE,FALSE,TRUE,TRUE,TRUE}</definedName>
    <definedName name="wvu.Power._.Summary." localSheetId="1">{TRUE,TRUE,-2.75,-17,604.5,345.75,FALSE,TRUE,TRUE,FALSE,0,1,2,1,93,1,2,4,TRUE,TRUE,3,TRUE,1,TRUE,75,"Swvu.Power._.Summary.","ACwvu.Power._.Summary.",1,FALSE,FALSE,0.5,0.5,0.75,0.75,2,"","&amp;R&amp;""Arial,Regular""&amp;6&amp;D  &amp;T
&amp;F  &amp;A",TRUE,FALSE,FALSE,FALSE,1,#N/A,1,1,"=R94C1:R118C16",FALSE,#N/A,#N/A,FALSE,FALSE,FALSE,1,4294967292,4294967292,FALSE,FALSE,TRUE,TRUE,TRUE}</definedName>
    <definedName name="wvu.Power._.Summary." hidden="1">{TRUE,TRUE,-2.75,-17,604.5,345.75,FALSE,TRUE,TRUE,FALSE,0,1,2,1,93,1,2,4,TRUE,TRUE,3,TRUE,1,TRUE,75,"Swvu.Power._.Summary.","ACwvu.Power._.Summary.",1,FALSE,FALSE,0.5,0.5,0.75,0.75,2,"","&amp;R&amp;""Arial,Regular""&amp;6&amp;D  &amp;T
&amp;F  &amp;A",TRUE,FALSE,FALSE,FALSE,1,#N/A,1,1,"=R94C1:R118C16",FALSE,#N/A,#N/A,FALSE,FALSE,FALSE,1,4294967292,4294967292,FALSE,FALSE,TRUE,TRUE,TRUE}</definedName>
    <definedName name="wvu.Power._.Summary._1" localSheetId="1">{TRUE,TRUE,-2.75,-17,604.5,345.75,FALSE,TRUE,TRUE,FALSE,0,1,2,1,93,1,2,4,TRUE,TRUE,3,TRUE,1,TRUE,75,"Swvu.Power._.Summary.","ACwvu.Power._.Summary.",1,FALSE,FALSE,0.5,0.5,0.75,0.75,2,"","&amp;R&amp;""Arial,Regular""&amp;6&amp;D  &amp;T
&amp;F  &amp;A",TRUE,FALSE,FALSE,FALSE,1,#N/A,1,1,"=R94C1:R118C16",FALSE,#N/A,#N/A,FALSE,FALSE,FALSE,1,4294967292,4294967292,FALSE,FALSE,TRUE,TRUE,TRUE}</definedName>
    <definedName name="wvu.Power._.Summary._1" hidden="1">{TRUE,TRUE,-2.75,-17,604.5,345.75,FALSE,TRUE,TRUE,FALSE,0,1,2,1,93,1,2,4,TRUE,TRUE,3,TRUE,1,TRUE,75,"Swvu.Power._.Summary.","ACwvu.Power._.Summary.",1,FALSE,FALSE,0.5,0.5,0.75,0.75,2,"","&amp;R&amp;""Arial,Regular""&amp;6&amp;D  &amp;T
&amp;F  &amp;A",TRUE,FALSE,FALSE,FALSE,1,#N/A,1,1,"=R94C1:R118C16",FALSE,#N/A,#N/A,FALSE,FALSE,FALSE,1,4294967292,4294967292,FALSE,FALSE,TRUE,TRUE,TRUE}</definedName>
    <definedName name="wvu.Process._.Fuel._.Monthly." localSheetId="1">{TRUE,TRUE,-2.75,-17,604.5,345.75,FALSE,TRUE,TRUE,FALSE,0,1,2,1,3,1,2,4,TRUE,TRUE,3,TRUE,1,TRUE,75,"Swvu.Process._.Fuel._.Monthly.","ACwvu.Process._.Fuel._.Monthly.",1,FALSE,FALSE,0.5,0.5,0.75,0.75,2,"","&amp;R&amp;""Arial,Regular""&amp;6&amp;D  &amp;T
&amp;F  &amp;A",TRUE,FALSE,FALSE,FALSE,1,#N/A,1,1,"=R3C1:R42C14",FALSE,#N/A,#N/A,FALSE,FALSE,FALSE,1,4294967292,4294967292,FALSE,FALSE,TRUE,TRUE,TRUE}</definedName>
    <definedName name="wvu.Process._.Fuel._.Monthly." hidden="1">{TRUE,TRUE,-2.75,-17,604.5,345.75,FALSE,TRUE,TRUE,FALSE,0,1,2,1,3,1,2,4,TRUE,TRUE,3,TRUE,1,TRUE,75,"Swvu.Process._.Fuel._.Monthly.","ACwvu.Process._.Fuel._.Monthly.",1,FALSE,FALSE,0.5,0.5,0.75,0.75,2,"","&amp;R&amp;""Arial,Regular""&amp;6&amp;D  &amp;T
&amp;F  &amp;A",TRUE,FALSE,FALSE,FALSE,1,#N/A,1,1,"=R3C1:R42C14",FALSE,#N/A,#N/A,FALSE,FALSE,FALSE,1,4294967292,4294967292,FALSE,FALSE,TRUE,TRUE,TRUE}</definedName>
    <definedName name="wvu.Process._.Fuel._.Monthly._1" localSheetId="1">{TRUE,TRUE,-2.75,-17,604.5,345.75,FALSE,TRUE,TRUE,FALSE,0,1,2,1,3,1,2,4,TRUE,TRUE,3,TRUE,1,TRUE,75,"Swvu.Process._.Fuel._.Monthly.","ACwvu.Process._.Fuel._.Monthly.",1,FALSE,FALSE,0.5,0.5,0.75,0.75,2,"","&amp;R&amp;""Arial,Regular""&amp;6&amp;D  &amp;T
&amp;F  &amp;A",TRUE,FALSE,FALSE,FALSE,1,#N/A,1,1,"=R3C1:R42C14",FALSE,#N/A,#N/A,FALSE,FALSE,FALSE,1,4294967292,4294967292,FALSE,FALSE,TRUE,TRUE,TRUE}</definedName>
    <definedName name="wvu.Process._.Fuel._.Monthly._1" hidden="1">{TRUE,TRUE,-2.75,-17,604.5,345.75,FALSE,TRUE,TRUE,FALSE,0,1,2,1,3,1,2,4,TRUE,TRUE,3,TRUE,1,TRUE,75,"Swvu.Process._.Fuel._.Monthly.","ACwvu.Process._.Fuel._.Monthly.",1,FALSE,FALSE,0.5,0.5,0.75,0.75,2,"","&amp;R&amp;""Arial,Regular""&amp;6&amp;D  &amp;T
&amp;F  &amp;A",TRUE,FALSE,FALSE,FALSE,1,#N/A,1,1,"=R3C1:R42C14",FALSE,#N/A,#N/A,FALSE,FALSE,FALSE,1,4294967292,4294967292,FALSE,FALSE,TRUE,TRUE,TRUE}</definedName>
    <definedName name="wvu.Process._.Fuel._.Summary." localSheetId="1">{TRUE,TRUE,-2.75,-17,604.5,345.75,FALSE,TRUE,TRUE,FALSE,0,1,2,1,45,1,2,4,TRUE,TRUE,3,TRUE,1,TRUE,75,"Swvu.Process._.Fuel._.Summary.","ACwvu.Process._.Fuel._.Summary.",1,FALSE,FALSE,0.5,0.5,0.75,0.75,2,"","&amp;R&amp;""Arial,Regular""&amp;6&amp;D  &amp;T
&amp;F  &amp;A",TRUE,FALSE,FALSE,FALSE,1,#N/A,1,1,"=R50C1:R90C13",FALSE,#N/A,#N/A,FALSE,FALSE,FALSE,1,4294967292,4294967292,FALSE,FALSE,TRUE,TRUE,TRUE}</definedName>
    <definedName name="wvu.Process._.Fuel._.Summary." hidden="1">{TRUE,TRUE,-2.75,-17,604.5,345.75,FALSE,TRUE,TRUE,FALSE,0,1,2,1,45,1,2,4,TRUE,TRUE,3,TRUE,1,TRUE,75,"Swvu.Process._.Fuel._.Summary.","ACwvu.Process._.Fuel._.Summary.",1,FALSE,FALSE,0.5,0.5,0.75,0.75,2,"","&amp;R&amp;""Arial,Regular""&amp;6&amp;D  &amp;T
&amp;F  &amp;A",TRUE,FALSE,FALSE,FALSE,1,#N/A,1,1,"=R50C1:R90C13",FALSE,#N/A,#N/A,FALSE,FALSE,FALSE,1,4294967292,4294967292,FALSE,FALSE,TRUE,TRUE,TRUE}</definedName>
    <definedName name="wvu.Process._.Fuel._.Summary._1" localSheetId="1">{TRUE,TRUE,-2.75,-17,604.5,345.75,FALSE,TRUE,TRUE,FALSE,0,1,2,1,45,1,2,4,TRUE,TRUE,3,TRUE,1,TRUE,75,"Swvu.Process._.Fuel._.Summary.","ACwvu.Process._.Fuel._.Summary.",1,FALSE,FALSE,0.5,0.5,0.75,0.75,2,"","&amp;R&amp;""Arial,Regular""&amp;6&amp;D  &amp;T
&amp;F  &amp;A",TRUE,FALSE,FALSE,FALSE,1,#N/A,1,1,"=R50C1:R90C13",FALSE,#N/A,#N/A,FALSE,FALSE,FALSE,1,4294967292,4294967292,FALSE,FALSE,TRUE,TRUE,TRUE}</definedName>
    <definedName name="wvu.Process._.Fuel._.Summary._1" hidden="1">{TRUE,TRUE,-2.75,-17,604.5,345.75,FALSE,TRUE,TRUE,FALSE,0,1,2,1,45,1,2,4,TRUE,TRUE,3,TRUE,1,TRUE,75,"Swvu.Process._.Fuel._.Summary.","ACwvu.Process._.Fuel._.Summary.",1,FALSE,FALSE,0.5,0.5,0.75,0.75,2,"","&amp;R&amp;""Arial,Regular""&amp;6&amp;D  &amp;T
&amp;F  &amp;A",TRUE,FALSE,FALSE,FALSE,1,#N/A,1,1,"=R50C1:R90C13",FALSE,#N/A,#N/A,FALSE,FALSE,FALSE,1,4294967292,4294967292,FALSE,FALSE,TRUE,TRUE,TRUE}</definedName>
    <definedName name="wvu.Production._.Monthly." localSheetId="1">{TRUE,TRUE,-2.75,-17,604.5,345.75,FALSE,TRUE,TRUE,FALSE,0,1,2,1,3,1,2,4,TRUE,TRUE,3,TRUE,1,TRUE,75,"Swvu.Production._.Monthly.","ACwvu.Production._.Monthly.",1,FALSE,FALSE,0.5,0.5,0.5,0.5,2,"","&amp;R&amp;""Arial,Regular""&amp;8Printed on &amp;D @  &amp;T
&amp;F  &amp;A",TRUE,FALSE,FALSE,FALSE,1,#N/A,1,1,"=R3C1:R18C14",FALSE,#N/A,#N/A,FALSE,FALSE,FALSE,1,4294967292,4294967292,FALSE,FALSE,TRUE,TRUE,TRUE}</definedName>
    <definedName name="wvu.Production._.Monthly." hidden="1">{TRUE,TRUE,-2.75,-17,604.5,345.75,FALSE,TRUE,TRUE,FALSE,0,1,2,1,3,1,2,4,TRUE,TRUE,3,TRUE,1,TRUE,75,"Swvu.Production._.Monthly.","ACwvu.Production._.Monthly.",1,FALSE,FALSE,0.5,0.5,0.5,0.5,2,"","&amp;R&amp;""Arial,Regular""&amp;8Printed on &amp;D @  &amp;T
&amp;F  &amp;A",TRUE,FALSE,FALSE,FALSE,1,#N/A,1,1,"=R3C1:R18C14",FALSE,#N/A,#N/A,FALSE,FALSE,FALSE,1,4294967292,4294967292,FALSE,FALSE,TRUE,TRUE,TRUE}</definedName>
    <definedName name="wvu.Production._.Monthly._1" localSheetId="1">{TRUE,TRUE,-2.75,-17,604.5,345.75,FALSE,TRUE,TRUE,FALSE,0,1,2,1,3,1,2,4,TRUE,TRUE,3,TRUE,1,TRUE,75,"Swvu.Production._.Monthly.","ACwvu.Production._.Monthly.",1,FALSE,FALSE,0.5,0.5,0.5,0.5,2,"","&amp;R&amp;""Arial,Regular""&amp;8Printed on &amp;D @  &amp;T
&amp;F  &amp;A",TRUE,FALSE,FALSE,FALSE,1,#N/A,1,1,"=R3C1:R18C14",FALSE,#N/A,#N/A,FALSE,FALSE,FALSE,1,4294967292,4294967292,FALSE,FALSE,TRUE,TRUE,TRUE}</definedName>
    <definedName name="wvu.Production._.Monthly._1" hidden="1">{TRUE,TRUE,-2.75,-17,604.5,345.75,FALSE,TRUE,TRUE,FALSE,0,1,2,1,3,1,2,4,TRUE,TRUE,3,TRUE,1,TRUE,75,"Swvu.Production._.Monthly.","ACwvu.Production._.Monthly.",1,FALSE,FALSE,0.5,0.5,0.5,0.5,2,"","&amp;R&amp;""Arial,Regular""&amp;8Printed on &amp;D @  &amp;T
&amp;F  &amp;A",TRUE,FALSE,FALSE,FALSE,1,#N/A,1,1,"=R3C1:R18C14",FALSE,#N/A,#N/A,FALSE,FALSE,FALSE,1,4294967292,4294967292,FALSE,FALSE,TRUE,TRUE,TRUE}</definedName>
    <definedName name="wvu.Purchased._.Material._.Monthly." localSheetId="1">{TRUE,TRUE,-2.75,-17,604.5,345.75,FALSE,TRUE,TRUE,FALSE,0,1,2,1,3,1,2,4,TRUE,TRUE,3,TRUE,1,TRUE,75,"Swvu.Purchased._.Material._.Monthly.","ACwvu.Purchased._.Material._.Monthly.",1,FALSE,FALSE,0.5,0.5,0.75,0.75,2,"","&amp;R&amp;""Arial,Regular""&amp;6&amp;D  &amp;T
&amp;F  &amp;A",TRUE,FALSE,FALSE,FALSE,1,#N/A,1,1,"=R3C1:R74C14",FALSE,#N/A,#N/A,FALSE,FALSE,FALSE,1,4294967292,4294967292,FALSE,FALSE,TRUE,TRUE,TRUE}</definedName>
    <definedName name="wvu.Purchased._.Material._.Monthly." hidden="1">{TRUE,TRUE,-2.75,-17,604.5,345.75,FALSE,TRUE,TRUE,FALSE,0,1,2,1,3,1,2,4,TRUE,TRUE,3,TRUE,1,TRUE,75,"Swvu.Purchased._.Material._.Monthly.","ACwvu.Purchased._.Material._.Monthly.",1,FALSE,FALSE,0.5,0.5,0.75,0.75,2,"","&amp;R&amp;""Arial,Regular""&amp;6&amp;D  &amp;T
&amp;F  &amp;A",TRUE,FALSE,FALSE,FALSE,1,#N/A,1,1,"=R3C1:R74C14",FALSE,#N/A,#N/A,FALSE,FALSE,FALSE,1,4294967292,4294967292,FALSE,FALSE,TRUE,TRUE,TRUE}</definedName>
    <definedName name="wvu.Purchased._.Material._.Monthly._1" localSheetId="1">{TRUE,TRUE,-2.75,-17,604.5,345.75,FALSE,TRUE,TRUE,FALSE,0,1,2,1,3,1,2,4,TRUE,TRUE,3,TRUE,1,TRUE,75,"Swvu.Purchased._.Material._.Monthly.","ACwvu.Purchased._.Material._.Monthly.",1,FALSE,FALSE,0.5,0.5,0.75,0.75,2,"","&amp;R&amp;""Arial,Regular""&amp;6&amp;D  &amp;T
&amp;F  &amp;A",TRUE,FALSE,FALSE,FALSE,1,#N/A,1,1,"=R3C1:R74C14",FALSE,#N/A,#N/A,FALSE,FALSE,FALSE,1,4294967292,4294967292,FALSE,FALSE,TRUE,TRUE,TRUE}</definedName>
    <definedName name="wvu.Purchased._.Material._.Monthly._1" hidden="1">{TRUE,TRUE,-2.75,-17,604.5,345.75,FALSE,TRUE,TRUE,FALSE,0,1,2,1,3,1,2,4,TRUE,TRUE,3,TRUE,1,TRUE,75,"Swvu.Purchased._.Material._.Monthly.","ACwvu.Purchased._.Material._.Monthly.",1,FALSE,FALSE,0.5,0.5,0.75,0.75,2,"","&amp;R&amp;""Arial,Regular""&amp;6&amp;D  &amp;T
&amp;F  &amp;A",TRUE,FALSE,FALSE,FALSE,1,#N/A,1,1,"=R3C1:R74C14",FALSE,#N/A,#N/A,FALSE,FALSE,FALSE,1,4294967292,4294967292,FALSE,FALSE,TRUE,TRUE,TRUE}</definedName>
    <definedName name="wvu.Purchased._.Material._.Summary." localSheetId="1">{TRUE,TRUE,-2.75,-17,604.5,345.75,FALSE,TRUE,TRUE,FALSE,0,1,2,1,79,1,2,4,TRUE,TRUE,3,TRUE,1,TRUE,75,"Swvu.Purchased._.Material._.Summary.","ACwvu.Purchased._.Material._.Summary.",1,FALSE,FALSE,0.5,0.5,0.75,0.75,2,"","&amp;R&amp;""Arial,Regular""&amp;6&amp;D  &amp;T
&amp;F  &amp;A",TRUE,FALSE,FALSE,FALSE,1,#N/A,1,1,"=R80C1:R152C13",FALSE,#N/A,#N/A,FALSE,FALSE,FALSE,1,4294967292,4294967292,FALSE,FALSE,TRUE,TRUE,TRUE}</definedName>
    <definedName name="wvu.Purchased._.Material._.Summary." hidden="1">{TRUE,TRUE,-2.75,-17,604.5,345.75,FALSE,TRUE,TRUE,FALSE,0,1,2,1,79,1,2,4,TRUE,TRUE,3,TRUE,1,TRUE,75,"Swvu.Purchased._.Material._.Summary.","ACwvu.Purchased._.Material._.Summary.",1,FALSE,FALSE,0.5,0.5,0.75,0.75,2,"","&amp;R&amp;""Arial,Regular""&amp;6&amp;D  &amp;T
&amp;F  &amp;A",TRUE,FALSE,FALSE,FALSE,1,#N/A,1,1,"=R80C1:R152C13",FALSE,#N/A,#N/A,FALSE,FALSE,FALSE,1,4294967292,4294967292,FALSE,FALSE,TRUE,TRUE,TRUE}</definedName>
    <definedName name="wvu.Purchased._.Material._.Summary._1" localSheetId="1">{TRUE,TRUE,-2.75,-17,604.5,345.75,FALSE,TRUE,TRUE,FALSE,0,1,2,1,79,1,2,4,TRUE,TRUE,3,TRUE,1,TRUE,75,"Swvu.Purchased._.Material._.Summary.","ACwvu.Purchased._.Material._.Summary.",1,FALSE,FALSE,0.5,0.5,0.75,0.75,2,"","&amp;R&amp;""Arial,Regular""&amp;6&amp;D  &amp;T
&amp;F  &amp;A",TRUE,FALSE,FALSE,FALSE,1,#N/A,1,1,"=R80C1:R152C13",FALSE,#N/A,#N/A,FALSE,FALSE,FALSE,1,4294967292,4294967292,FALSE,FALSE,TRUE,TRUE,TRUE}</definedName>
    <definedName name="wvu.Purchased._.Material._.Summary._1" hidden="1">{TRUE,TRUE,-2.75,-17,604.5,345.75,FALSE,TRUE,TRUE,FALSE,0,1,2,1,79,1,2,4,TRUE,TRUE,3,TRUE,1,TRUE,75,"Swvu.Purchased._.Material._.Summary.","ACwvu.Purchased._.Material._.Summary.",1,FALSE,FALSE,0.5,0.5,0.75,0.75,2,"","&amp;R&amp;""Arial,Regular""&amp;6&amp;D  &amp;T
&amp;F  &amp;A",TRUE,FALSE,FALSE,FALSE,1,#N/A,1,1,"=R80C1:R152C13",FALSE,#N/A,#N/A,FALSE,FALSE,FALSE,1,4294967292,4294967292,FALSE,FALSE,TRUE,TRUE,TRUE}</definedName>
    <definedName name="wvu.quarterly." localSheetId="1">{TRUE,TRUE,-1.25,-15.5,484.5,270,FALSE,TRUE,TRUE,TRUE,0,1,2,2,1,3,1.93333333333333,4,TRUE,TRUE,3,TRUE,1,FALSE,75,"Swvu.quarterly.","ACwvu.quarterly.",#N/A,FALSE,FALSE,0.25,0.25,0.5,0.5,2,"","&amp;L&amp;10&amp;F   &amp;A&amp;C&amp;10Page &amp;P&amp;R&amp;10&amp;D   &amp;T",FALSE,FALSE,FALSE,FALSE,2,71,#N/A,#N/A,"=R1C1:R153C72","=C1:C4,R1:R3","Rwvu.quarterly.",#N/A,FALSE,FALSE,TRUE,1,65532,65532,FALSE,FALSE,TRUE,TRUE,TRUE}</definedName>
    <definedName name="wvu.quarterly." hidden="1">{TRUE,TRUE,-1.25,-15.5,484.5,270,FALSE,TRUE,TRUE,TRUE,0,1,2,2,1,3,1.93333333333333,4,TRUE,TRUE,3,TRUE,1,FALSE,75,"Swvu.quarterly.","ACwvu.quarterly.",#N/A,FALSE,FALSE,0.25,0.25,0.5,0.5,2,"","&amp;L&amp;10&amp;F   &amp;A&amp;C&amp;10Page &amp;P&amp;R&amp;10&amp;D   &amp;T",FALSE,FALSE,FALSE,FALSE,2,71,#N/A,#N/A,"=R1C1:R153C72","=C1:C4,R1:R3","Rwvu.quarterly.",#N/A,FALSE,FALSE,TRUE,1,65532,65532,FALSE,FALSE,TRUE,TRUE,TRUE}</definedName>
    <definedName name="wvu.Repair._.Materials._.Monthly." localSheetId="1">{TRUE,TRUE,-2.75,-17,604.5,345.75,FALSE,TRUE,TRUE,FALSE,0,1,2,1,3,1,2,4,TRUE,TRUE,3,TRUE,1,TRUE,75,"Swvu.Repair._.Materials._.Monthly.","ACwvu.Repair._.Materials._.Monthly.",1,FALSE,FALSE,0.5,0.5,0.75,0.75,2,"","&amp;R&amp;""Arial,Regular""&amp;6&amp;D  &amp;T
&amp;F  &amp;A",TRUE,FALSE,FALSE,FALSE,1,#N/A,1,1,"=R3C1:R41C15",FALSE,#N/A,#N/A,FALSE,FALSE,FALSE,1,4294967292,4294967292,FALSE,FALSE,TRUE,TRUE,TRUE}</definedName>
    <definedName name="wvu.Repair._.Materials._.Monthly." hidden="1">{TRUE,TRUE,-2.75,-17,604.5,345.75,FALSE,TRUE,TRUE,FALSE,0,1,2,1,3,1,2,4,TRUE,TRUE,3,TRUE,1,TRUE,75,"Swvu.Repair._.Materials._.Monthly.","ACwvu.Repair._.Materials._.Monthly.",1,FALSE,FALSE,0.5,0.5,0.75,0.75,2,"","&amp;R&amp;""Arial,Regular""&amp;6&amp;D  &amp;T
&amp;F  &amp;A",TRUE,FALSE,FALSE,FALSE,1,#N/A,1,1,"=R3C1:R41C15",FALSE,#N/A,#N/A,FALSE,FALSE,FALSE,1,4294967292,4294967292,FALSE,FALSE,TRUE,TRUE,TRUE}</definedName>
    <definedName name="wvu.Repair._.Materials._.Monthly._1" localSheetId="1">{TRUE,TRUE,-2.75,-17,604.5,345.75,FALSE,TRUE,TRUE,FALSE,0,1,2,1,3,1,2,4,TRUE,TRUE,3,TRUE,1,TRUE,75,"Swvu.Repair._.Materials._.Monthly.","ACwvu.Repair._.Materials._.Monthly.",1,FALSE,FALSE,0.5,0.5,0.75,0.75,2,"","&amp;R&amp;""Arial,Regular""&amp;6&amp;D  &amp;T
&amp;F  &amp;A",TRUE,FALSE,FALSE,FALSE,1,#N/A,1,1,"=R3C1:R41C15",FALSE,#N/A,#N/A,FALSE,FALSE,FALSE,1,4294967292,4294967292,FALSE,FALSE,TRUE,TRUE,TRUE}</definedName>
    <definedName name="wvu.Repair._.Materials._.Monthly._1" hidden="1">{TRUE,TRUE,-2.75,-17,604.5,345.75,FALSE,TRUE,TRUE,FALSE,0,1,2,1,3,1,2,4,TRUE,TRUE,3,TRUE,1,TRUE,75,"Swvu.Repair._.Materials._.Monthly.","ACwvu.Repair._.Materials._.Monthly.",1,FALSE,FALSE,0.5,0.5,0.75,0.75,2,"","&amp;R&amp;""Arial,Regular""&amp;6&amp;D  &amp;T
&amp;F  &amp;A",TRUE,FALSE,FALSE,FALSE,1,#N/A,1,1,"=R3C1:R41C15",FALSE,#N/A,#N/A,FALSE,FALSE,FALSE,1,4294967292,4294967292,FALSE,FALSE,TRUE,TRUE,TRUE}</definedName>
    <definedName name="wvu.Repair._.Materials._.Summary." localSheetId="1">{TRUE,TRUE,-2.75,-17,604.5,345.75,FALSE,TRUE,TRUE,FALSE,0,1,2,1,54,1,2,4,TRUE,TRUE,3,TRUE,1,TRUE,75,"Swvu.Repair._.Materials._.Summary.","ACwvu.Repair._.Materials._.Summary.",1,FALSE,FALSE,0.5,0.5,0.75,0.75,2,"","&amp;R&amp;""Arial,Regular""&amp;6&amp;D  &amp;T
&amp;F  &amp;A",TRUE,FALSE,FALSE,FALSE,1,#N/A,1,1,"=R55C1:R94C9",FALSE,#N/A,#N/A,FALSE,FALSE,FALSE,1,4294967292,4294967292,FALSE,FALSE,TRUE,TRUE,TRUE}</definedName>
    <definedName name="wvu.Repair._.Materials._.Summary." hidden="1">{TRUE,TRUE,-2.75,-17,604.5,345.75,FALSE,TRUE,TRUE,FALSE,0,1,2,1,54,1,2,4,TRUE,TRUE,3,TRUE,1,TRUE,75,"Swvu.Repair._.Materials._.Summary.","ACwvu.Repair._.Materials._.Summary.",1,FALSE,FALSE,0.5,0.5,0.75,0.75,2,"","&amp;R&amp;""Arial,Regular""&amp;6&amp;D  &amp;T
&amp;F  &amp;A",TRUE,FALSE,FALSE,FALSE,1,#N/A,1,1,"=R55C1:R94C9",FALSE,#N/A,#N/A,FALSE,FALSE,FALSE,1,4294967292,4294967292,FALSE,FALSE,TRUE,TRUE,TRUE}</definedName>
    <definedName name="wvu.Repair._.Materials._.Summary._1" localSheetId="1">{TRUE,TRUE,-2.75,-17,604.5,345.75,FALSE,TRUE,TRUE,FALSE,0,1,2,1,54,1,2,4,TRUE,TRUE,3,TRUE,1,TRUE,75,"Swvu.Repair._.Materials._.Summary.","ACwvu.Repair._.Materials._.Summary.",1,FALSE,FALSE,0.5,0.5,0.75,0.75,2,"","&amp;R&amp;""Arial,Regular""&amp;6&amp;D  &amp;T
&amp;F  &amp;A",TRUE,FALSE,FALSE,FALSE,1,#N/A,1,1,"=R55C1:R94C9",FALSE,#N/A,#N/A,FALSE,FALSE,FALSE,1,4294967292,4294967292,FALSE,FALSE,TRUE,TRUE,TRUE}</definedName>
    <definedName name="wvu.Repair._.Materials._.Summary._1" hidden="1">{TRUE,TRUE,-2.75,-17,604.5,345.75,FALSE,TRUE,TRUE,FALSE,0,1,2,1,54,1,2,4,TRUE,TRUE,3,TRUE,1,TRUE,75,"Swvu.Repair._.Materials._.Summary.","ACwvu.Repair._.Materials._.Summary.",1,FALSE,FALSE,0.5,0.5,0.75,0.75,2,"","&amp;R&amp;""Arial,Regular""&amp;6&amp;D  &amp;T
&amp;F  &amp;A",TRUE,FALSE,FALSE,FALSE,1,#N/A,1,1,"=R55C1:R94C9",FALSE,#N/A,#N/A,FALSE,FALSE,FALSE,1,4294967292,4294967292,FALSE,FALSE,TRUE,TRUE,TRUE}</definedName>
    <definedName name="wvu.RES432." localSheetId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UCRES." localSheetId="1">{TRUE,TRUE,-2.75,-17,483,233.25,FALSE,FALSE,TRUE,TRUE,0,1,#N/A,3,#N/A,6.3953488372093,17.9285714285714,1,FALSE,FALSE,3,TRUE,1,FALSE,80,"Swvu.SUCRES.","ACwvu.SUCRES.",#N/A,FALSE,FALSE,0.5,0.5,0.5,0.5,2,"","&amp;L&amp;D&amp;R&amp;F",TRUE,TRUE,FALSE,FALSE,1,51,#N/A,#N/A,"=R2C1:R1012C18",FALSE,#N/A,"Cwvu.SUCRES.",FALSE,FALSE,FALSE,9,4294967292,600,FALSE,FALSE,TRUE,TRUE,TRUE}</definedName>
    <definedName name="wvu.SUCRES." hidden="1">{TRUE,TRUE,-2.75,-17,483,233.25,FALSE,FALSE,TRUE,TRUE,0,1,#N/A,3,#N/A,6.3953488372093,17.9285714285714,1,FALSE,FALSE,3,TRUE,1,FALSE,80,"Swvu.SUCRES.","ACwvu.SUCRES.",#N/A,FALSE,FALSE,0.5,0.5,0.5,0.5,2,"","&amp;L&amp;D&amp;R&amp;F",TRUE,TRUE,FALSE,FALSE,1,51,#N/A,#N/A,"=R2C1:R1012C18",FALSE,#N/A,"Cwvu.SUCRES.",FALSE,FALSE,FALSE,9,4294967292,600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O_PRINT." localSheetId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wvu.TO_PRINT.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wvu.VERLUCRO." localSheetId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" localSheetId="1">#REF!</definedName>
    <definedName name="ww">#REF!</definedName>
    <definedName name="wwqw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wqw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ww">#REF!</definedName>
    <definedName name="wwww" localSheetId="1">#REF!</definedName>
    <definedName name="wwww">#REF!</definedName>
    <definedName name="wwwww" localSheetId="1">{#N/A,#N/A,FALSE,"Sudeste";#N/A,#N/A,FALSE,"Sul";#N/A,#N/A,FALSE,"CCRG"}</definedName>
    <definedName name="wwwww" hidden="1">{#N/A,#N/A,FALSE,"Sudeste";#N/A,#N/A,FALSE,"Sul";#N/A,#N/A,FALSE,"CCRG"}</definedName>
    <definedName name="wwwww_1" localSheetId="1">{#N/A,#N/A,FALSE,"Sudeste";#N/A,#N/A,FALSE,"Sul";#N/A,#N/A,FALSE,"CCRG"}</definedName>
    <definedName name="wwwww_1" hidden="1">{#N/A,#N/A,FALSE,"Sudeste";#N/A,#N/A,FALSE,"Sul";#N/A,#N/A,FALSE,"CCRG"}</definedName>
    <definedName name="wwwwww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wwwww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wwwwww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wwwwww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">#REF!</definedName>
    <definedName name="x\vx\v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\vxcxxxc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" localSheetId="1">{"'Resumo Formação'!$A$1:$N$34"}</definedName>
    <definedName name="xC" hidden="1">{"'Resumo Formação'!$A$1:$N$34"}</definedName>
    <definedName name="XCV" localSheetId="1">{"'Resumo Formação'!$A$1:$N$34"}</definedName>
    <definedName name="XCV" hidden="1">{"'Resumo Formação'!$A$1:$N$34"}</definedName>
    <definedName name="XCVSDC" localSheetId="1">{"'Resumo Formação'!$A$1:$N$34"}</definedName>
    <definedName name="XCVSDC" hidden="1">{"'Resumo Formação'!$A$1:$N$34"}</definedName>
    <definedName name="xcvvcccc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vcccc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vvcccc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vvcccc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vvvv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vvvv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vxccvvv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vxccvvv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xcccccc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xcccccc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xcvvv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xcvvv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xcvxcxc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xcvxcxc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cvxcxccxc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vxcxccxc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CXCX" localSheetId="1">{#N/A,#N/A,FALSE,"Aging Summary";#N/A,#N/A,FALSE,"Ratio Analysis";#N/A,#N/A,FALSE,"Test 120 Day Accts";#N/A,#N/A,FALSE,"Tickmarks"}</definedName>
    <definedName name="XCXCX" hidden="1">{#N/A,#N/A,FALSE,"Aging Summary";#N/A,#N/A,FALSE,"Ratio Analysis";#N/A,#N/A,FALSE,"Test 120 Day Accts";#N/A,#N/A,FALSE,"Tickmarks"}</definedName>
    <definedName name="XCZXS">#REF!</definedName>
    <definedName name="xdf" localSheetId="1">{#N/A,#N/A,FALSE,"Aging Summary";#N/A,#N/A,FALSE,"Ratio Analysis";#N/A,#N/A,FALSE,"Test 120 Day Accts";#N/A,#N/A,FALSE,"Tickmarks"}</definedName>
    <definedName name="xdf" hidden="1">{#N/A,#N/A,FALSE,"Aging Summary";#N/A,#N/A,FALSE,"Ratio Analysis";#N/A,#N/A,FALSE,"Test 120 Day Accts";#N/A,#N/A,FALSE,"Tickmarks"}</definedName>
    <definedName name="xdr" localSheetId="1">{"'Resumo Formação'!$A$1:$N$34"}</definedName>
    <definedName name="xdr" hidden="1">{"'Resumo Formação'!$A$1:$N$34"}</definedName>
    <definedName name="xf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x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XFDTTY" localSheetId="1">{#N/A,#N/A,FALSE,"Plan1";#N/A,#N/A,FALSE,"Plan2"}</definedName>
    <definedName name="XFDTTY" hidden="1">{#N/A,#N/A,FALSE,"Plan1";#N/A,#N/A,FALSE,"Plan2"}</definedName>
    <definedName name="xixi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ixi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xixi1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ixi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xjxidnbf" localSheetId="1">{"'Resumo Formação'!$A$1:$N$34"}</definedName>
    <definedName name="xjxidnbf" hidden="1">{"'Resumo Formação'!$A$1:$N$34"}</definedName>
    <definedName name="XLDW_UID" hidden="1">"bo004684"</definedName>
    <definedName name="XLDW_VER" hidden="1">"Office 2000 2.0 with Query Builder"</definedName>
    <definedName name="xpaste1" localSheetId="1">#REF!</definedName>
    <definedName name="xpaste1" hidden="1">#REF!</definedName>
    <definedName name="XRe" hidden="1">#REF!</definedName>
    <definedName name="XRef" hidden="1">#REF!</definedName>
    <definedName name="XREF_COLUMN_1" hidden="1">#REF!</definedName>
    <definedName name="XREF_COLUMN_10" localSheetId="1">#REF!</definedName>
    <definedName name="XREF_COLUMN_10" hidden="1">#REF!</definedName>
    <definedName name="XREF_COLUMN_11" localSheetId="1">#REF!</definedName>
    <definedName name="XREF_COLUMN_11" hidden="1">#REF!</definedName>
    <definedName name="XREF_COLUMN_12" localSheetId="1">#REF!</definedName>
    <definedName name="XREF_COLUMN_12" hidden="1">#REF!</definedName>
    <definedName name="XREF_COLUMN_13" localSheetId="1">#REF!</definedName>
    <definedName name="XREF_COLUMN_13" hidden="1">#REF!</definedName>
    <definedName name="XREF_COLUMN_14" hidden="1">#REF!</definedName>
    <definedName name="XREF_COLUMN_15" localSheetId="1">#REF!</definedName>
    <definedName name="XREF_COLUMN_15" hidden="1">#REF!</definedName>
    <definedName name="XREF_COLUMN_16" localSheetId="1">#REF!</definedName>
    <definedName name="XREF_COLUMN_16" hidden="1">#REF!</definedName>
    <definedName name="XREF_COLUMN_17" localSheetId="1">#REF!</definedName>
    <definedName name="XREF_COLUMN_17" hidden="1">#REF!</definedName>
    <definedName name="XREF_COLUMN_18" hidden="1">#REF!</definedName>
    <definedName name="XREF_COLUMN_19" hidden="1">#REF!</definedName>
    <definedName name="XREF_COLUMN_2" localSheetId="1">#REF!</definedName>
    <definedName name="XREF_COLUMN_2" hidden="1">#REF!</definedName>
    <definedName name="XREF_COLUMN_20" hidden="1">#REF!</definedName>
    <definedName name="XREF_COLUMN_21" hidden="1">#REF!</definedName>
    <definedName name="XREF_COLUMN_22" localSheetId="1">#REF!</definedName>
    <definedName name="XREF_COLUMN_22" hidden="1">#REF!</definedName>
    <definedName name="XREF_COLUMN_23" localSheetId="1">#REF!</definedName>
    <definedName name="XREF_COLUMN_23" hidden="1">#REF!</definedName>
    <definedName name="XREF_COLUMN_24" localSheetId="1">#REF!</definedName>
    <definedName name="XREF_COLUMN_24" hidden="1">#REF!</definedName>
    <definedName name="XREF_COLUMN_25" localSheetId="1">#REF!</definedName>
    <definedName name="XREF_COLUMN_25" hidden="1">#REF!</definedName>
    <definedName name="XREF_COLUMN_26" localSheetId="1">#REF!</definedName>
    <definedName name="XREF_COLUMN_26" hidden="1">#REF!</definedName>
    <definedName name="XREF_COLUMN_27" hidden="1">#REF!</definedName>
    <definedName name="XREF_COLUMN_28" localSheetId="1">#REF!</definedName>
    <definedName name="XREF_COLUMN_28" hidden="1">#REF!</definedName>
    <definedName name="XREF_COLUMN_29" hidden="1">#REF!</definedName>
    <definedName name="XREF_COLUMN_3" localSheetId="1">#REF!</definedName>
    <definedName name="XREF_COLUMN_3" hidden="1">#REF!</definedName>
    <definedName name="XREF_COLUMN_30" hidden="1">#REF!</definedName>
    <definedName name="XREF_COLUMN_31" localSheetId="1">#REF!</definedName>
    <definedName name="XREF_COLUMN_31" hidden="1">#REF!</definedName>
    <definedName name="XREF_COLUMN_32" localSheetId="1">#REF!</definedName>
    <definedName name="XREF_COLUMN_32" hidden="1">#REF!</definedName>
    <definedName name="XREF_COLUMN_33" localSheetId="1">#REF!</definedName>
    <definedName name="XREF_COLUMN_33" hidden="1">#REF!</definedName>
    <definedName name="XREF_COLUMN_34" localSheetId="1">#REF!</definedName>
    <definedName name="XREF_COLUMN_34" hidden="1">#REF!</definedName>
    <definedName name="XREF_COLUMN_35" localSheetId="1">#REF!</definedName>
    <definedName name="XREF_COLUMN_35" hidden="1">#REF!</definedName>
    <definedName name="XREF_COLUMN_36" localSheetId="1">#REF!</definedName>
    <definedName name="XREF_COLUMN_36" hidden="1">#REF!</definedName>
    <definedName name="XREF_COLUMN_37" localSheetId="1">#REF!</definedName>
    <definedName name="XREF_COLUMN_37" hidden="1">#REF!</definedName>
    <definedName name="XREF_COLUMN_38" localSheetId="1">#REF!</definedName>
    <definedName name="XREF_COLUMN_38" hidden="1">#REF!</definedName>
    <definedName name="XREF_COLUMN_39" localSheetId="1">#REF!</definedName>
    <definedName name="XREF_COLUMN_39" hidden="1">#REF!</definedName>
    <definedName name="XREF_COLUMN_4" localSheetId="1">#REF!</definedName>
    <definedName name="XREF_COLUMN_4" hidden="1">#REF!</definedName>
    <definedName name="XREF_COLUMN_40" localSheetId="1">#REF!</definedName>
    <definedName name="XREF_COLUMN_40" hidden="1">#REF!</definedName>
    <definedName name="XREF_COLUMN_41" hidden="1">#REF!</definedName>
    <definedName name="XREF_COLUMN_42" hidden="1">#REF!</definedName>
    <definedName name="XREF_COLUMN_43" localSheetId="1">#REF!</definedName>
    <definedName name="XREF_COLUMN_43" hidden="1">#REF!</definedName>
    <definedName name="XREF_COLUMN_44" localSheetId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localSheetId="1">#REF!</definedName>
    <definedName name="XREF_COLUMN_48" hidden="1">#REF!</definedName>
    <definedName name="XREF_COLUMN_49" hidden="1">#REF!</definedName>
    <definedName name="XREF_COLUMN_5" localSheetId="1">#REF!</definedName>
    <definedName name="XREF_COLUMN_5" hidden="1">#REF!</definedName>
    <definedName name="XREF_COLUMN_50" hidden="1">#REF!</definedName>
    <definedName name="XREF_COLUMN_51" localSheetId="1">#REF!</definedName>
    <definedName name="XREF_COLUMN_51" hidden="1">#REF!</definedName>
    <definedName name="XREF_COLUMN_52" hidden="1">#REF!</definedName>
    <definedName name="XREF_COLUMN_53" hidden="1">#REF!</definedName>
    <definedName name="XREF_COLUMN_54" localSheetId="1">#REF!</definedName>
    <definedName name="XREF_COLUMN_54" hidden="1">#REF!</definedName>
    <definedName name="XREF_COLUMN_55" localSheetId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localSheetId="1">#REF!</definedName>
    <definedName name="XREF_COLUMN_6" hidden="1">#REF!</definedName>
    <definedName name="XREF_COLUMN_60" hidden="1">#REF!</definedName>
    <definedName name="XREF_COLUMN_61" localSheetId="1">#REF!</definedName>
    <definedName name="XREF_COLUMN_61" hidden="1">#REF!</definedName>
    <definedName name="XREF_COLUMN_62" localSheetId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localSheetId="1">#REF!</definedName>
    <definedName name="XREF_COLUMN_70" hidden="1">#REF!</definedName>
    <definedName name="XREF_COLUMN_71" localSheetId="1">#REF!</definedName>
    <definedName name="XREF_COLUMN_71" hidden="1">#REF!</definedName>
    <definedName name="XREF_COLUMN_72" localSheetId="1">#REF!</definedName>
    <definedName name="XREF_COLUMN_72" hidden="1">#REF!</definedName>
    <definedName name="XREF_COLUMN_8" localSheetId="1">#REF!</definedName>
    <definedName name="XREF_COLUMN_8" hidden="1">#REF!</definedName>
    <definedName name="XREF_COLUMN_9" hidden="1">#REF!</definedName>
    <definedName name="xref2" localSheetId="1">#REF!</definedName>
    <definedName name="xref2" hidden="1">#REF!</definedName>
    <definedName name="xref3" hidden="1">7</definedName>
    <definedName name="xref5" localSheetId="1">#REF!</definedName>
    <definedName name="xref5" hidden="1">#REF!</definedName>
    <definedName name="xref7" hidden="1">69</definedName>
    <definedName name="xref8" localSheetId="1">#REF!</definedName>
    <definedName name="xref8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localSheetId="1">#REF!</definedName>
    <definedName name="XRefCopy108" hidden="1">#REF!</definedName>
    <definedName name="XRefCopy108Row" localSheetId="1">#REF!</definedName>
    <definedName name="XRefCopy108Row" hidden="1">#REF!</definedName>
    <definedName name="XRefCopy109" localSheetId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localSheetId="1">#REF!</definedName>
    <definedName name="XRefCopy110" hidden="1">#REF!</definedName>
    <definedName name="XRefCopy110Row" hidden="1">#REF!</definedName>
    <definedName name="XRefCopy111" localSheetId="1">#REF!</definedName>
    <definedName name="XRefCopy111" hidden="1">#REF!</definedName>
    <definedName name="XRefCopy111Row" localSheetId="1">#REF!</definedName>
    <definedName name="XRefCopy111Row" hidden="1">#REF!</definedName>
    <definedName name="XRefCopy112" localSheetId="1">#REF!</definedName>
    <definedName name="XRefCopy112" hidden="1">#REF!</definedName>
    <definedName name="XRefCopy112Row" localSheetId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localSheetId="1">#REF!</definedName>
    <definedName name="XRefCopy114Row" hidden="1">#REF!</definedName>
    <definedName name="XRefCopy115" hidden="1">#REF!</definedName>
    <definedName name="XRefCopy115Row" localSheetId="1">#REF!</definedName>
    <definedName name="XRefCopy115Row" hidden="1">#REF!</definedName>
    <definedName name="XRefCopy116" hidden="1">#REF!</definedName>
    <definedName name="XRefCopy116Row" localSheetId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localSheetId="1">#REF!</definedName>
    <definedName name="XRefCopy119Row" hidden="1">#REF!</definedName>
    <definedName name="XRefCopy11Row" hidden="1">#REF!</definedName>
    <definedName name="XRefCopy12" hidden="1">#REF!</definedName>
    <definedName name="XRefCopy120" localSheetId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localSheetId="1">#REF!</definedName>
    <definedName name="XRefCopy122Row" hidden="1">#REF!</definedName>
    <definedName name="XRefCopy123" localSheetId="1">#REF!</definedName>
    <definedName name="XRefCopy123" hidden="1">#REF!</definedName>
    <definedName name="XRefCopy123Row" localSheetId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localSheetId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localSheetId="1">#REF!</definedName>
    <definedName name="XRefCopy128Row" hidden="1">#REF!</definedName>
    <definedName name="XRefCopy129" hidden="1">#REF!</definedName>
    <definedName name="XRefCopy129Row" localSheetId="1">#REF!</definedName>
    <definedName name="XRefCopy129Row" hidden="1">#REF!</definedName>
    <definedName name="XRefCopy12Row" hidden="1">#REF!</definedName>
    <definedName name="XRefCopy13" hidden="1">#REF!</definedName>
    <definedName name="XRefCopy130" localSheetId="1">#REF!</definedName>
    <definedName name="XRefCopy130" hidden="1">#REF!</definedName>
    <definedName name="XRefCopy130Row" localSheetId="1">#REF!</definedName>
    <definedName name="XRefCopy130Row" hidden="1">#REF!</definedName>
    <definedName name="XRefCopy131" hidden="1">#REF!</definedName>
    <definedName name="XRefCopy131Row" localSheetId="1">#REF!</definedName>
    <definedName name="XRefCopy131Row" hidden="1">#REF!</definedName>
    <definedName name="XRefCopy132" hidden="1">#REF!</definedName>
    <definedName name="XRefCopy132Row" hidden="1">#REF!</definedName>
    <definedName name="XRefCopy133" localSheetId="1">#REF!</definedName>
    <definedName name="XRefCopy133" hidden="1">#REF!</definedName>
    <definedName name="XRefCopy133Row" localSheetId="1">#REF!</definedName>
    <definedName name="XRefCopy133Row" hidden="1">#REF!</definedName>
    <definedName name="XRefCopy134" localSheetId="1">#REF!</definedName>
    <definedName name="XRefCopy134" hidden="1">#REF!</definedName>
    <definedName name="XRefCopy134Row" localSheetId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localSheetId="1">#REF!</definedName>
    <definedName name="XRefCopy137" hidden="1">#REF!</definedName>
    <definedName name="XRefCopy137Row" localSheetId="1">#REF!</definedName>
    <definedName name="XRefCopy137Row" hidden="1">#REF!</definedName>
    <definedName name="XRefCopy138" localSheetId="1">#REF!</definedName>
    <definedName name="XRefCopy138" hidden="1">#REF!</definedName>
    <definedName name="XRefCopy138Row" localSheetId="1">#REF!</definedName>
    <definedName name="XRefCopy138Row" hidden="1">#REF!</definedName>
    <definedName name="XRefCopy139" localSheetId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localSheetId="1">#REF!</definedName>
    <definedName name="XRefCopy140" hidden="1">#REF!</definedName>
    <definedName name="XRefCopy140Row" localSheetId="1">#REF!</definedName>
    <definedName name="XRefCopy140Row" hidden="1">#REF!</definedName>
    <definedName name="XRefCopy141" localSheetId="1">#REF!</definedName>
    <definedName name="XRefCopy141" hidden="1">#REF!</definedName>
    <definedName name="XRefCopy141Row" localSheetId="1">#REF!</definedName>
    <definedName name="XRefCopy141Row" hidden="1">#REF!</definedName>
    <definedName name="XRefCopy142" localSheetId="1">#REF!</definedName>
    <definedName name="XRefCopy142" hidden="1">#REF!</definedName>
    <definedName name="XRefCopy142Row" localSheetId="1">#REF!</definedName>
    <definedName name="XRefCopy142Row" hidden="1">#REF!</definedName>
    <definedName name="XRefCopy143" localSheetId="1">#REF!</definedName>
    <definedName name="XRefCopy143" hidden="1">#REF!</definedName>
    <definedName name="XRefCopy143Row" localSheetId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localSheetId="1">#REF!</definedName>
    <definedName name="XRefCopy146Row" hidden="1">#REF!</definedName>
    <definedName name="XRefCopy147" localSheetId="1">#REF!</definedName>
    <definedName name="XRefCopy147" hidden="1">#REF!</definedName>
    <definedName name="XRefCopy147Row" localSheetId="1">#REF!</definedName>
    <definedName name="XRefCopy147Row" hidden="1">#REF!</definedName>
    <definedName name="XRefCopy148" localSheetId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localSheetId="1">#REF!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localSheetId="1">#REF!</definedName>
    <definedName name="XRefCopy152" hidden="1">#REF!</definedName>
    <definedName name="XRefCopy152Row" hidden="1">#REF!</definedName>
    <definedName name="XRefCopy153" localSheetId="1">#REF!</definedName>
    <definedName name="XRefCopy153" hidden="1">#REF!</definedName>
    <definedName name="XRefCopy153Row" hidden="1">#REF!</definedName>
    <definedName name="XRefCopy154" localSheetId="1">#REF!</definedName>
    <definedName name="XRefCopy154" hidden="1">#REF!</definedName>
    <definedName name="XRefCopy154Row" hidden="1">#REF!</definedName>
    <definedName name="XRefCopy155" localSheetId="1">#REF!</definedName>
    <definedName name="XRefCopy155" hidden="1">#REF!</definedName>
    <definedName name="XRefCopy155Row" hidden="1">#REF!</definedName>
    <definedName name="XRefCopy156" localSheetId="1">#REF!</definedName>
    <definedName name="XRefCopy156" hidden="1">#REF!</definedName>
    <definedName name="XRefCopy156Row" hidden="1">#REF!</definedName>
    <definedName name="XRefCopy157" localSheetId="1">#REF!</definedName>
    <definedName name="XRefCopy157" hidden="1">#REF!</definedName>
    <definedName name="XRefCopy157Row" hidden="1">#REF!</definedName>
    <definedName name="XRefCopy158" localSheetId="1">#REF!</definedName>
    <definedName name="XRefCopy158" hidden="1">#REF!</definedName>
    <definedName name="XRefCopy158Row" hidden="1">#REF!</definedName>
    <definedName name="XRefCopy159" localSheetId="1">#REF!</definedName>
    <definedName name="XRefCopy159" hidden="1">#REF!</definedName>
    <definedName name="XRefCopy159Row" hidden="1">#REF!</definedName>
    <definedName name="XRefCopy15Row" hidden="1">#REF!</definedName>
    <definedName name="XRefCopy16" hidden="1">#REF!</definedName>
    <definedName name="XRefCopy160" localSheetId="1">#REF!</definedName>
    <definedName name="XRefCopy160" hidden="1">#REF!</definedName>
    <definedName name="XRefCopy160Row" hidden="1">#REF!</definedName>
    <definedName name="XRefCopy161" localSheetId="1">#REF!</definedName>
    <definedName name="XRefCopy161" hidden="1">#REF!</definedName>
    <definedName name="XRefCopy161Row" hidden="1">#REF!</definedName>
    <definedName name="XRefCopy162" localSheetId="1">#REF!</definedName>
    <definedName name="XRefCopy162" hidden="1">#REF!</definedName>
    <definedName name="XRefCopy162Row" hidden="1">#REF!</definedName>
    <definedName name="XRefCopy163" localSheetId="1">#REF!</definedName>
    <definedName name="XRefCopy163" hidden="1">#REF!</definedName>
    <definedName name="XRefCopy163Row" hidden="1">#REF!</definedName>
    <definedName name="XRefCopy164" localSheetId="1">#REF!</definedName>
    <definedName name="XRefCopy164" hidden="1">#REF!</definedName>
    <definedName name="XRefCopy164Row" hidden="1">#REF!</definedName>
    <definedName name="XRefCopy165" localSheetId="1">#REF!</definedName>
    <definedName name="XRefCopy165" hidden="1">#REF!</definedName>
    <definedName name="XRefCopy165Row" hidden="1">#REF!</definedName>
    <definedName name="XRefCopy166" localSheetId="1">#REF!</definedName>
    <definedName name="XRefCopy166" hidden="1">#REF!</definedName>
    <definedName name="XRefCopy166Row" hidden="1">#REF!</definedName>
    <definedName name="XRefCopy167" localSheetId="1">#REF!</definedName>
    <definedName name="XRefCopy167" hidden="1">#REF!</definedName>
    <definedName name="XRefCopy167Row" hidden="1">#REF!</definedName>
    <definedName name="XRefCopy168" localSheetId="1">#REF!</definedName>
    <definedName name="XRefCopy168" hidden="1">#REF!</definedName>
    <definedName name="XRefCopy168Row" hidden="1">#REF!</definedName>
    <definedName name="XRefCopy169" localSheetId="1">#REF!</definedName>
    <definedName name="XRefCopy169" hidden="1">#REF!</definedName>
    <definedName name="XRefCopy169Row" hidden="1">#REF!</definedName>
    <definedName name="XRefCopy16Row" hidden="1">#REF!</definedName>
    <definedName name="XRefCopy17" localSheetId="1">#REF!</definedName>
    <definedName name="XRefCopy17" hidden="1">#REF!</definedName>
    <definedName name="XRefCopy170" localSheetId="1">#REF!</definedName>
    <definedName name="XRefCopy170" hidden="1">#REF!</definedName>
    <definedName name="XRefCopy170Row" hidden="1">#REF!</definedName>
    <definedName name="XRefCopy171" localSheetId="1">#REF!</definedName>
    <definedName name="XRefCopy171" hidden="1">#REF!</definedName>
    <definedName name="XRefCopy171Row" hidden="1">#REF!</definedName>
    <definedName name="XRefCopy172" localSheetId="1">#REF!</definedName>
    <definedName name="XRefCopy172" hidden="1">#REF!</definedName>
    <definedName name="XRefCopy172Row" hidden="1">#REF!</definedName>
    <definedName name="XRefCopy173" localSheetId="1">#REF!</definedName>
    <definedName name="XRefCopy173" hidden="1">#REF!</definedName>
    <definedName name="XRefCopy173Row" hidden="1">#REF!</definedName>
    <definedName name="XRefCopy174" localSheetId="1">#REF!</definedName>
    <definedName name="XRefCopy174" hidden="1">#REF!</definedName>
    <definedName name="XRefCopy174Row" hidden="1">#REF!</definedName>
    <definedName name="XRefCopy175" localSheetId="1">#REF!</definedName>
    <definedName name="XRefCopy175" hidden="1">#REF!</definedName>
    <definedName name="XRefCopy175Row" hidden="1">#REF!</definedName>
    <definedName name="XRefCopy176" localSheetId="1">#REF!</definedName>
    <definedName name="XRefCopy176" hidden="1">#REF!</definedName>
    <definedName name="XRefCopy176Row" hidden="1">#REF!</definedName>
    <definedName name="XRefCopy177" localSheetId="1">#REF!</definedName>
    <definedName name="XRefCopy177" hidden="1">#REF!</definedName>
    <definedName name="XRefCopy177Row" hidden="1">#REF!</definedName>
    <definedName name="XRefCopy178" localSheetId="1">#REF!</definedName>
    <definedName name="XRefCopy178" hidden="1">#REF!</definedName>
    <definedName name="XRefCopy178Row" hidden="1">#REF!</definedName>
    <definedName name="XRefCopy179" localSheetId="1">#REF!</definedName>
    <definedName name="XRefCopy179" hidden="1">#REF!</definedName>
    <definedName name="XRefCopy179Row" hidden="1">#REF!</definedName>
    <definedName name="XRefCopy17Row" localSheetId="1">#REF!</definedName>
    <definedName name="XRefCopy17Row" hidden="1">#REF!</definedName>
    <definedName name="XRefCopy18" hidden="1">#REF!</definedName>
    <definedName name="XRefCopy180" localSheetId="1">#REF!</definedName>
    <definedName name="XRefCopy180" hidden="1">#REF!</definedName>
    <definedName name="XRefCopy180Row" hidden="1">#REF!</definedName>
    <definedName name="XRefCopy181" localSheetId="1">#REF!</definedName>
    <definedName name="XRefCopy181" hidden="1">#REF!</definedName>
    <definedName name="XRefCopy181Row" hidden="1">#REF!</definedName>
    <definedName name="XRefCopy182" localSheetId="1">#REF!</definedName>
    <definedName name="XRefCopy182" hidden="1">#REF!</definedName>
    <definedName name="XRefCopy182Row" hidden="1">#REF!</definedName>
    <definedName name="XRefCopy183" localSheetId="1">#REF!</definedName>
    <definedName name="XRefCopy183" hidden="1">#REF!</definedName>
    <definedName name="XRefCopy183Row" hidden="1">#REF!</definedName>
    <definedName name="XRefCopy184" localSheetId="1">#REF!</definedName>
    <definedName name="XRefCopy184" hidden="1">#REF!</definedName>
    <definedName name="XRefCopy184Row" hidden="1">#REF!</definedName>
    <definedName name="XRefCopy185Row" hidden="1">#REF!</definedName>
    <definedName name="XRefCopy186Row" hidden="1">#REF!</definedName>
    <definedName name="XRefCopy187" hidden="1">#REF!</definedName>
    <definedName name="XRefCopy187Row" hidden="1">#REF!</definedName>
    <definedName name="XRefCopy188Row" hidden="1">#REF!</definedName>
    <definedName name="XRefCopy189Row" hidden="1">#REF!</definedName>
    <definedName name="XRefCopy18Row" hidden="1">#REF!</definedName>
    <definedName name="XRefCopy19" hidden="1">#REF!</definedName>
    <definedName name="XRefCopy190Row" localSheetId="1">#REF!</definedName>
    <definedName name="XRefCopy190Row" hidden="1">#REF!</definedName>
    <definedName name="XRefCopy191Row" hidden="1">#REF!</definedName>
    <definedName name="XRefCopy192Row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localSheetId="1">#REF!</definedName>
    <definedName name="XRefCopy196" hidden="1">#REF!</definedName>
    <definedName name="XRefCopy196Row" localSheetId="1">#REF!</definedName>
    <definedName name="XRefCopy196Row" hidden="1">#REF!</definedName>
    <definedName name="XRefCopy197" hidden="1">#REF!</definedName>
    <definedName name="XRefCopy197Row" localSheetId="1">#REF!</definedName>
    <definedName name="XRefCopy197Row" hidden="1">#REF!</definedName>
    <definedName name="XRefCopy198" hidden="1">#REF!</definedName>
    <definedName name="XRefCopy198Row" hidden="1">#REF!</definedName>
    <definedName name="XRefCopy199" localSheetId="1">#REF!</definedName>
    <definedName name="XRefCopy199" hidden="1">#REF!</definedName>
    <definedName name="XRefCopy199Row" hidden="1">#REF!</definedName>
    <definedName name="XRefCopy19Row" hidden="1">#REF!</definedName>
    <definedName name="XRefCopy1Row" localSheetId="1">#REF!</definedName>
    <definedName name="XRefCopy1Row">#REF!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localSheetId="1">#REF!</definedName>
    <definedName name="XRefCopy202" hidden="1">#REF!</definedName>
    <definedName name="XRefCopy202Row" hidden="1">#REF!</definedName>
    <definedName name="XRefCopy203" localSheetId="1">#REF!</definedName>
    <definedName name="XRefCopy203" hidden="1">#REF!</definedName>
    <definedName name="XRefCopy203Row" hidden="1">#REF!</definedName>
    <definedName name="XRefCopy204" localSheetId="1">#REF!</definedName>
    <definedName name="XRefCopy204" hidden="1">#REF!</definedName>
    <definedName name="XRefCopy204Row" localSheetId="1">#REF!</definedName>
    <definedName name="XRefCopy204Row" hidden="1">#REF!</definedName>
    <definedName name="XRefCopy205Row" localSheetId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localSheetId="1">#REF!</definedName>
    <definedName name="XRefCopy208" hidden="1">#REF!</definedName>
    <definedName name="XRefCopy208Row" localSheetId="1">#REF!</definedName>
    <definedName name="XRefCopy208Row" hidden="1">#REF!</definedName>
    <definedName name="XRefCopy209" localSheetId="1">#REF!</definedName>
    <definedName name="XRefCopy209" hidden="1">#REF!</definedName>
    <definedName name="XRefCopy209Row" localSheetId="1">#REF!</definedName>
    <definedName name="XRefCopy209Row" hidden="1">#REF!</definedName>
    <definedName name="XRefCopy20Row" hidden="1">#REF!</definedName>
    <definedName name="XRefCopy21" hidden="1">#REF!</definedName>
    <definedName name="XRefCopy210" localSheetId="1">#REF!</definedName>
    <definedName name="XRefCopy210" hidden="1">#REF!</definedName>
    <definedName name="XRefCopy210Row" hidden="1">#REF!</definedName>
    <definedName name="XRefCopy211" localSheetId="1">#REF!</definedName>
    <definedName name="XRefCopy211" hidden="1">#REF!</definedName>
    <definedName name="XRefCopy211Row" localSheetId="1">#REF!</definedName>
    <definedName name="XRefCopy211Row" hidden="1">#REF!</definedName>
    <definedName name="XRefCopy212" localSheetId="1">#REF!</definedName>
    <definedName name="XRefCopy212" hidden="1">#REF!</definedName>
    <definedName name="XRefCopy212Row" localSheetId="1">#REF!</definedName>
    <definedName name="XRefCopy212Row" hidden="1">#REF!</definedName>
    <definedName name="XRefCopy213" hidden="1">#REF!</definedName>
    <definedName name="XRefCopy213Row" localSheetId="1">#REF!</definedName>
    <definedName name="XRefCopy213Row" hidden="1">#REF!</definedName>
    <definedName name="XRefCopy214" hidden="1">#REF!</definedName>
    <definedName name="XRefCopy214Row" localSheetId="1">#REF!</definedName>
    <definedName name="XRefCopy214Row" hidden="1">#REF!</definedName>
    <definedName name="XRefCopy215Row" localSheetId="1">#REF!</definedName>
    <definedName name="XRefCopy215Row" hidden="1">#REF!</definedName>
    <definedName name="XRefCopy216Row" localSheetId="1">#REF!</definedName>
    <definedName name="XRefCopy216Row" hidden="1">#REF!</definedName>
    <definedName name="XRefCopy217" hidden="1">#REF!</definedName>
    <definedName name="XRefCopy217Row" localSheetId="1">#REF!</definedName>
    <definedName name="XRefCopy217Row" hidden="1">#REF!</definedName>
    <definedName name="XRefCopy218" localSheetId="1">#REF!</definedName>
    <definedName name="XRefCopy218" hidden="1">#REF!</definedName>
    <definedName name="XRefCopy218Row" localSheetId="1">#REF!</definedName>
    <definedName name="XRefCopy218Row" hidden="1">#REF!</definedName>
    <definedName name="XRefCopy219" localSheetId="1">#REF!</definedName>
    <definedName name="XRefCopy219" hidden="1">#REF!</definedName>
    <definedName name="XRefCopy219Row" localSheetId="1">#REF!</definedName>
    <definedName name="XRefCopy219Row" hidden="1">#REF!</definedName>
    <definedName name="XRefCopy21Row" hidden="1">#REF!</definedName>
    <definedName name="XRefCopy22" hidden="1">#REF!</definedName>
    <definedName name="XRefCopy220" localSheetId="1">#REF!</definedName>
    <definedName name="XRefCopy220" hidden="1">#REF!</definedName>
    <definedName name="XRefCopy220Row" localSheetId="1">#REF!</definedName>
    <definedName name="XRefCopy220Row" hidden="1">#REF!</definedName>
    <definedName name="XRefCopy221" hidden="1">#REF!</definedName>
    <definedName name="XRefCopy221Row" localSheetId="1">#REF!</definedName>
    <definedName name="XRefCopy221Row" hidden="1">#REF!</definedName>
    <definedName name="XRefCopy222" hidden="1">#REF!</definedName>
    <definedName name="XRefCopy222Row" localSheetId="1">#REF!</definedName>
    <definedName name="XRefCopy222Row" hidden="1">#REF!</definedName>
    <definedName name="XRefCopy223Row" localSheetId="1">#REF!</definedName>
    <definedName name="XRefCopy223Row" hidden="1">#REF!</definedName>
    <definedName name="XRefCopy224" localSheetId="1">#REF!</definedName>
    <definedName name="XRefCopy224" hidden="1">#REF!</definedName>
    <definedName name="XRefCopy224Row" hidden="1">#REF!</definedName>
    <definedName name="XRefCopy225" localSheetId="1">#REF!</definedName>
    <definedName name="XRefCopy225" hidden="1">#REF!</definedName>
    <definedName name="XRefCopy225Row" localSheetId="1">#REF!</definedName>
    <definedName name="XRefCopy225Row" hidden="1">#REF!</definedName>
    <definedName name="XRefCopy226" localSheetId="1">#REF!</definedName>
    <definedName name="XRefCopy226" hidden="1">#REF!</definedName>
    <definedName name="XRefCopy226Row" localSheetId="1">#REF!</definedName>
    <definedName name="XRefCopy226Row" hidden="1">#REF!</definedName>
    <definedName name="XRefCopy227" localSheetId="1">#REF!</definedName>
    <definedName name="XRefCopy227" hidden="1">#REF!</definedName>
    <definedName name="XRefCopy227Row" localSheetId="1">#REF!</definedName>
    <definedName name="XRefCopy227Row" hidden="1">#REF!</definedName>
    <definedName name="XRefCopy228" localSheetId="1">#REF!</definedName>
    <definedName name="XRefCopy228" hidden="1">#REF!</definedName>
    <definedName name="XRefCopy228Row" localSheetId="1">#REF!</definedName>
    <definedName name="XRefCopy228Row" hidden="1">#REF!</definedName>
    <definedName name="XRefCopy229" localSheetId="1">#REF!</definedName>
    <definedName name="XRefCopy229" hidden="1">#REF!</definedName>
    <definedName name="XRefCopy229Row" localSheetId="1">#REF!</definedName>
    <definedName name="XRefCopy229Row" hidden="1">#REF!</definedName>
    <definedName name="XRefCopy22Row" hidden="1">#REF!</definedName>
    <definedName name="XRefCopy23" hidden="1">#REF!</definedName>
    <definedName name="XRefCopy230" hidden="1">#REF!</definedName>
    <definedName name="XRefCopy230Row" localSheetId="1">#REF!</definedName>
    <definedName name="XRefCopy230Row" hidden="1">#REF!</definedName>
    <definedName name="XRefCopy231" hidden="1">#REF!</definedName>
    <definedName name="XRefCopy231Row" localSheetId="1">#REF!</definedName>
    <definedName name="XRefCopy231Row" hidden="1">#REF!</definedName>
    <definedName name="XRefCopy232" localSheetId="1">#REF!</definedName>
    <definedName name="XRefCopy232" hidden="1">#REF!</definedName>
    <definedName name="XRefCopy232Row" localSheetId="1">#REF!</definedName>
    <definedName name="XRefCopy232Row" hidden="1">#REF!</definedName>
    <definedName name="XRefCopy233" hidden="1">#REF!</definedName>
    <definedName name="XRefCopy233Row" localSheetId="1">#REF!</definedName>
    <definedName name="XRefCopy233Row" hidden="1">#REF!</definedName>
    <definedName name="XRefCopy234" hidden="1">#REF!</definedName>
    <definedName name="XRefCopy234Row" hidden="1">#REF!</definedName>
    <definedName name="XRefCopy235" localSheetId="1">#REF!</definedName>
    <definedName name="XRefCopy235" hidden="1">#REF!</definedName>
    <definedName name="XRefCopy235Row" hidden="1">#REF!</definedName>
    <definedName name="XRefCopy236" localSheetId="1">#REF!</definedName>
    <definedName name="XRefCopy236" hidden="1">#REF!</definedName>
    <definedName name="XRefCopy236Row" hidden="1">#REF!</definedName>
    <definedName name="XRefCopy237" localSheetId="1">#REF!</definedName>
    <definedName name="XRefCopy237" hidden="1">#REF!</definedName>
    <definedName name="XRefCopy237Row" hidden="1">#REF!</definedName>
    <definedName name="XRefCopy238" localSheetId="1">#REF!</definedName>
    <definedName name="XRefCopy238" hidden="1">#REF!</definedName>
    <definedName name="XRefCopy238Row" hidden="1">#REF!</definedName>
    <definedName name="XRefCopy239" localSheetId="1">#REF!</definedName>
    <definedName name="XRefCopy239" hidden="1">#REF!</definedName>
    <definedName name="XRefCopy239Row" hidden="1">#REF!</definedName>
    <definedName name="XRefCopy23Row" hidden="1">#REF!</definedName>
    <definedName name="XRefCopy24" hidden="1">#REF!</definedName>
    <definedName name="XRefCopy240" localSheetId="1">#REF!</definedName>
    <definedName name="XRefCopy240" hidden="1">#REF!</definedName>
    <definedName name="XRefCopy240Row" localSheetId="1">#REF!</definedName>
    <definedName name="XRefCopy240Row" hidden="1">#REF!</definedName>
    <definedName name="XRefCopy241" localSheetId="1">#REF!</definedName>
    <definedName name="XRefCopy241" hidden="1">#REF!</definedName>
    <definedName name="XRefCopy241Row" localSheetId="1">#REF!</definedName>
    <definedName name="XRefCopy241Row" hidden="1">#REF!</definedName>
    <definedName name="XRefCopy242" localSheetId="1">#REF!</definedName>
    <definedName name="XRefCopy242" hidden="1">#REF!</definedName>
    <definedName name="XRefCopy242Row" hidden="1">#REF!</definedName>
    <definedName name="XRefCopy243" hidden="1">#REF!</definedName>
    <definedName name="XRefCopy243Row" localSheetId="1">#REF!</definedName>
    <definedName name="XRefCopy243Row" hidden="1">#REF!</definedName>
    <definedName name="XRefCopy244" hidden="1">#REF!</definedName>
    <definedName name="XRefCopy244Row" localSheetId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localSheetId="1">#REF!</definedName>
    <definedName name="XRefCopy249Row" hidden="1">#REF!</definedName>
    <definedName name="XRefCopy24Row" hidden="1">#REF!</definedName>
    <definedName name="XRefCopy25" hidden="1">#REF!</definedName>
    <definedName name="XRefCopy250" localSheetId="1">#REF!</definedName>
    <definedName name="XRefCopy250" hidden="1">#REF!</definedName>
    <definedName name="XRefCopy250Row" localSheetId="1">#REF!</definedName>
    <definedName name="XRefCopy250Row" hidden="1">#REF!</definedName>
    <definedName name="XRefCopy251" localSheetId="1">#REF!</definedName>
    <definedName name="XRefCopy251" hidden="1">#REF!</definedName>
    <definedName name="XRefCopy251Row" hidden="1">#REF!</definedName>
    <definedName name="XRefCopy252" localSheetId="1">#REF!</definedName>
    <definedName name="XRefCopy252" hidden="1">#REF!</definedName>
    <definedName name="XRefCopy252Row" hidden="1">#REF!</definedName>
    <definedName name="XRefCopy253" localSheetId="1">#REF!</definedName>
    <definedName name="XRefCopy253" hidden="1">#REF!</definedName>
    <definedName name="XRefCopy253Row" hidden="1">#REF!</definedName>
    <definedName name="XRefCopy254" hidden="1">#REF!</definedName>
    <definedName name="XRefCopy254Row" localSheetId="1">#REF!</definedName>
    <definedName name="XRefCopy254Row" hidden="1">#REF!</definedName>
    <definedName name="XRefCopy255" localSheetId="1">#REF!</definedName>
    <definedName name="XRefCopy255" hidden="1">#REF!</definedName>
    <definedName name="XRefCopy255Row" hidden="1">#REF!</definedName>
    <definedName name="XRefCopy256" localSheetId="1">#REF!</definedName>
    <definedName name="XRefCopy256" hidden="1">#REF!</definedName>
    <definedName name="XRefCopy256Row" hidden="1">#REF!</definedName>
    <definedName name="XRefCopy257" hidden="1">#REF!</definedName>
    <definedName name="XRefCopy258" localSheetId="1">#REF!</definedName>
    <definedName name="XRefCopy258" hidden="1">#REF!</definedName>
    <definedName name="XRefCopy258Row" hidden="1">#REF!</definedName>
    <definedName name="XRefCopy259" localSheetId="1">#REF!</definedName>
    <definedName name="XRefCopy259" hidden="1">#REF!</definedName>
    <definedName name="XRefCopy25Row" hidden="1">#REF!</definedName>
    <definedName name="XRefCopy26" hidden="1">#REF!</definedName>
    <definedName name="XRefCopy260" localSheetId="1">#REF!</definedName>
    <definedName name="XRefCopy260" hidden="1">#REF!</definedName>
    <definedName name="XRefCopy261" localSheetId="1">#REF!</definedName>
    <definedName name="XRefCopy261" hidden="1">#REF!</definedName>
    <definedName name="XRefCopy262" localSheetId="1">#REF!</definedName>
    <definedName name="XRefCopy262" hidden="1">#REF!</definedName>
    <definedName name="XRefCopy263" localSheetId="1">#REF!</definedName>
    <definedName name="XRefCopy263" hidden="1">#REF!</definedName>
    <definedName name="XRefCopy264" localSheetId="1">#REF!</definedName>
    <definedName name="XRefCopy264" hidden="1">#REF!</definedName>
    <definedName name="XRefCopy265" localSheetId="1">#REF!</definedName>
    <definedName name="XRefCopy265" hidden="1">#REF!</definedName>
    <definedName name="XRefCopy26Row" localSheetId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1Row" localSheetId="1">#REF!</definedName>
    <definedName name="XRefCopy281Row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6" hidden="1">#REF!</definedName>
    <definedName name="XRefCopy316Row" hidden="1">#REF!</definedName>
    <definedName name="XRefCopy317" hidden="1">#REF!</definedName>
    <definedName name="XRefCopy317Row" hidden="1">#REF!</definedName>
    <definedName name="XRefCopy318" hidden="1">#REF!</definedName>
    <definedName name="XRefCopy318Row" hidden="1">#REF!</definedName>
    <definedName name="XRefCopy319" hidden="1">#REF!</definedName>
    <definedName name="XRefCopy319Row" hidden="1">#REF!</definedName>
    <definedName name="XRefCopy31Row" hidden="1">#REF!</definedName>
    <definedName name="XRefCopy32" hidden="1">#REF!</definedName>
    <definedName name="XRefCopy320" hidden="1">#REF!</definedName>
    <definedName name="XRefCopy320Row" hidden="1">#REF!</definedName>
    <definedName name="XRefCopy321" hidden="1">#REF!</definedName>
    <definedName name="XRefCopy321Row" hidden="1">#REF!</definedName>
    <definedName name="XRefCopy322" hidden="1">#REF!</definedName>
    <definedName name="XRefCopy322Row" hidden="1">#REF!</definedName>
    <definedName name="XRefCopy324" hidden="1">#REF!</definedName>
    <definedName name="XRefCopy324Row" hidden="1">#REF!</definedName>
    <definedName name="XRefCopy325" hidden="1">#REF!</definedName>
    <definedName name="XRefCopy325Row" hidden="1">#REF!</definedName>
    <definedName name="XRefCopy327" hidden="1">#REF!</definedName>
    <definedName name="XRefCopy327Row" hidden="1">#REF!</definedName>
    <definedName name="XRefCopy328" hidden="1">#REF!</definedName>
    <definedName name="XRefCopy328Row" hidden="1">#REF!</definedName>
    <definedName name="XRefCopy329" hidden="1">#REF!</definedName>
    <definedName name="XRefCopy329Row" hidden="1">#REF!</definedName>
    <definedName name="XRefCopy32Row" hidden="1">#REF!</definedName>
    <definedName name="XRefCopy33" localSheetId="1">#REF!</definedName>
    <definedName name="XRefCopy33" hidden="1">#REF!</definedName>
    <definedName name="XRefCopy330" hidden="1">#REF!</definedName>
    <definedName name="XRefCopy331" hidden="1">#REF!</definedName>
    <definedName name="XRefCopy331Row" hidden="1">#REF!</definedName>
    <definedName name="XRefCopy332" hidden="1">#REF!</definedName>
    <definedName name="XRefCopy332Row" hidden="1">#REF!</definedName>
    <definedName name="XRefCopy333" hidden="1">#REF!</definedName>
    <definedName name="XRefCopy333Row" hidden="1">#REF!</definedName>
    <definedName name="XRefCopy334" hidden="1">#REF!</definedName>
    <definedName name="XRefCopy334Row" hidden="1">#REF!</definedName>
    <definedName name="XRefCopy335" hidden="1">#REF!</definedName>
    <definedName name="XRefCopy335Row" hidden="1">#REF!</definedName>
    <definedName name="XRefCopy336" hidden="1">#REF!</definedName>
    <definedName name="XRefCopy336Row" hidden="1">#REF!</definedName>
    <definedName name="XRefCopy337" hidden="1">#REF!</definedName>
    <definedName name="XRefCopy338" hidden="1">#REF!</definedName>
    <definedName name="XRefCopy339" hidden="1">#REF!</definedName>
    <definedName name="XRefCopy33Row" hidden="1">#REF!</definedName>
    <definedName name="XRefCopy34" hidden="1">#REF!</definedName>
    <definedName name="XRefCopy340" hidden="1">#REF!</definedName>
    <definedName name="XRefCopy340Row" hidden="1">#REF!</definedName>
    <definedName name="XRefCopy341" hidden="1">#REF!</definedName>
    <definedName name="XRefCopy341Row" hidden="1">#REF!</definedName>
    <definedName name="XRefCopy342" hidden="1">#REF!</definedName>
    <definedName name="XRefCopy342Row" hidden="1">#REF!</definedName>
    <definedName name="XRefCopy343" hidden="1">#REF!</definedName>
    <definedName name="XRefCopy343Row" hidden="1">#REF!</definedName>
    <definedName name="XRefCopy344" hidden="1">#REF!</definedName>
    <definedName name="XRefCopy344Row" hidden="1">#REF!</definedName>
    <definedName name="XRefCopy345" hidden="1">#REF!</definedName>
    <definedName name="XRefCopy346" hidden="1">#REF!</definedName>
    <definedName name="XRefCopy346Row" hidden="1">#REF!</definedName>
    <definedName name="XRefCopy347" hidden="1">#REF!</definedName>
    <definedName name="XRefCopy347Row" hidden="1">#REF!</definedName>
    <definedName name="XRefCopy348" hidden="1">#REF!</definedName>
    <definedName name="XRefCopy348Row" hidden="1">#REF!</definedName>
    <definedName name="XRefCopy349" hidden="1">#REF!</definedName>
    <definedName name="XRefCopy34Row" hidden="1">#REF!</definedName>
    <definedName name="XRefCopy35" hidden="1">#REF!</definedName>
    <definedName name="XRefCopy35Row" hidden="1">#REF!</definedName>
    <definedName name="XRefCopy36" localSheetId="1">#REF!</definedName>
    <definedName name="XRefCopy36" hidden="1">#REF!</definedName>
    <definedName name="XRefCopy36Row" hidden="1">#REF!</definedName>
    <definedName name="XRefCopy37" localSheetId="1">#REF!</definedName>
    <definedName name="XRefCopy37" hidden="1">#REF!</definedName>
    <definedName name="XRefCopy37Row" hidden="1">#REF!</definedName>
    <definedName name="XRefCopy38" localSheetId="1">#REF!</definedName>
    <definedName name="XRefCopy38" hidden="1">#REF!</definedName>
    <definedName name="XRefCopy38Row" hidden="1">#REF!</definedName>
    <definedName name="XRefCopy39" localSheetId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localSheetId="1">#REF!</definedName>
    <definedName name="XRefCopy40" hidden="1">#REF!</definedName>
    <definedName name="XRefCopy40Row" hidden="1">#REF!</definedName>
    <definedName name="XRefCopy41" localSheetId="1">#REF!</definedName>
    <definedName name="XRefCopy41" hidden="1">#REF!</definedName>
    <definedName name="XRefCopy41Row" hidden="1">#REF!</definedName>
    <definedName name="XRefCopy42" localSheetId="1">#REF!</definedName>
    <definedName name="XRefCopy42" hidden="1">#REF!</definedName>
    <definedName name="XRefCopy42Row" hidden="1">#REF!</definedName>
    <definedName name="XRefCopy43" localSheetId="1">#REF!</definedName>
    <definedName name="XRefCopy43" hidden="1">#REF!</definedName>
    <definedName name="XRefCopy43Row" hidden="1">#REF!</definedName>
    <definedName name="XRefCopy44" localSheetId="1">#REF!</definedName>
    <definedName name="XRefCopy44" hidden="1">#REF!</definedName>
    <definedName name="XRefCopy44Row" hidden="1">#REF!</definedName>
    <definedName name="XRefCopy45" localSheetId="1">#REF!</definedName>
    <definedName name="XRefCopy45" hidden="1">#REF!</definedName>
    <definedName name="XRefCopy45Row" hidden="1">#REF!</definedName>
    <definedName name="XRefCopy46" localSheetId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localSheetId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localSheetId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localSheetId="1">#REF!</definedName>
    <definedName name="XRefCopy60" hidden="1">#REF!</definedName>
    <definedName name="XRefCopy60Row" hidden="1">#REF!</definedName>
    <definedName name="XRefCopy61" localSheetId="1">#REF!</definedName>
    <definedName name="XRefCopy61" hidden="1">#REF!</definedName>
    <definedName name="XRefCopy61Row" hidden="1">#REF!</definedName>
    <definedName name="XRefCopy62" localSheetId="1">#REF!</definedName>
    <definedName name="XRefCopy62" hidden="1">#REF!</definedName>
    <definedName name="XRefCopy62Row" hidden="1">#REF!</definedName>
    <definedName name="XRefCopy63" localSheetId="1">#REF!</definedName>
    <definedName name="XRefCopy63" hidden="1">#REF!</definedName>
    <definedName name="XRefCopy63Row" hidden="1">#REF!</definedName>
    <definedName name="XRefCopy64" localSheetId="1">#REF!</definedName>
    <definedName name="XRefCopy64" hidden="1">#REF!</definedName>
    <definedName name="XRefCopy64Row" hidden="1">#REF!</definedName>
    <definedName name="XRefCopy65" localSheetId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localSheetId="1">#REF!</definedName>
    <definedName name="XRefCopy7" hidden="1">#REF!</definedName>
    <definedName name="XRefCopy70" localSheetId="1">#REF!</definedName>
    <definedName name="XRefCopy70" hidden="1">#REF!</definedName>
    <definedName name="XRefCopy70Row" localSheetId="1">#REF!</definedName>
    <definedName name="XRefCopy70Row" hidden="1">#REF!</definedName>
    <definedName name="XRefCopy71" localSheetId="1">#REF!</definedName>
    <definedName name="XRefCopy71" hidden="1">#REF!</definedName>
    <definedName name="XRefCopy71Row" hidden="1">#REF!</definedName>
    <definedName name="XRefCopy72" localSheetId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localSheetId="1">#REF!</definedName>
    <definedName name="XRefCopy77" hidden="1">#REF!</definedName>
    <definedName name="XRefCopy77Row" hidden="1">#REF!</definedName>
    <definedName name="XRefCopy78" localSheetId="1">#REF!</definedName>
    <definedName name="XRefCopy78" hidden="1">#REF!</definedName>
    <definedName name="XRefCopy78Row" hidden="1">#REF!</definedName>
    <definedName name="XRefCopy79" localSheetId="1">#REF!</definedName>
    <definedName name="XRefCopy79" hidden="1">#REF!</definedName>
    <definedName name="XRefCopy79Row" hidden="1">#REF!</definedName>
    <definedName name="XRefCopy7Row" localSheetId="1">#REF!</definedName>
    <definedName name="XRefCopy7Row" hidden="1">#REF!</definedName>
    <definedName name="XRefCopy8" localSheetId="1">#REF!</definedName>
    <definedName name="XRefCopy8" hidden="1">#REF!</definedName>
    <definedName name="XRefCopy80" localSheetId="1">#REF!</definedName>
    <definedName name="XRefCopy80" hidden="1">#REF!</definedName>
    <definedName name="XRefCopy80Row" hidden="1">#REF!</definedName>
    <definedName name="XRefCopy81" localSheetId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localSheetId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localSheetId="1">#REF!</definedName>
    <definedName name="XRefCopy85Row" hidden="1">#REF!</definedName>
    <definedName name="XRefCopy86" hidden="1">#REF!</definedName>
    <definedName name="XRefCopy86Row" localSheetId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localSheetId="1">#REF!</definedName>
    <definedName name="XRefCopy9Row" hidden="1">#REF!</definedName>
    <definedName name="XRefCopyRangeCount" hidden="1">35</definedName>
    <definedName name="XReference" hidden="1">#REF!</definedName>
    <definedName name="xrefi" hidden="1">#REF!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localSheetId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localSheetId="1">#REF!</definedName>
    <definedName name="XRefPaste107" hidden="1">#REF!</definedName>
    <definedName name="XRefPaste107Row" hidden="1">#REF!</definedName>
    <definedName name="XRefPaste108" localSheetId="1">#REF!</definedName>
    <definedName name="XRefPaste108" hidden="1">#REF!</definedName>
    <definedName name="XRefPaste108Row" hidden="1">#REF!</definedName>
    <definedName name="XRefPaste109" localSheetId="1">#REF!</definedName>
    <definedName name="XRefPaste109" hidden="1">#REF!</definedName>
    <definedName name="XRefPaste109Row" localSheetId="1">#REF!</definedName>
    <definedName name="XRefPaste109Row" hidden="1">#REF!</definedName>
    <definedName name="XRefPaste10Row" hidden="1">#REF!</definedName>
    <definedName name="XRefPaste11" hidden="1">#REF!</definedName>
    <definedName name="XRefPaste110" localSheetId="1">#REF!</definedName>
    <definedName name="XRefPaste110" hidden="1">#REF!</definedName>
    <definedName name="XRefPaste110Row" localSheetId="1">#REF!</definedName>
    <definedName name="XRefPaste110Row" hidden="1">#REF!</definedName>
    <definedName name="XRefPaste111" localSheetId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localSheetId="1">#REF!</definedName>
    <definedName name="XRefPaste117" hidden="1">#REF!</definedName>
    <definedName name="XRefPaste117Row" hidden="1">#REF!</definedName>
    <definedName name="XRefPaste118" localSheetId="1">#REF!</definedName>
    <definedName name="XRefPaste118" hidden="1">#REF!</definedName>
    <definedName name="XRefPaste118Row" hidden="1">#REF!</definedName>
    <definedName name="XRefPaste119" localSheetId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localSheetId="1">#REF!</definedName>
    <definedName name="XRefPaste121" hidden="1">#REF!</definedName>
    <definedName name="XRefPaste121Row" hidden="1">#REF!</definedName>
    <definedName name="XRefPaste122" localSheetId="1">#REF!</definedName>
    <definedName name="XRefPaste122" hidden="1">#REF!</definedName>
    <definedName name="XRefPaste122Row" hidden="1">#REF!</definedName>
    <definedName name="XRefPaste123" localSheetId="1">#REF!</definedName>
    <definedName name="XRefPaste123" hidden="1">#REF!</definedName>
    <definedName name="XRefPaste123Row" hidden="1">#REF!</definedName>
    <definedName name="XRefPaste124" localSheetId="1">#REF!</definedName>
    <definedName name="XRefPaste124" hidden="1">#REF!</definedName>
    <definedName name="XRefPaste124Row" hidden="1">#REF!</definedName>
    <definedName name="XRefPaste125" localSheetId="1">#REF!</definedName>
    <definedName name="XRefPaste125" hidden="1">#REF!</definedName>
    <definedName name="XRefPaste125Row" hidden="1">#REF!</definedName>
    <definedName name="XRefPaste126" localSheetId="1">#REF!</definedName>
    <definedName name="XRefPaste126" hidden="1">#REF!</definedName>
    <definedName name="XRefPaste126Row" hidden="1">#REF!</definedName>
    <definedName name="XRefPaste127" localSheetId="1">#REF!</definedName>
    <definedName name="XRefPaste127" hidden="1">#REF!</definedName>
    <definedName name="XRefPaste127Row" hidden="1">#REF!</definedName>
    <definedName name="XRefPaste128" localSheetId="1">#REF!</definedName>
    <definedName name="XRefPaste128" hidden="1">#REF!</definedName>
    <definedName name="XRefPaste128Row" hidden="1">#REF!</definedName>
    <definedName name="XRefPaste129" localSheetId="1">#REF!</definedName>
    <definedName name="XRefPaste129" hidden="1">#REF!</definedName>
    <definedName name="XRefPaste129Row" hidden="1">#REF!</definedName>
    <definedName name="XRefPaste12Row" localSheetId="1">#REF!</definedName>
    <definedName name="XRefPaste12Row" hidden="1">#REF!</definedName>
    <definedName name="XRefPaste13" hidden="1">#REF!</definedName>
    <definedName name="XRefPaste130" localSheetId="1">#REF!</definedName>
    <definedName name="XRefPaste130" hidden="1">#REF!</definedName>
    <definedName name="XRefPaste130Row" hidden="1">#REF!</definedName>
    <definedName name="XRefPaste131" localSheetId="1">#REF!</definedName>
    <definedName name="XRefPaste131" hidden="1">#REF!</definedName>
    <definedName name="XRefPaste131Row" hidden="1">#REF!</definedName>
    <definedName name="XRefPaste132" localSheetId="1">#REF!</definedName>
    <definedName name="XRefPaste132" hidden="1">#REF!</definedName>
    <definedName name="XRefPaste132Row" hidden="1">#REF!</definedName>
    <definedName name="XRefPaste133" localSheetId="1">#REF!</definedName>
    <definedName name="XRefPaste133" hidden="1">#REF!</definedName>
    <definedName name="XRefPaste133Row" hidden="1">#REF!</definedName>
    <definedName name="XRefPaste134" localSheetId="1">#REF!</definedName>
    <definedName name="XRefPaste134" hidden="1">#REF!</definedName>
    <definedName name="XRefPaste134Row" hidden="1">#REF!</definedName>
    <definedName name="XRefPaste135" localSheetId="1">#REF!</definedName>
    <definedName name="XRefPaste135" hidden="1">#REF!</definedName>
    <definedName name="XRefPaste135Row" hidden="1">#REF!</definedName>
    <definedName name="XRefPaste136" localSheetId="1">#REF!</definedName>
    <definedName name="XRefPaste136" hidden="1">#REF!</definedName>
    <definedName name="XRefPaste136Row" hidden="1">#REF!</definedName>
    <definedName name="XRefPaste137" localSheetId="1">#REF!</definedName>
    <definedName name="XRefPaste137" hidden="1">#REF!</definedName>
    <definedName name="XRefPaste137Row" hidden="1">#REF!</definedName>
    <definedName name="XRefPaste138" localSheetId="1">#REF!</definedName>
    <definedName name="XRefPaste138" hidden="1">#REF!</definedName>
    <definedName name="XRefPaste138Row" hidden="1">#REF!</definedName>
    <definedName name="XRefPaste139" localSheetId="1">#REF!</definedName>
    <definedName name="XRefPaste139" hidden="1">#REF!</definedName>
    <definedName name="XRefPaste139Row" hidden="1">#REF!</definedName>
    <definedName name="XRefPaste13Row" localSheetId="1">#REF!</definedName>
    <definedName name="XRefPaste13Row" hidden="1">#REF!</definedName>
    <definedName name="XRefPaste14" hidden="1">#REF!</definedName>
    <definedName name="XRefPaste140" localSheetId="1">#REF!</definedName>
    <definedName name="XRefPaste140" hidden="1">#REF!</definedName>
    <definedName name="XRefPaste140Row" hidden="1">#REF!</definedName>
    <definedName name="XRefPaste141" localSheetId="1">#REF!</definedName>
    <definedName name="XRefPaste141" hidden="1">#REF!</definedName>
    <definedName name="XRefPaste141Row" hidden="1">#REF!</definedName>
    <definedName name="XRefPaste142" localSheetId="1">#REF!</definedName>
    <definedName name="XRefPaste142" hidden="1">#REF!</definedName>
    <definedName name="XRefPaste142Row" hidden="1">#REF!</definedName>
    <definedName name="XRefPaste143" localSheetId="1">#REF!</definedName>
    <definedName name="XRefPaste143" hidden="1">#REF!</definedName>
    <definedName name="XRefPaste143Row" localSheetId="1">#REF!</definedName>
    <definedName name="XRefPaste143Row" hidden="1">#REF!</definedName>
    <definedName name="XRefPaste144" localSheetId="1">#REF!</definedName>
    <definedName name="XRefPaste144" hidden="1">#REF!</definedName>
    <definedName name="XRefPaste144Row" hidden="1">#REF!</definedName>
    <definedName name="XRefPaste145" localSheetId="1">#REF!</definedName>
    <definedName name="XRefPaste145" hidden="1">#REF!</definedName>
    <definedName name="XRefPaste145Row" localSheetId="1">#REF!</definedName>
    <definedName name="XRefPaste145Row" hidden="1">#REF!</definedName>
    <definedName name="XRefPaste146" localSheetId="1">#REF!</definedName>
    <definedName name="XRefPaste146" hidden="1">#REF!</definedName>
    <definedName name="XRefPaste146Row" hidden="1">#REF!</definedName>
    <definedName name="XRefPaste147" localSheetId="1">#REF!</definedName>
    <definedName name="XRefPaste147" hidden="1">#REF!</definedName>
    <definedName name="XRefPaste147Row" hidden="1">#REF!</definedName>
    <definedName name="XRefPaste148" localSheetId="1">#REF!</definedName>
    <definedName name="XRefPaste148" hidden="1">#REF!</definedName>
    <definedName name="XRefPaste148Row" hidden="1">#REF!</definedName>
    <definedName name="XRefPaste149" localSheetId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localSheetId="1">#REF!</definedName>
    <definedName name="XRefPaste150" hidden="1">#REF!</definedName>
    <definedName name="XRefPaste150Row" hidden="1">#REF!</definedName>
    <definedName name="XRefPaste151" hidden="1">#REF!</definedName>
    <definedName name="XRefPaste151Row" localSheetId="1">#REF!</definedName>
    <definedName name="XRefPaste151Row" hidden="1">#REF!</definedName>
    <definedName name="XRefPaste152" hidden="1">#REF!</definedName>
    <definedName name="XRefPaste152Row" localSheetId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localSheetId="1">#REF!</definedName>
    <definedName name="XRefPaste154Row" hidden="1">#REF!</definedName>
    <definedName name="XRefPaste155" hidden="1">#REF!</definedName>
    <definedName name="XRefPaste155Row" hidden="1">#REF!</definedName>
    <definedName name="XRefPaste156" localSheetId="1">#REF!</definedName>
    <definedName name="XRefPaste156" hidden="1">#REF!</definedName>
    <definedName name="XRefPaste156Row" hidden="1">#REF!</definedName>
    <definedName name="XRefPaste157" localSheetId="1">#REF!</definedName>
    <definedName name="XRefPaste157" hidden="1">#REF!</definedName>
    <definedName name="XRefPaste157Row" localSheetId="1">#REF!</definedName>
    <definedName name="XRefPaste157Row" hidden="1">#REF!</definedName>
    <definedName name="XRefPaste158" localSheetId="1">#REF!</definedName>
    <definedName name="XRefPaste158" hidden="1">#REF!</definedName>
    <definedName name="XRefPaste158Row" localSheetId="1">#REF!</definedName>
    <definedName name="XRefPaste158Row" hidden="1">#REF!</definedName>
    <definedName name="XRefPaste159" localSheetId="1">#REF!</definedName>
    <definedName name="XRefPaste159" hidden="1">#REF!</definedName>
    <definedName name="XRefPaste159Row" localSheetId="1">#REF!</definedName>
    <definedName name="XRefPaste159Row" hidden="1">#REF!</definedName>
    <definedName name="XRefPaste15Row" hidden="1">#REF!</definedName>
    <definedName name="XRefPaste16" hidden="1">#REF!</definedName>
    <definedName name="XRefPaste160" localSheetId="1">#REF!</definedName>
    <definedName name="XRefPaste160" hidden="1">#REF!</definedName>
    <definedName name="XRefPaste160Row" localSheetId="1">#REF!</definedName>
    <definedName name="XRefPaste160Row" hidden="1">#REF!</definedName>
    <definedName name="XRefPaste161" localSheetId="1">#REF!</definedName>
    <definedName name="XRefPaste161" hidden="1">#REF!</definedName>
    <definedName name="XRefPaste161Row" localSheetId="1">#REF!</definedName>
    <definedName name="XRefPaste161Row" hidden="1">#REF!</definedName>
    <definedName name="XRefPaste162" localSheetId="1">#REF!</definedName>
    <definedName name="XRefPaste162" hidden="1">#REF!</definedName>
    <definedName name="XRefPaste162Row" localSheetId="1">#REF!</definedName>
    <definedName name="XRefPaste162Row" hidden="1">#REF!</definedName>
    <definedName name="XRefPaste163" localSheetId="1">#REF!</definedName>
    <definedName name="XRefPaste163" hidden="1">#REF!</definedName>
    <definedName name="XRefPaste163Row" localSheetId="1">#REF!</definedName>
    <definedName name="XRefPaste163Row" hidden="1">#REF!</definedName>
    <definedName name="XRefPaste164" localSheetId="1">#REF!</definedName>
    <definedName name="XRefPaste164" hidden="1">#REF!</definedName>
    <definedName name="XRefPaste164Row" localSheetId="1">#REF!</definedName>
    <definedName name="XRefPaste164Row" hidden="1">#REF!</definedName>
    <definedName name="XRefPaste165" localSheetId="1">#REF!</definedName>
    <definedName name="XRefPaste165" hidden="1">#REF!</definedName>
    <definedName name="XRefPaste165Row" localSheetId="1">#REF!</definedName>
    <definedName name="XRefPaste165Row" hidden="1">#REF!</definedName>
    <definedName name="XRefPaste166" localSheetId="1">#REF!</definedName>
    <definedName name="XRefPaste166" hidden="1">#REF!</definedName>
    <definedName name="XRefPaste166Row" localSheetId="1">#REF!</definedName>
    <definedName name="XRefPaste166Row" hidden="1">#REF!</definedName>
    <definedName name="XRefPaste167Row" localSheetId="1">#REF!</definedName>
    <definedName name="XRefPaste167Row" hidden="1">#REF!</definedName>
    <definedName name="XRefPaste168" localSheetId="1">#REF!</definedName>
    <definedName name="XRefPaste168" hidden="1">#REF!</definedName>
    <definedName name="XRefPaste168Row" localSheetId="1">#REF!</definedName>
    <definedName name="XRefPaste168Row" hidden="1">#REF!</definedName>
    <definedName name="XRefPaste169" localSheetId="1">#REF!</definedName>
    <definedName name="XRefPaste169" hidden="1">#REF!</definedName>
    <definedName name="XRefPaste169Row" localSheetId="1">#REF!</definedName>
    <definedName name="XRefPaste169Row" hidden="1">#REF!</definedName>
    <definedName name="XRefPaste16Row" hidden="1">#REF!</definedName>
    <definedName name="XRefPaste17" localSheetId="1">#REF!</definedName>
    <definedName name="XRefPaste17" hidden="1">#REF!</definedName>
    <definedName name="XRefPaste170" localSheetId="1">#REF!</definedName>
    <definedName name="XRefPaste170" hidden="1">#REF!</definedName>
    <definedName name="XRefPaste170Row" localSheetId="1">#REF!</definedName>
    <definedName name="XRefPaste170Row" hidden="1">#REF!</definedName>
    <definedName name="XRefPaste171" localSheetId="1">#REF!</definedName>
    <definedName name="XRefPaste171" hidden="1">#REF!</definedName>
    <definedName name="XRefPaste171Row" localSheetId="1">#REF!</definedName>
    <definedName name="XRefPaste171Row" hidden="1">#REF!</definedName>
    <definedName name="XRefPaste172" localSheetId="1">#REF!</definedName>
    <definedName name="XRefPaste172" hidden="1">#REF!</definedName>
    <definedName name="XRefPaste172Row" localSheetId="1">#REF!</definedName>
    <definedName name="XRefPaste172Row" hidden="1">#REF!</definedName>
    <definedName name="XRefPaste173" localSheetId="1">#REF!</definedName>
    <definedName name="XRefPaste173" hidden="1">#REF!</definedName>
    <definedName name="XRefPaste173Row" localSheetId="1">#REF!</definedName>
    <definedName name="XRefPaste173Row" hidden="1">#REF!</definedName>
    <definedName name="XRefPaste174" localSheetId="1">#REF!</definedName>
    <definedName name="XRefPaste174" hidden="1">#REF!</definedName>
    <definedName name="XRefPaste175" localSheetId="1">#REF!</definedName>
    <definedName name="XRefPaste175" hidden="1">#REF!</definedName>
    <definedName name="XRefPaste175Row" localSheetId="1">#REF!</definedName>
    <definedName name="XRefPaste175Row" hidden="1">#REF!</definedName>
    <definedName name="XRefPaste176" localSheetId="1">#REF!</definedName>
    <definedName name="XRefPaste176" hidden="1">#REF!</definedName>
    <definedName name="XRefPaste176Row" localSheetId="1">#REF!</definedName>
    <definedName name="XRefPaste176Row" hidden="1">#REF!</definedName>
    <definedName name="XRefPaste177Row" localSheetId="1">#REF!</definedName>
    <definedName name="XRefPaste177Row" hidden="1">#REF!</definedName>
    <definedName name="XRefPaste178" localSheetId="1">#REF!</definedName>
    <definedName name="XRefPaste178" hidden="1">#REF!</definedName>
    <definedName name="XRefPaste178Row" localSheetId="1">#REF!</definedName>
    <definedName name="XRefPaste178Row" hidden="1">#REF!</definedName>
    <definedName name="XRefPaste179Row" localSheetId="1">#REF!</definedName>
    <definedName name="XRefPaste179Row" hidden="1">#REF!</definedName>
    <definedName name="XRefPaste17Row" hidden="1">#REF!</definedName>
    <definedName name="XRefPaste18" hidden="1">#REF!</definedName>
    <definedName name="XRefPaste180Row" localSheetId="1">#REF!</definedName>
    <definedName name="XRefPaste180Row" hidden="1">#REF!</definedName>
    <definedName name="XRefPaste181Row" localSheetId="1">#REF!</definedName>
    <definedName name="XRefPaste181Row" hidden="1">#REF!</definedName>
    <definedName name="XRefPaste182Row" localSheetId="1">#REF!</definedName>
    <definedName name="XRefPaste182Row" hidden="1">#REF!</definedName>
    <definedName name="XRefPaste183Row" localSheetId="1">#REF!</definedName>
    <definedName name="XRefPaste183Row" hidden="1">#REF!</definedName>
    <definedName name="XRefPaste184Row" localSheetId="1">#REF!</definedName>
    <definedName name="XRefPaste184Row" hidden="1">#REF!</definedName>
    <definedName name="XRefPaste185Row" localSheetId="1">#REF!</definedName>
    <definedName name="XRefPaste185Row" hidden="1">#REF!</definedName>
    <definedName name="XRefPaste186Row" localSheetId="1">#REF!</definedName>
    <definedName name="XRefPaste186Row" hidden="1">#REF!</definedName>
    <definedName name="XRefPaste187Row" localSheetId="1">#REF!</definedName>
    <definedName name="XRefPaste187Row" hidden="1">#REF!</definedName>
    <definedName name="XRefPaste188" localSheetId="1">#REF!</definedName>
    <definedName name="XRefPaste188" hidden="1">#REF!</definedName>
    <definedName name="XRefPaste188Row" localSheetId="1">#REF!</definedName>
    <definedName name="XRefPaste188Row" hidden="1">#REF!</definedName>
    <definedName name="XRefPaste189Row" localSheetId="1">#REF!</definedName>
    <definedName name="XRefPaste189Row" hidden="1">#REF!</definedName>
    <definedName name="XRefPaste18Row" hidden="1">#REF!</definedName>
    <definedName name="XRefPaste19" localSheetId="1">#REF!</definedName>
    <definedName name="XRefPaste19" hidden="1">#REF!</definedName>
    <definedName name="XRefPaste190Row" localSheetId="1">#REF!</definedName>
    <definedName name="XRefPaste190Row" hidden="1">#REF!</definedName>
    <definedName name="XRefPaste191Row" localSheetId="1">#REF!</definedName>
    <definedName name="XRefPaste191Row" hidden="1">#REF!</definedName>
    <definedName name="XRefPaste192Row" localSheetId="1">#REF!</definedName>
    <definedName name="XRefPaste192Row" hidden="1">#REF!</definedName>
    <definedName name="XRefPaste193Row" localSheetId="1">#REF!</definedName>
    <definedName name="XRefPaste193Row" hidden="1">#REF!</definedName>
    <definedName name="XRefPaste194Row" localSheetId="1">#REF!</definedName>
    <definedName name="XRefPaste194Row" hidden="1">#REF!</definedName>
    <definedName name="XRefPaste195Row" localSheetId="1">#REF!</definedName>
    <definedName name="XRefPaste195Row" hidden="1">#REF!</definedName>
    <definedName name="XRefPaste196Row" localSheetId="1">#REF!</definedName>
    <definedName name="XRefPaste196Row" hidden="1">#REF!</definedName>
    <definedName name="XRefPaste197Row" localSheetId="1">#REF!</definedName>
    <definedName name="XRefPaste197Row" hidden="1">#REF!</definedName>
    <definedName name="XRefPaste198Row" localSheetId="1">#REF!</definedName>
    <definedName name="XRefPaste198Row" hidden="1">#REF!</definedName>
    <definedName name="XRefPaste199Row" localSheetId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Row" localSheetId="1">#REF!</definedName>
    <definedName name="XRefPaste200Row" hidden="1">#REF!</definedName>
    <definedName name="XRefPaste201" localSheetId="1">#REF!</definedName>
    <definedName name="XRefPaste201" hidden="1">#REF!</definedName>
    <definedName name="XRefPaste201Row" localSheetId="1">#REF!</definedName>
    <definedName name="XRefPaste201Row" hidden="1">#REF!</definedName>
    <definedName name="XRefPaste202" localSheetId="1">#REF!</definedName>
    <definedName name="XRefPaste202" hidden="1">#REF!</definedName>
    <definedName name="XRefPaste202Row" localSheetId="1">#REF!</definedName>
    <definedName name="XRefPaste202Row" hidden="1">#REF!</definedName>
    <definedName name="XRefPaste203Row" localSheetId="1">#REF!</definedName>
    <definedName name="XRefPaste203Row" hidden="1">#REF!</definedName>
    <definedName name="XRefPaste204Row" localSheetId="1">#REF!</definedName>
    <definedName name="XRefPaste204Row" hidden="1">#REF!</definedName>
    <definedName name="XRefPaste205Row" localSheetId="1">#REF!</definedName>
    <definedName name="XRefPaste205Row" hidden="1">#REF!</definedName>
    <definedName name="XRefPaste206Row" localSheetId="1">#REF!</definedName>
    <definedName name="XRefPaste206Row" hidden="1">#REF!</definedName>
    <definedName name="XRefPaste207Row" localSheetId="1">#REF!</definedName>
    <definedName name="XRefPaste207Row" hidden="1">#REF!</definedName>
    <definedName name="XRefPaste208Row" localSheetId="1">#REF!</definedName>
    <definedName name="XRefPaste208Row" hidden="1">#REF!</definedName>
    <definedName name="XRefPaste209Row" localSheetId="1">#REF!</definedName>
    <definedName name="XRefPaste209Row" hidden="1">#REF!</definedName>
    <definedName name="XRefPaste20Row" hidden="1">#REF!</definedName>
    <definedName name="XRefPaste21" hidden="1">#REF!</definedName>
    <definedName name="XRefPaste210Row" localSheetId="1">#REF!</definedName>
    <definedName name="XRefPaste210Row" hidden="1">#REF!</definedName>
    <definedName name="XRefPaste211Row" localSheetId="1">#REF!</definedName>
    <definedName name="XRefPaste211Row" hidden="1">#REF!</definedName>
    <definedName name="XRefPaste212Row" localSheetId="1">#REF!</definedName>
    <definedName name="XRefPaste212Row" hidden="1">#REF!</definedName>
    <definedName name="XRefPaste213Row" localSheetId="1">#REF!</definedName>
    <definedName name="XRefPaste213Row" hidden="1">#REF!</definedName>
    <definedName name="XRefPaste214Row" localSheetId="1">#REF!</definedName>
    <definedName name="XRefPaste214Row" hidden="1">#REF!</definedName>
    <definedName name="XRefPaste215Row" localSheetId="1">#REF!</definedName>
    <definedName name="XRefPaste215Row" hidden="1">#REF!</definedName>
    <definedName name="XRefPaste216Row" localSheetId="1">#REF!</definedName>
    <definedName name="XRefPaste216Row" hidden="1">#REF!</definedName>
    <definedName name="XRefPaste217Row" localSheetId="1">#REF!</definedName>
    <definedName name="XRefPaste217Row" hidden="1">#REF!</definedName>
    <definedName name="XRefPaste218Row" localSheetId="1">#REF!</definedName>
    <definedName name="XRefPaste218Row" hidden="1">#REF!</definedName>
    <definedName name="XRefPaste219Row" localSheetId="1">#REF!</definedName>
    <definedName name="XRefPaste219Row" hidden="1">#REF!</definedName>
    <definedName name="XRefPaste21Row" hidden="1">#REF!</definedName>
    <definedName name="XRefPaste22" hidden="1">#REF!</definedName>
    <definedName name="XRefPaste220Row" localSheetId="1">#REF!</definedName>
    <definedName name="XRefPaste220Row" hidden="1">#REF!</definedName>
    <definedName name="XRefPaste221Row" localSheetId="1">#REF!</definedName>
    <definedName name="XRefPaste221Row" hidden="1">#REF!</definedName>
    <definedName name="XRefPaste222Row" localSheetId="1">#REF!</definedName>
    <definedName name="XRefPaste222Row" hidden="1">#REF!</definedName>
    <definedName name="XRefPaste223Row" localSheetId="1">#REF!</definedName>
    <definedName name="XRefPaste223Row" hidden="1">#REF!</definedName>
    <definedName name="XRefPaste224Row" localSheetId="1">#REF!</definedName>
    <definedName name="XRefPaste224Row" hidden="1">#REF!</definedName>
    <definedName name="XRefPaste22Row" hidden="1">#REF!</definedName>
    <definedName name="XRefPaste23" hidden="1">#REF!</definedName>
    <definedName name="XRefPaste234Row" localSheetId="1">#REF!</definedName>
    <definedName name="XRefPaste234Row" hidden="1">#REF!</definedName>
    <definedName name="XRefPaste23Row" hidden="1">#REF!</definedName>
    <definedName name="XRefPaste24" localSheetId="1">#REF!</definedName>
    <definedName name="XRefPaste24" hidden="1">#REF!</definedName>
    <definedName name="XRefPaste241Row" localSheetId="1">#REF!</definedName>
    <definedName name="XRefPaste241Row" hidden="1">#REF!</definedName>
    <definedName name="XRefPaste244Row" localSheetId="1">#REF!</definedName>
    <definedName name="XRefPaste244Row" hidden="1">#REF!</definedName>
    <definedName name="XRefPaste24Row" hidden="1">#REF!</definedName>
    <definedName name="XRefPaste25" localSheetId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localSheetId="1">#REF!</definedName>
    <definedName name="XRefPaste27" hidden="1">#REF!</definedName>
    <definedName name="XRefPaste27Row" hidden="1">#REF!</definedName>
    <definedName name="XRefPaste28" localSheetId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localSheetId="1">#REF!</definedName>
    <definedName name="XRefPaste30Row" hidden="1">#REF!</definedName>
    <definedName name="XRefPaste31" localSheetId="1">#REF!</definedName>
    <definedName name="XRefPaste31" hidden="1">#REF!</definedName>
    <definedName name="XRefPaste31Row" hidden="1">#REF!</definedName>
    <definedName name="XRefPaste32" localSheetId="1">#REF!</definedName>
    <definedName name="XRefPaste32" hidden="1">#REF!</definedName>
    <definedName name="XRefPaste32Row" hidden="1">#REF!</definedName>
    <definedName name="XRefPaste33" localSheetId="1">#REF!</definedName>
    <definedName name="XRefPaste33" hidden="1">#REF!</definedName>
    <definedName name="XRefPaste33Row" hidden="1">#REF!</definedName>
    <definedName name="XRefPaste34" localSheetId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localSheetId="1">#REF!</definedName>
    <definedName name="XRefPaste36" hidden="1">#REF!</definedName>
    <definedName name="XRefPaste36Row" hidden="1">#REF!</definedName>
    <definedName name="XRefPaste37" localSheetId="1">#REF!</definedName>
    <definedName name="XRefPaste37" hidden="1">#REF!</definedName>
    <definedName name="XRefPaste37Row" localSheetId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localSheetId="1">#REF!</definedName>
    <definedName name="XRefPaste40" hidden="1">#REF!</definedName>
    <definedName name="XRefPaste40Row" hidden="1">#REF!</definedName>
    <definedName name="XRefPaste41" localSheetId="1">#REF!</definedName>
    <definedName name="XRefPaste41" hidden="1">#REF!</definedName>
    <definedName name="XRefPaste41Row" hidden="1">#REF!</definedName>
    <definedName name="XRefPaste42" localSheetId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localSheetId="1">#REF!</definedName>
    <definedName name="XRefPaste44" hidden="1">#REF!</definedName>
    <definedName name="XRefPaste44Row" localSheetId="1">#REF!</definedName>
    <definedName name="XRefPaste44Row" hidden="1">#REF!</definedName>
    <definedName name="XRefPaste45" hidden="1">#REF!</definedName>
    <definedName name="XRefPaste45Row" localSheetId="1">#REF!</definedName>
    <definedName name="XRefPaste45Row" hidden="1">#REF!</definedName>
    <definedName name="XRefPaste46" localSheetId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localSheetId="1">#REF!</definedName>
    <definedName name="XRefPaste48" hidden="1">#REF!</definedName>
    <definedName name="XRefPaste48Row" hidden="1">#REF!</definedName>
    <definedName name="XRefPaste49" localSheetId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localSheetId="1">#REF!</definedName>
    <definedName name="XRefPaste52" hidden="1">#REF!</definedName>
    <definedName name="XRefPaste52Row" hidden="1">#REF!</definedName>
    <definedName name="XRefPaste53" localSheetId="1">#REF!</definedName>
    <definedName name="XRefPaste53" hidden="1">#REF!</definedName>
    <definedName name="XRefPaste53Row" hidden="1">#REF!</definedName>
    <definedName name="XRefPaste54" localSheetId="1">#REF!</definedName>
    <definedName name="XRefPaste54" hidden="1">#REF!</definedName>
    <definedName name="XRefPaste54Row" localSheetId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localSheetId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localSheetId="1">#REF!</definedName>
    <definedName name="XRefPaste6" hidden="1">#REF!</definedName>
    <definedName name="XRefPaste60" hidden="1">#REF!</definedName>
    <definedName name="XRefPaste60Row" hidden="1">#REF!</definedName>
    <definedName name="XRefPaste61" localSheetId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localSheetId="1">#REF!</definedName>
    <definedName name="XRefPaste64" hidden="1">#REF!</definedName>
    <definedName name="XRefPaste64Row" hidden="1">#REF!</definedName>
    <definedName name="XRefPaste65" localSheetId="1">#REF!</definedName>
    <definedName name="XRefPaste65" hidden="1">#REF!</definedName>
    <definedName name="XRefPaste65Row" hidden="1">#REF!</definedName>
    <definedName name="XRefPaste66" localSheetId="1">#REF!</definedName>
    <definedName name="XRefPaste66" hidden="1">#REF!</definedName>
    <definedName name="XRefPaste66Row" hidden="1">#REF!</definedName>
    <definedName name="XRefPaste67" localSheetId="1">#REF!</definedName>
    <definedName name="XRefPaste67" hidden="1">#REF!</definedName>
    <definedName name="XRefPaste67Row" hidden="1">#REF!</definedName>
    <definedName name="XRefPaste68" localSheetId="1">#REF!</definedName>
    <definedName name="XRefPaste68" hidden="1">#REF!</definedName>
    <definedName name="XRefPaste68Row" hidden="1">#REF!</definedName>
    <definedName name="XRefPaste69" localSheetId="1">#REF!</definedName>
    <definedName name="XRefPaste69" hidden="1">#REF!</definedName>
    <definedName name="XRefPaste69Row" hidden="1">#REF!</definedName>
    <definedName name="XRefPaste6Row" hidden="1">#REF!</definedName>
    <definedName name="XRefPaste7" localSheetId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localSheetId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localSheetId="1">#REF!</definedName>
    <definedName name="XRefPaste75" hidden="1">#REF!</definedName>
    <definedName name="XRefPaste75Row" hidden="1">#REF!</definedName>
    <definedName name="XRefPaste76" localSheetId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localSheetId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localSheetId="1">#REF!</definedName>
    <definedName name="XRefPaste7Row" hidden="1">#REF!</definedName>
    <definedName name="XRefPaste8" hidden="1">#REF!</definedName>
    <definedName name="XRefPaste80" localSheetId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localSheetId="1">#REF!</definedName>
    <definedName name="XRefPaste83" hidden="1">#REF!</definedName>
    <definedName name="XRefPaste83Row" hidden="1">#REF!</definedName>
    <definedName name="XRefPaste84" localSheetId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localSheetId="1">#REF!</definedName>
    <definedName name="XRefPaste8Row" hidden="1">#REF!</definedName>
    <definedName name="XRefPaste9" hidden="1">#REF!</definedName>
    <definedName name="XRefPaste90" localSheetId="1">#REF!</definedName>
    <definedName name="XRefPaste90" hidden="1">#REF!</definedName>
    <definedName name="XRefPaste90Row" hidden="1">#REF!</definedName>
    <definedName name="XRefPaste91" localSheetId="1">#REF!</definedName>
    <definedName name="XRefPaste91" hidden="1">#REF!</definedName>
    <definedName name="XRefPaste91Row" hidden="1">#REF!</definedName>
    <definedName name="XRefPaste92" localSheetId="1">#REF!</definedName>
    <definedName name="XRefPaste92" hidden="1">#REF!</definedName>
    <definedName name="XRefPaste92Row" hidden="1">#REF!</definedName>
    <definedName name="XRefPaste93" localSheetId="1">#REF!</definedName>
    <definedName name="XRefPaste93" hidden="1">#REF!</definedName>
    <definedName name="XRefPaste93Row" hidden="1">#REF!</definedName>
    <definedName name="XRefPaste94" localSheetId="1">#REF!</definedName>
    <definedName name="XRefPaste94" hidden="1">#REF!</definedName>
    <definedName name="XRefPaste94Row" hidden="1">#REF!</definedName>
    <definedName name="XRefPaste95" localSheetId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localSheetId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3</definedName>
    <definedName name="xs" localSheetId="1">{#N/A,#N/A,TRUE,"NPPC";#N/A,#N/A,TRUE,"FNDSTATUS";#N/A,#N/A,TRUE,"PENSION";#N/A,#N/A,TRUE,"SENIORITY";#N/A,#N/A,TRUE,"MBRSHIP"}</definedName>
    <definedName name="xs" hidden="1">{#N/A,#N/A,TRUE,"NPPC";#N/A,#N/A,TRUE,"FNDSTATUS";#N/A,#N/A,TRUE,"PENSION";#N/A,#N/A,TRUE,"SENIORITY";#N/A,#N/A,TRUE,"MBRSHIP"}</definedName>
    <definedName name="xsa" localSheetId="1">{#N/A,#N/A,FALSE,"LLAVE";#N/A,#N/A,FALSE,"EERR";#N/A,#N/A,FALSE,"ESP";#N/A,#N/A,FALSE,"EOAF";#N/A,#N/A,FALSE,"CASH";#N/A,#N/A,FALSE,"FINANZAS";#N/A,#N/A,FALSE,"DEUDA";#N/A,#N/A,FALSE,"INVERSION";#N/A,#N/A,FALSE,"PERSONAL"}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saxdsa" localSheetId="1">#REF!</definedName>
    <definedName name="xsaxdsa">#REF!</definedName>
    <definedName name="xscdvf" localSheetId="1">{"'Resumo Formação'!$A$1:$N$34"}</definedName>
    <definedName name="xscdvf" hidden="1">{"'Resumo Formação'!$A$1:$N$34"}</definedName>
    <definedName name="x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vb" localSheetId="1">{#N/A,#N/A,FALSE,"Sheet13";#N/A,#N/A,FALSE,"Sheet23 (2)";#N/A,#N/A,FALSE,"Sheet1";#N/A,#N/A,FALSE,"Sheet16";#N/A,#N/A,FALSE,"Sheet20";#N/A,#N/A,FALSE,"Sheet19";#N/A,#N/A,FALSE,"Sheet18";#N/A,#N/A,FALSE,"Sheet17";#N/A,#N/A,FALSE,"Sheet22";#N/A,#N/A,FALSE,"Sheet21";#N/A,#N/A,FALSE,"Sheet10"}</definedName>
    <definedName name="xvb" hidden="1">{#N/A,#N/A,FALSE,"Sheet13";#N/A,#N/A,FALSE,"Sheet23 (2)";#N/A,#N/A,FALSE,"Sheet1";#N/A,#N/A,FALSE,"Sheet16";#N/A,#N/A,FALSE,"Sheet20";#N/A,#N/A,FALSE,"Sheet19";#N/A,#N/A,FALSE,"Sheet18";#N/A,#N/A,FALSE,"Sheet17";#N/A,#N/A,FALSE,"Sheet22";#N/A,#N/A,FALSE,"Sheet21";#N/A,#N/A,FALSE,"Sheet10"}</definedName>
    <definedName name="XVZS">#REF!</definedName>
    <definedName name="XX">#REF!</definedName>
    <definedName name="xxcv" localSheetId="1">{"'Resumo Formação'!$A$1:$N$34"}</definedName>
    <definedName name="xxcv" hidden="1">{"'Resumo Formação'!$A$1:$N$34"}</definedName>
    <definedName name="xxcx" localSheetId="1">{#N/A,#N/A,FALSE,"Aging Summary";#N/A,#N/A,FALSE,"Ratio Analysis";#N/A,#N/A,FALSE,"Test 120 Day Accts";#N/A,#N/A,FALSE,"Tickmarks"}</definedName>
    <definedName name="xxcx" hidden="1">{#N/A,#N/A,FALSE,"Aging Summary";#N/A,#N/A,FALSE,"Ratio Analysis";#N/A,#N/A,FALSE,"Test 120 Day Accts";#N/A,#N/A,FALSE,"Tickmarks"}</definedName>
    <definedName name="XXW" localSheetId="1">{#N/A,#N/A,FALSE,"SIM95"}</definedName>
    <definedName name="XXW" hidden="1">{#N/A,#N/A,FALSE,"SIM95"}</definedName>
    <definedName name="XXX" localSheetId="1">#REF!</definedName>
    <definedName name="XXX">#REF!</definedName>
    <definedName name="xxxs" localSheetId="1">{"'Resumo Formação'!$A$1:$N$34"}</definedName>
    <definedName name="xxxs" hidden="1">{"'Resumo Formação'!$A$1:$N$34"}</definedName>
    <definedName name="xxxx" localSheetId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XXXXQDWQDQ" localSheetId="1">#REF!</definedName>
    <definedName name="XXXXQDWQDQ">#REF!</definedName>
    <definedName name="xxxxx" localSheetId="1">#REF!</definedName>
    <definedName name="xxxxx">#REF!</definedName>
    <definedName name="xxxxxx" localSheetId="1">{"'Resumo Formação'!$A$1:$N$34"}</definedName>
    <definedName name="xxxxxx" hidden="1">{"'Resumo Formação'!$A$1:$N$34"}</definedName>
    <definedName name="xxxxxxx" localSheetId="1">#REF!</definedName>
    <definedName name="xxxxxxx" hidden="1">#REF!</definedName>
    <definedName name="xxxxxxxxxx" localSheetId="1">{"'Resumo Formação'!$A$1:$N$34"}</definedName>
    <definedName name="xxxxxxxxxx" hidden="1">{"'Resumo Formação'!$A$1:$N$34"}</definedName>
    <definedName name="xxxxxxxxxxxxxx" localSheetId="1">{#N/A,#N/A,FALSE,"Plan1";#N/A,#N/A,FALSE,"Plan2"}</definedName>
    <definedName name="xxxxxxxxxxxxxx" hidden="1">{#N/A,#N/A,FALSE,"Plan1";#N/A,#N/A,FALSE,"Plan2"}</definedName>
    <definedName name="xxy" localSheetId="1">{#N/A,#N/A,FALSE,"FFCXOUT3"}</definedName>
    <definedName name="xxy" hidden="1">{#N/A,#N/A,FALSE,"FFCXOUT3"}</definedName>
    <definedName name="xxy1" hidden="1">{#N/A,#N/A,FALSE,"SIM95"}</definedName>
    <definedName name="XZ" localSheetId="1">{"'NOTES2'!$G$9:$J$27"}</definedName>
    <definedName name="XZ" hidden="1">{"'NOTES2'!$G$9:$J$27"}</definedName>
    <definedName name="XZC" localSheetId="1">{"'Resumo Formação'!$A$1:$N$34"}</definedName>
    <definedName name="XZC" hidden="1">{"'Resumo Formação'!$A$1:$N$34"}</definedName>
    <definedName name="y">#REF!</definedName>
    <definedName name="y\" hidden="1">#REF!</definedName>
    <definedName name="ya" localSheetId="1">{#N/A,#N/A,FALSE,"CASH FLOW"}</definedName>
    <definedName name="ya" hidden="1">{#N/A,#N/A,FALSE,"CASH FLOW"}</definedName>
    <definedName name="yani" hidden="1">#REF!</definedName>
    <definedName name="YENY" localSheetId="1">{#N/A,#N/A,FALSE,"Aging Summary";#N/A,#N/A,FALSE,"Ratio Analysis";#N/A,#N/A,FALSE,"Test 120 Day Accts";#N/A,#N/A,FALSE,"Tickmarks"}</definedName>
    <definedName name="YENY" hidden="1">{#N/A,#N/A,FALSE,"Aging Summary";#N/A,#N/A,FALSE,"Ratio Analysis";#N/A,#N/A,FALSE,"Test 120 Day Accts";#N/A,#N/A,FALSE,"Tickmarks"}</definedName>
    <definedName name="Yes" localSheetId="1">#REF!</definedName>
    <definedName name="Yes">#REF!</definedName>
    <definedName name="yh" localSheetId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yh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yhfukjdf" localSheetId="1">{#N/A,#N/A,FALSE,"Inad Unidade-OTN"}</definedName>
    <definedName name="yhfukjdf" hidden="1">{#N/A,#N/A,FALSE,"Inad Unidade-OTN"}</definedName>
    <definedName name="yhg" hidden="1">2</definedName>
    <definedName name="yhnujm" localSheetId="1">{"'Resumo Formação'!$A$1:$N$34"}</definedName>
    <definedName name="yhnujm" hidden="1">{"'Resumo Formação'!$A$1:$N$34"}</definedName>
    <definedName name="yo" localSheetId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yo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Yr_Name" localSheetId="1">#REF!</definedName>
    <definedName name="Yr_Name">#REF!</definedName>
    <definedName name="yrt_1">NA()</definedName>
    <definedName name="yrt_10">NA()</definedName>
    <definedName name="yrt_11">NA()</definedName>
    <definedName name="yrt_12">NA()</definedName>
    <definedName name="yrt_13">NA()</definedName>
    <definedName name="yrt_14">NA()</definedName>
    <definedName name="yrt_2">NA()</definedName>
    <definedName name="yrt_3">NA()</definedName>
    <definedName name="yrt_4">NA()</definedName>
    <definedName name="yrt_5">NA()</definedName>
    <definedName name="yrt_6">NA()</definedName>
    <definedName name="yrt_7">NA()</definedName>
    <definedName name="yrt_8">NA()</definedName>
    <definedName name="yrt_9">NA()</definedName>
    <definedName name="yrtrrgrg" localSheetId="1">{#N/A,#N/A,FALSE,"Graficos    ( 9 )"}</definedName>
    <definedName name="yrtrrgrg" hidden="1">{#N/A,#N/A,FALSE,"Graficos    ( 9 )"}</definedName>
    <definedName name="yu" localSheetId="1">{#N/A,#N/A,FALSE,"1321";#N/A,#N/A,FALSE,"1324";#N/A,#N/A,FALSE,"1333";#N/A,#N/A,FALSE,"1371"}</definedName>
    <definedName name="yu" hidden="1">{#N/A,#N/A,FALSE,"1321";#N/A,#N/A,FALSE,"1324";#N/A,#N/A,FALSE,"1333";#N/A,#N/A,FALSE,"1371"}</definedName>
    <definedName name="YUIIY" localSheetId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YUIIY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YUIO" localSheetId="1">{"'Resumo Formação'!$A$1:$N$34"}</definedName>
    <definedName name="YUIO" hidden="1">{"'Resumo Formação'!$A$1:$N$34"}</definedName>
    <definedName name="yuuy" localSheetId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yuuy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YY" localSheetId="1">{#N/A,#N/A,FALSE,"SIM95"}</definedName>
    <definedName name="YY" hidden="1">{#N/A,#N/A,FALSE,"SIM95"}</definedName>
    <definedName name="YYTTTT">#REF!</definedName>
    <definedName name="yyy" localSheetId="1">#REF!</definedName>
    <definedName name="yyy">#REF!</definedName>
    <definedName name="yyyy" localSheetId="1">{"MESROS",#N/A,FALSE,"ROS";"MESOFF",#N/A,FALSE,"OFF";"MESBEA",#N/A,FALSE,"BEA";"MESCOF",#N/A,FALSE,"COF";"MESTEL",#N/A,FALSE,"TEL";"MESCON",#N/A,FALSE,"CON";"MESINT",#N/A,FALSE,"INT"}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_1" localSheetId="1">{"Econ Consolidado",#N/A,FALSE,"Econ Consol";"Fluxo de Caixa",#N/A,FALSE,"Fluxo Caixa";"Investimentos",#N/A,FALSE,"Investimentos"}</definedName>
    <definedName name="yyyy_1" hidden="1">{"Econ Consolidado",#N/A,FALSE,"Econ Consol";"Fluxo de Caixa",#N/A,FALSE,"Fluxo Caixa";"Investimentos",#N/A,FALSE,"Investimentos"}</definedName>
    <definedName name="yyyyy" localSheetId="1">{#N/A,#N/A,FALSE,"SIM95"}</definedName>
    <definedName name="yyyyy" hidden="1">{#N/A,#N/A,FALSE,"SIM95"}</definedName>
    <definedName name="yyyyyy" localSheetId="1">#REF!</definedName>
    <definedName name="yyyyyy">#REF!</definedName>
    <definedName name="YYYYYYYYYY" hidden="1">#REF!</definedName>
    <definedName name="YYZ" localSheetId="1">{#N/A,#N/A,FALSE,"SIM95"}</definedName>
    <definedName name="YYZ" hidden="1">{#N/A,#N/A,FALSE,"SIM95"}</definedName>
    <definedName name="z">#REF!</definedName>
    <definedName name="Z_02C156DB_9F42_437D_BCA5_9B65DAF2C9E7_.wvu.PrintArea" hidden="1">#REF!</definedName>
    <definedName name="Z_02C156DB_9F42_437D_BCA5_9B65DAF2C9E7_.wvu.PrintTitles" hidden="1">#REF!</definedName>
    <definedName name="Z_0543208B_7F8C_11D2_A385_0020AFE58828_.wvu.Rows" localSheetId="1">#REF!,#REF!,#REF!,#REF!,#REF!,#REF!,#REF!,#REF!,#REF!,#REF!,#REF!,#REF!</definedName>
    <definedName name="Z_0543208B_7F8C_11D2_A385_0020AFE58828_.wvu.Rows" hidden="1">#REF!,#REF!,#REF!,#REF!,#REF!,#REF!,#REF!,#REF!,#REF!,#REF!,#REF!,#REF!</definedName>
    <definedName name="Z_0543208C_7F8C_11D2_A385_0020AFE58828_.wvu.Rows" localSheetId="1">#REF!,#REF!,#REF!,#REF!,#REF!,#REF!,#REF!,#REF!,#REF!,#REF!,#REF!,#REF!,#REF!,#REF!,#REF!,#REF!,#REF!,#REF!,#REF!,#REF!,#REF!,#REF!</definedName>
    <definedName name="Z_0543208C_7F8C_11D2_A385_0020AFE58828_.wvu.Rows" hidden="1">#REF!,#REF!,#REF!,#REF!,#REF!,#REF!,#REF!,#REF!,#REF!,#REF!,#REF!,#REF!,#REF!,#REF!,#REF!,#REF!,#REF!,#REF!,#REF!,#REF!,#REF!,#REF!</definedName>
    <definedName name="Z_08D3B596_D505_11D1_8DF1_00805F2A002D_.wvu.Rows" localSheetId="1">#REF!,#REF!,#REF!,#REF!,#REF!,#REF!,#REF!,#REF!,#REF!,#REF!,#REF!,#REF!</definedName>
    <definedName name="Z_08D3B596_D505_11D1_8DF1_00805F2A002D_.wvu.Rows" hidden="1">#REF!,#REF!,#REF!,#REF!,#REF!,#REF!,#REF!,#REF!,#REF!,#REF!,#REF!,#REF!</definedName>
    <definedName name="Z_08D3B5A7_D505_11D1_8DF1_00805F2A002D_.wvu.Rows" localSheetId="1">#REF!,#REF!,#REF!,#REF!,#REF!,#REF!,#REF!,#REF!,#REF!,#REF!,#REF!,#REF!,#REF!,#REF!,#REF!,#REF!,#REF!,#REF!,#REF!,#REF!,#REF!,#REF!</definedName>
    <definedName name="Z_08D3B5A7_D505_11D1_8DF1_00805F2A002D_.wvu.Rows" hidden="1">#REF!,#REF!,#REF!,#REF!,#REF!,#REF!,#REF!,#REF!,#REF!,#REF!,#REF!,#REF!,#REF!,#REF!,#REF!,#REF!,#REF!,#REF!,#REF!,#REF!,#REF!,#REF!</definedName>
    <definedName name="Z_08D3B5E3_D505_11D1_8DF1_00805F2A002D_.wvu.Rows" localSheetId="1">#REF!,#REF!,#REF!,#REF!,#REF!,#REF!,#REF!,#REF!,#REF!,#REF!,#REF!,#REF!</definedName>
    <definedName name="Z_08D3B5E3_D505_11D1_8DF1_00805F2A002D_.wvu.Rows" hidden="1">#REF!,#REF!,#REF!,#REF!,#REF!,#REF!,#REF!,#REF!,#REF!,#REF!,#REF!,#REF!</definedName>
    <definedName name="Z_08D3B5F4_D505_11D1_8DF1_00805F2A002D_.wvu.Rows" localSheetId="1">#REF!,#REF!,#REF!,#REF!,#REF!,#REF!,#REF!,#REF!,#REF!,#REF!,#REF!,#REF!,#REF!,#REF!,#REF!,#REF!,#REF!,#REF!,#REF!,#REF!,#REF!,#REF!</definedName>
    <definedName name="Z_08D3B5F4_D505_11D1_8DF1_00805F2A002D_.wvu.Rows" hidden="1">#REF!,#REF!,#REF!,#REF!,#REF!,#REF!,#REF!,#REF!,#REF!,#REF!,#REF!,#REF!,#REF!,#REF!,#REF!,#REF!,#REF!,#REF!,#REF!,#REF!,#REF!,#REF!</definedName>
    <definedName name="Z_08D3B650_D505_11D1_8DF1_00805F2A002D_.wvu.Rows" localSheetId="1">#REF!,#REF!,#REF!,#REF!,#REF!,#REF!,#REF!,#REF!,#REF!,#REF!,#REF!,#REF!</definedName>
    <definedName name="Z_08D3B650_D505_11D1_8DF1_00805F2A002D_.wvu.Rows" hidden="1">#REF!,#REF!,#REF!,#REF!,#REF!,#REF!,#REF!,#REF!,#REF!,#REF!,#REF!,#REF!</definedName>
    <definedName name="Z_08D3B661_D505_11D1_8DF1_00805F2A002D_.wvu.Rows" localSheetId="1">#REF!,#REF!,#REF!,#REF!,#REF!,#REF!,#REF!,#REF!,#REF!,#REF!,#REF!,#REF!,#REF!,#REF!,#REF!,#REF!,#REF!,#REF!,#REF!,#REF!,#REF!,#REF!</definedName>
    <definedName name="Z_08D3B661_D505_11D1_8DF1_00805F2A002D_.wvu.Rows" hidden="1">#REF!,#REF!,#REF!,#REF!,#REF!,#REF!,#REF!,#REF!,#REF!,#REF!,#REF!,#REF!,#REF!,#REF!,#REF!,#REF!,#REF!,#REF!,#REF!,#REF!,#REF!,#REF!</definedName>
    <definedName name="Z_09B2F254_CF0A_11D1_8DF1_00805F2A002D_.wvu.Rows" localSheetId="1">#REF!,#REF!,#REF!,#REF!,#REF!,#REF!,#REF!,#REF!,#REF!,#REF!,#REF!,#REF!</definedName>
    <definedName name="Z_09B2F254_CF0A_11D1_8DF1_00805F2A002D_.wvu.Rows" hidden="1">#REF!,#REF!,#REF!,#REF!,#REF!,#REF!,#REF!,#REF!,#REF!,#REF!,#REF!,#REF!</definedName>
    <definedName name="Z_09B2F265_CF0A_11D1_8DF1_00805F2A002D_.wvu.Rows" localSheetId="1">#REF!,#REF!,#REF!,#REF!,#REF!,#REF!,#REF!,#REF!,#REF!,#REF!,#REF!,#REF!,#REF!,#REF!,#REF!,#REF!,#REF!,#REF!,#REF!,#REF!,#REF!,#REF!</definedName>
    <definedName name="Z_09B2F265_CF0A_11D1_8DF1_00805F2A002D_.wvu.Rows" hidden="1">#REF!,#REF!,#REF!,#REF!,#REF!,#REF!,#REF!,#REF!,#REF!,#REF!,#REF!,#REF!,#REF!,#REF!,#REF!,#REF!,#REF!,#REF!,#REF!,#REF!,#REF!,#REF!</definedName>
    <definedName name="Z_0B113C9C_A1A9_11D3_A311_0008C739212F_.wvu.PrintArea" hidden="1">#REF!</definedName>
    <definedName name="Z_0B6B4B97_0A7F_41DF_9662_5DB5B96724C7_.wvu.Cols" localSheetId="1">#REF!,#REF!,#REF!,#REF!,#REF!,#REF!,#REF!</definedName>
    <definedName name="Z_0B6B4B97_0A7F_41DF_9662_5DB5B96724C7_.wvu.Cols" hidden="1">#REF!,#REF!,#REF!,#REF!,#REF!,#REF!,#REF!</definedName>
    <definedName name="Z_0B6B4B97_0A7F_41DF_9662_5DB5B96724C7_.wvu.PrintArea" hidden="1">#REF!</definedName>
    <definedName name="Z_0B6B4B97_0A7F_41DF_9662_5DB5B96724C7_.wvu.PrintTitles" hidden="1">#REF!</definedName>
    <definedName name="Z_0B6B4B97_0A7F_41DF_9662_5DB5B96724C7_.wvu.Rows" localSheetId="1">#REF!</definedName>
    <definedName name="Z_0B6B4B97_0A7F_41DF_9662_5DB5B96724C7_.wvu.Rows" hidden="1">#REF!</definedName>
    <definedName name="Z_0E7486A7_4B83_4690_AB9A_7DCEC766CF83_.wvu.Cols" localSheetId="1">#REF!,#REF!,#REF!,#REF!,#REF!,#REF!,#REF!</definedName>
    <definedName name="Z_0E7486A7_4B83_4690_AB9A_7DCEC766CF83_.wvu.Cols" hidden="1">#REF!,#REF!,#REF!,#REF!,#REF!,#REF!,#REF!</definedName>
    <definedName name="Z_0E7486A7_4B83_4690_AB9A_7DCEC766CF83_.wvu.PrintArea" hidden="1">#REF!</definedName>
    <definedName name="Z_0E7486A7_4B83_4690_AB9A_7DCEC766CF83_.wvu.PrintTitles" hidden="1">#REF!</definedName>
    <definedName name="Z_0E7486A7_4B83_4690_AB9A_7DCEC766CF83_.wvu.Rows" localSheetId="1">#REF!</definedName>
    <definedName name="Z_0E7486A7_4B83_4690_AB9A_7DCEC766CF83_.wvu.Rows" hidden="1">#REF!</definedName>
    <definedName name="Z_1">#REF!</definedName>
    <definedName name="Z_108943D4_F1C1_11D2_806D_00105A0ACAB3_.wvu.Cols" localSheetId="1">#REF!,#REF!</definedName>
    <definedName name="Z_108943D4_F1C1_11D2_806D_00105A0ACAB3_.wvu.Cols" hidden="1">#REF!,#REF!</definedName>
    <definedName name="Z_108943D4_F1C1_11D2_806D_00105A0ACAB3_.wvu.Rows" localSheetId="1">#REF!,#REF!,#REF!,#REF!,#REF!,#REF!,#REF!,#REF!,#REF!,#REF!</definedName>
    <definedName name="Z_108943D4_F1C1_11D2_806D_00105A0ACAB3_.wvu.Rows" hidden="1">#REF!,#REF!,#REF!,#REF!,#REF!,#REF!,#REF!,#REF!,#REF!,#REF!</definedName>
    <definedName name="Z_13BCA6E1_17D1_11D2_BAA5_0020AFE5886C_.wvu.Rows" localSheetId="1">#REF!,#REF!,#REF!,#REF!,#REF!,#REF!,#REF!,#REF!,#REF!,#REF!,#REF!,#REF!</definedName>
    <definedName name="Z_13BCA6E1_17D1_11D2_BAA5_0020AFE5886C_.wvu.Rows" hidden="1">#REF!,#REF!,#REF!,#REF!,#REF!,#REF!,#REF!,#REF!,#REF!,#REF!,#REF!,#REF!</definedName>
    <definedName name="Z_13BCA6E2_17D1_11D2_BAA5_0020AFE5886C_.wvu.Rows" localSheetId="1">#REF!,#REF!,#REF!,#REF!,#REF!,#REF!,#REF!,#REF!,#REF!,#REF!,#REF!,#REF!,#REF!,#REF!,#REF!,#REF!,#REF!,#REF!,#REF!,#REF!,#REF!,#REF!</definedName>
    <definedName name="Z_13BCA6E2_17D1_11D2_BAA5_0020AFE5886C_.wvu.Rows" hidden="1">#REF!,#REF!,#REF!,#REF!,#REF!,#REF!,#REF!,#REF!,#REF!,#REF!,#REF!,#REF!,#REF!,#REF!,#REF!,#REF!,#REF!,#REF!,#REF!,#REF!,#REF!,#REF!</definedName>
    <definedName name="Z_15D37BA8_38D0_11D2_A385_0020AFE58828_.wvu.Cols" localSheetId="1">#REF!,#REF!</definedName>
    <definedName name="Z_15D37BA8_38D0_11D2_A385_0020AFE58828_.wvu.Cols" hidden="1">#REF!,#REF!</definedName>
    <definedName name="Z_17378B60_1252_11D2_BAA5_0020AFE5886C_.wvu.Rows" localSheetId="1">#REF!,#REF!,#REF!,#REF!,#REF!,#REF!,#REF!,#REF!,#REF!,#REF!,#REF!,#REF!</definedName>
    <definedName name="Z_17378B60_1252_11D2_BAA5_0020AFE5886C_.wvu.Rows" hidden="1">#REF!,#REF!,#REF!,#REF!,#REF!,#REF!,#REF!,#REF!,#REF!,#REF!,#REF!,#REF!</definedName>
    <definedName name="Z_17378B61_1252_11D2_BAA5_0020AFE5886C_.wvu.Rows" localSheetId="1">#REF!,#REF!,#REF!,#REF!,#REF!,#REF!,#REF!,#REF!,#REF!,#REF!,#REF!,#REF!,#REF!,#REF!,#REF!,#REF!,#REF!,#REF!,#REF!,#REF!,#REF!,#REF!</definedName>
    <definedName name="Z_17378B61_1252_11D2_BAA5_0020AFE5886C_.wvu.Rows" hidden="1">#REF!,#REF!,#REF!,#REF!,#REF!,#REF!,#REF!,#REF!,#REF!,#REF!,#REF!,#REF!,#REF!,#REF!,#REF!,#REF!,#REF!,#REF!,#REF!,#REF!,#REF!,#REF!</definedName>
    <definedName name="Z_1A811259_F301_46BE_BC15_2BC84BFB463D_.wvu.Cols" hidden="1">#REF!,#REF!,#REF!,#REF!,#REF!,#REF!,#REF!</definedName>
    <definedName name="Z_1A811259_F301_46BE_BC15_2BC84BFB463D_.wvu.PrintTitles" hidden="1">#REF!</definedName>
    <definedName name="Z_1C03E4A5_0E99_11D5_896C_00008646D7BA_.wvu.Rows" localSheetId="1">#REF!</definedName>
    <definedName name="Z_1C03E4A5_0E99_11D5_896C_00008646D7BA_.wvu.Rows" hidden="1">#REF!</definedName>
    <definedName name="Z_2E7403B0_7396_11D2_8061_00105A03258D_.wvu.Cols" localSheetId="1">#REF!,#REF!</definedName>
    <definedName name="Z_2E7403B0_7396_11D2_8061_00105A03258D_.wvu.Cols" hidden="1">#REF!,#REF!</definedName>
    <definedName name="Z_3">#REF!</definedName>
    <definedName name="Z_321B26B7_E64F_11D1_8DF1_00805F2A002D_.wvu.Rows" localSheetId="1">#REF!,#REF!,#REF!,#REF!,#REF!,#REF!,#REF!,#REF!,#REF!,#REF!,#REF!,#REF!</definedName>
    <definedName name="Z_321B26B7_E64F_11D1_8DF1_00805F2A002D_.wvu.Rows" hidden="1">#REF!,#REF!,#REF!,#REF!,#REF!,#REF!,#REF!,#REF!,#REF!,#REF!,#REF!,#REF!</definedName>
    <definedName name="Z_321B26C9_E64F_11D1_8DF1_00805F2A002D_.wvu.Rows" localSheetId="1">#REF!,#REF!,#REF!,#REF!,#REF!,#REF!,#REF!,#REF!,#REF!,#REF!,#REF!,#REF!,#REF!,#REF!,#REF!,#REF!,#REF!,#REF!,#REF!,#REF!,#REF!,#REF!</definedName>
    <definedName name="Z_321B26C9_E64F_11D1_8DF1_00805F2A002D_.wvu.Rows" hidden="1">#REF!,#REF!,#REF!,#REF!,#REF!,#REF!,#REF!,#REF!,#REF!,#REF!,#REF!,#REF!,#REF!,#REF!,#REF!,#REF!,#REF!,#REF!,#REF!,#REF!,#REF!,#REF!</definedName>
    <definedName name="Z_38C6E523_D56F_11D1_8DF1_00805F2A002D_.wvu.Rows" localSheetId="1">#REF!,#REF!,#REF!,#REF!,#REF!,#REF!,#REF!,#REF!,#REF!,#REF!,#REF!,#REF!</definedName>
    <definedName name="Z_38C6E523_D56F_11D1_8DF1_00805F2A002D_.wvu.Rows" hidden="1">#REF!,#REF!,#REF!,#REF!,#REF!,#REF!,#REF!,#REF!,#REF!,#REF!,#REF!,#REF!</definedName>
    <definedName name="Z_38C6E534_D56F_11D1_8DF1_00805F2A002D_.wvu.Rows" localSheetId="1">#REF!,#REF!,#REF!,#REF!,#REF!,#REF!,#REF!,#REF!,#REF!,#REF!,#REF!,#REF!,#REF!,#REF!,#REF!,#REF!,#REF!,#REF!,#REF!,#REF!,#REF!,#REF!</definedName>
    <definedName name="Z_38C6E534_D56F_11D1_8DF1_00805F2A002D_.wvu.Rows" hidden="1">#REF!,#REF!,#REF!,#REF!,#REF!,#REF!,#REF!,#REF!,#REF!,#REF!,#REF!,#REF!,#REF!,#REF!,#REF!,#REF!,#REF!,#REF!,#REF!,#REF!,#REF!,#REF!</definedName>
    <definedName name="Z_3907B904_BB9E_11D2_86E6_838167E30100_.wvu.Cols" localSheetId="1">#REF!,#REF!,#REF!,#REF!</definedName>
    <definedName name="Z_3907B904_BB9E_11D2_86E6_838167E30100_.wvu.Cols" hidden="1">#REF!,#REF!,#REF!,#REF!</definedName>
    <definedName name="Z_3907B904_BB9E_11D2_86E6_838167E30100_.wvu.Rows" localSheetId="1">#REF!,#REF!</definedName>
    <definedName name="Z_3907B904_BB9E_11D2_86E6_838167E30100_.wvu.Rows" hidden="1">#REF!,#REF!</definedName>
    <definedName name="Z_417E2DDD_6A67_4B58_84C7_3D5CDF17F580_.wvu.Cols" localSheetId="1">#REF!,#REF!,#REF!,#REF!,#REF!,#REF!,#REF!</definedName>
    <definedName name="Z_417E2DDD_6A67_4B58_84C7_3D5CDF17F580_.wvu.Cols" hidden="1">#REF!,#REF!,#REF!,#REF!,#REF!,#REF!,#REF!</definedName>
    <definedName name="Z_417E2DDD_6A67_4B58_84C7_3D5CDF17F580_.wvu.PrintArea" hidden="1">#REF!</definedName>
    <definedName name="Z_417E2DDD_6A67_4B58_84C7_3D5CDF17F580_.wvu.PrintTitles" hidden="1">#REF!</definedName>
    <definedName name="Z_417E2DDD_6A67_4B58_84C7_3D5CDF17F580_.wvu.Rows" localSheetId="1">#REF!</definedName>
    <definedName name="Z_417E2DDD_6A67_4B58_84C7_3D5CDF17F580_.wvu.Rows" hidden="1">#REF!</definedName>
    <definedName name="Z_475E3C55_EE44_11D1_8DF1_00805F2A002D_.wvu.Rows" localSheetId="1">#REF!,#REF!,#REF!,#REF!,#REF!,#REF!,#REF!,#REF!,#REF!,#REF!,#REF!,#REF!</definedName>
    <definedName name="Z_475E3C55_EE44_11D1_8DF1_00805F2A002D_.wvu.Rows" hidden="1">#REF!,#REF!,#REF!,#REF!,#REF!,#REF!,#REF!,#REF!,#REF!,#REF!,#REF!,#REF!</definedName>
    <definedName name="Z_475E3C67_EE44_11D1_8DF1_00805F2A002D_.wvu.Rows" localSheetId="1">#REF!,#REF!,#REF!,#REF!,#REF!,#REF!,#REF!,#REF!,#REF!,#REF!,#REF!,#REF!,#REF!,#REF!,#REF!,#REF!,#REF!,#REF!,#REF!,#REF!,#REF!,#REF!</definedName>
    <definedName name="Z_475E3C67_EE44_11D1_8DF1_00805F2A002D_.wvu.Rows" hidden="1">#REF!,#REF!,#REF!,#REF!,#REF!,#REF!,#REF!,#REF!,#REF!,#REF!,#REF!,#REF!,#REF!,#REF!,#REF!,#REF!,#REF!,#REF!,#REF!,#REF!,#REF!,#REF!</definedName>
    <definedName name="Z_487A3EF1_2E53_11D2_A5DC_0020AFE58854_.wvu.Cols" localSheetId="1">#REF!,#REF!</definedName>
    <definedName name="Z_487A3EF1_2E53_11D2_A5DC_0020AFE58854_.wvu.Cols" hidden="1">#REF!,#REF!</definedName>
    <definedName name="Z_49E10775_E500_11D1_8DF1_00805F2A002D_.wvu.Rows" localSheetId="1">#REF!,#REF!,#REF!,#REF!,#REF!,#REF!,#REF!,#REF!,#REF!,#REF!,#REF!,#REF!</definedName>
    <definedName name="Z_49E10775_E500_11D1_8DF1_00805F2A002D_.wvu.Rows" hidden="1">#REF!,#REF!,#REF!,#REF!,#REF!,#REF!,#REF!,#REF!,#REF!,#REF!,#REF!,#REF!</definedName>
    <definedName name="Z_49E10787_E500_11D1_8DF1_00805F2A002D_.wvu.Rows" localSheetId="1">#REF!,#REF!,#REF!,#REF!,#REF!,#REF!,#REF!,#REF!,#REF!,#REF!,#REF!,#REF!,#REF!,#REF!,#REF!,#REF!,#REF!,#REF!,#REF!,#REF!,#REF!,#REF!</definedName>
    <definedName name="Z_49E10787_E500_11D1_8DF1_00805F2A002D_.wvu.Rows" hidden="1">#REF!,#REF!,#REF!,#REF!,#REF!,#REF!,#REF!,#REF!,#REF!,#REF!,#REF!,#REF!,#REF!,#REF!,#REF!,#REF!,#REF!,#REF!,#REF!,#REF!,#REF!,#REF!</definedName>
    <definedName name="Z_49E107DD_E500_11D1_8DF1_00805F2A002D_.wvu.Rows" localSheetId="1">#REF!,#REF!,#REF!,#REF!,#REF!,#REF!,#REF!,#REF!,#REF!,#REF!,#REF!,#REF!</definedName>
    <definedName name="Z_49E107DD_E500_11D1_8DF1_00805F2A002D_.wvu.Rows" hidden="1">#REF!,#REF!,#REF!,#REF!,#REF!,#REF!,#REF!,#REF!,#REF!,#REF!,#REF!,#REF!</definedName>
    <definedName name="Z_49E107EF_E500_11D1_8DF1_00805F2A002D_.wvu.Rows" localSheetId="1">#REF!,#REF!,#REF!,#REF!,#REF!,#REF!,#REF!,#REF!,#REF!,#REF!,#REF!,#REF!,#REF!,#REF!,#REF!,#REF!,#REF!,#REF!,#REF!,#REF!,#REF!,#REF!</definedName>
    <definedName name="Z_49E107EF_E500_11D1_8DF1_00805F2A002D_.wvu.Rows" hidden="1">#REF!,#REF!,#REF!,#REF!,#REF!,#REF!,#REF!,#REF!,#REF!,#REF!,#REF!,#REF!,#REF!,#REF!,#REF!,#REF!,#REF!,#REF!,#REF!,#REF!,#REF!,#REF!</definedName>
    <definedName name="Z_4AB8F5FB_D55F_11D1_8DF0_00805F2A002D_.wvu.Rows" localSheetId="1">#REF!,#REF!,#REF!,#REF!,#REF!,#REF!,#REF!,#REF!,#REF!,#REF!,#REF!,#REF!</definedName>
    <definedName name="Z_4AB8F5FB_D55F_11D1_8DF0_00805F2A002D_.wvu.Rows" hidden="1">#REF!,#REF!,#REF!,#REF!,#REF!,#REF!,#REF!,#REF!,#REF!,#REF!,#REF!,#REF!</definedName>
    <definedName name="Z_4AB8F60C_D55F_11D1_8DF0_00805F2A002D_.wvu.Rows" localSheetId="1">#REF!,#REF!,#REF!,#REF!,#REF!,#REF!,#REF!,#REF!,#REF!,#REF!,#REF!,#REF!,#REF!,#REF!,#REF!,#REF!,#REF!,#REF!,#REF!,#REF!,#REF!,#REF!</definedName>
    <definedName name="Z_4AB8F60C_D55F_11D1_8DF0_00805F2A002D_.wvu.Rows" hidden="1">#REF!,#REF!,#REF!,#REF!,#REF!,#REF!,#REF!,#REF!,#REF!,#REF!,#REF!,#REF!,#REF!,#REF!,#REF!,#REF!,#REF!,#REF!,#REF!,#REF!,#REF!,#REF!</definedName>
    <definedName name="Z_4AF58C96_EB12_11D1_8DF1_00805F2A002D_.wvu.Rows" localSheetId="1">#REF!,#REF!,#REF!,#REF!,#REF!,#REF!,#REF!,#REF!,#REF!,#REF!,#REF!,#REF!</definedName>
    <definedName name="Z_4AF58C96_EB12_11D1_8DF1_00805F2A002D_.wvu.Rows" hidden="1">#REF!,#REF!,#REF!,#REF!,#REF!,#REF!,#REF!,#REF!,#REF!,#REF!,#REF!,#REF!</definedName>
    <definedName name="Z_4AF58CA8_EB12_11D1_8DF1_00805F2A002D_.wvu.Rows" localSheetId="1">#REF!,#REF!,#REF!,#REF!,#REF!,#REF!,#REF!,#REF!,#REF!,#REF!,#REF!,#REF!,#REF!,#REF!,#REF!,#REF!,#REF!,#REF!,#REF!,#REF!,#REF!,#REF!</definedName>
    <definedName name="Z_4AF58CA8_EB12_11D1_8DF1_00805F2A002D_.wvu.Rows" hidden="1">#REF!,#REF!,#REF!,#REF!,#REF!,#REF!,#REF!,#REF!,#REF!,#REF!,#REF!,#REF!,#REF!,#REF!,#REF!,#REF!,#REF!,#REF!,#REF!,#REF!,#REF!,#REF!</definedName>
    <definedName name="Z_4B8DC377_1642_11D2_BAA5_0020AFE5886C_.wvu.Rows" localSheetId="1">#REF!,#REF!,#REF!,#REF!,#REF!,#REF!,#REF!,#REF!,#REF!,#REF!,#REF!,#REF!</definedName>
    <definedName name="Z_4B8DC377_1642_11D2_BAA5_0020AFE5886C_.wvu.Rows" hidden="1">#REF!,#REF!,#REF!,#REF!,#REF!,#REF!,#REF!,#REF!,#REF!,#REF!,#REF!,#REF!</definedName>
    <definedName name="Z_4B8DC378_1642_11D2_BAA5_0020AFE5886C_.wvu.Rows" localSheetId="1">#REF!,#REF!,#REF!,#REF!,#REF!,#REF!,#REF!,#REF!,#REF!,#REF!,#REF!,#REF!,#REF!,#REF!,#REF!,#REF!,#REF!,#REF!,#REF!,#REF!,#REF!,#REF!</definedName>
    <definedName name="Z_4B8DC378_1642_11D2_BAA5_0020AFE5886C_.wvu.Rows" hidden="1">#REF!,#REF!,#REF!,#REF!,#REF!,#REF!,#REF!,#REF!,#REF!,#REF!,#REF!,#REF!,#REF!,#REF!,#REF!,#REF!,#REF!,#REF!,#REF!,#REF!,#REF!,#REF!</definedName>
    <definedName name="Z_4B8DC37C_1642_11D2_BAA5_0020AFE5886C_.wvu.Rows" localSheetId="1">#REF!,#REF!,#REF!,#REF!,#REF!,#REF!,#REF!,#REF!,#REF!,#REF!,#REF!,#REF!</definedName>
    <definedName name="Z_4B8DC37C_1642_11D2_BAA5_0020AFE5886C_.wvu.Rows" hidden="1">#REF!,#REF!,#REF!,#REF!,#REF!,#REF!,#REF!,#REF!,#REF!,#REF!,#REF!,#REF!</definedName>
    <definedName name="Z_4B8DC37D_1642_11D2_BAA5_0020AFE5886C_.wvu.Rows" localSheetId="1">#REF!,#REF!,#REF!,#REF!,#REF!,#REF!,#REF!,#REF!,#REF!,#REF!,#REF!,#REF!,#REF!,#REF!,#REF!,#REF!,#REF!,#REF!,#REF!,#REF!,#REF!,#REF!</definedName>
    <definedName name="Z_4B8DC37D_1642_11D2_BAA5_0020AFE5886C_.wvu.Rows" hidden="1">#REF!,#REF!,#REF!,#REF!,#REF!,#REF!,#REF!,#REF!,#REF!,#REF!,#REF!,#REF!,#REF!,#REF!,#REF!,#REF!,#REF!,#REF!,#REF!,#REF!,#REF!,#REF!</definedName>
    <definedName name="Z_4D7CCF41_0F93_11D2_BAA5_0020AFE5886C_.wvu.Rows" localSheetId="1">#REF!,#REF!,#REF!,#REF!,#REF!,#REF!,#REF!,#REF!,#REF!,#REF!,#REF!,#REF!</definedName>
    <definedName name="Z_4D7CCF41_0F93_11D2_BAA5_0020AFE5886C_.wvu.Rows" hidden="1">#REF!,#REF!,#REF!,#REF!,#REF!,#REF!,#REF!,#REF!,#REF!,#REF!,#REF!,#REF!</definedName>
    <definedName name="Z_4D7CCF42_0F93_11D2_BAA5_0020AFE5886C_.wvu.Rows" localSheetId="1">#REF!,#REF!,#REF!,#REF!,#REF!,#REF!,#REF!,#REF!,#REF!,#REF!,#REF!,#REF!,#REF!,#REF!,#REF!,#REF!,#REF!,#REF!,#REF!,#REF!,#REF!,#REF!</definedName>
    <definedName name="Z_4D7CCF42_0F93_11D2_BAA5_0020AFE5886C_.wvu.Rows" hidden="1">#REF!,#REF!,#REF!,#REF!,#REF!,#REF!,#REF!,#REF!,#REF!,#REF!,#REF!,#REF!,#REF!,#REF!,#REF!,#REF!,#REF!,#REF!,#REF!,#REF!,#REF!,#REF!</definedName>
    <definedName name="Z_55B0F560_BF38_11D2_A1D8_00C04F86C04A_.wvu.Cols" localSheetId="1">#REF!,#REF!,#REF!,#REF!</definedName>
    <definedName name="Z_55B0F560_BF38_11D2_A1D8_00C04F86C04A_.wvu.Cols" hidden="1">#REF!,#REF!,#REF!,#REF!</definedName>
    <definedName name="Z_55B0F560_BF38_11D2_A1D8_00C04F86C04A_.wvu.Rows" localSheetId="1">#REF!,#REF!</definedName>
    <definedName name="Z_55B0F560_BF38_11D2_A1D8_00C04F86C04A_.wvu.Rows" hidden="1">#REF!,#REF!</definedName>
    <definedName name="Z_58520597_4D65_4B3E_ACC5_BF08C948FB59_.wvu.Cols" hidden="1">#REF!,#REF!,#REF!,#REF!,#REF!,#REF!,#REF!</definedName>
    <definedName name="Z_58520597_4D65_4B3E_ACC5_BF08C948FB59_.wvu.PrintTitles" hidden="1">#REF!</definedName>
    <definedName name="Z_5C525311_F45E_11D3_A510_64E98A000000_.wvu.Cols" hidden="1">#REF!</definedName>
    <definedName name="Z_5C525311_F45E_11D3_A510_64E98A000000_.wvu.Rows" localSheetId="1">#REF!</definedName>
    <definedName name="Z_5C525311_F45E_11D3_A510_64E98A000000_.wvu.Rows" hidden="1">#REF!</definedName>
    <definedName name="Z_5C81FEA6_7E12_11D2_A385_0020AFE58828_.wvu.Rows" localSheetId="1">#REF!,#REF!,#REF!,#REF!,#REF!,#REF!,#REF!,#REF!,#REF!,#REF!,#REF!,#REF!</definedName>
    <definedName name="Z_5C81FEA6_7E12_11D2_A385_0020AFE58828_.wvu.Rows" hidden="1">#REF!,#REF!,#REF!,#REF!,#REF!,#REF!,#REF!,#REF!,#REF!,#REF!,#REF!,#REF!</definedName>
    <definedName name="Z_5C81FEA7_7E12_11D2_A385_0020AFE58828_.wvu.Rows" localSheetId="1">#REF!,#REF!,#REF!,#REF!,#REF!,#REF!,#REF!,#REF!,#REF!,#REF!,#REF!,#REF!,#REF!,#REF!,#REF!,#REF!,#REF!,#REF!,#REF!,#REF!,#REF!,#REF!</definedName>
    <definedName name="Z_5C81FEA7_7E12_11D2_A385_0020AFE58828_.wvu.Rows" hidden="1">#REF!,#REF!,#REF!,#REF!,#REF!,#REF!,#REF!,#REF!,#REF!,#REF!,#REF!,#REF!,#REF!,#REF!,#REF!,#REF!,#REF!,#REF!,#REF!,#REF!,#REF!,#REF!</definedName>
    <definedName name="Z_652FBBFB_D8F1_11D1_8DF1_00805F2A002D_.wvu.Rows" localSheetId="1">#REF!,#REF!,#REF!,#REF!,#REF!,#REF!,#REF!,#REF!,#REF!,#REF!,#REF!,#REF!</definedName>
    <definedName name="Z_652FBBFB_D8F1_11D1_8DF1_00805F2A002D_.wvu.Rows" hidden="1">#REF!,#REF!,#REF!,#REF!,#REF!,#REF!,#REF!,#REF!,#REF!,#REF!,#REF!,#REF!</definedName>
    <definedName name="Z_652FBC0C_D8F1_11D1_8DF1_00805F2A002D_.wvu.Rows" localSheetId="1">#REF!,#REF!,#REF!,#REF!,#REF!,#REF!,#REF!,#REF!,#REF!,#REF!,#REF!,#REF!,#REF!,#REF!,#REF!,#REF!,#REF!,#REF!,#REF!,#REF!,#REF!,#REF!</definedName>
    <definedName name="Z_652FBC0C_D8F1_11D1_8DF1_00805F2A002D_.wvu.Rows" hidden="1">#REF!,#REF!,#REF!,#REF!,#REF!,#REF!,#REF!,#REF!,#REF!,#REF!,#REF!,#REF!,#REF!,#REF!,#REF!,#REF!,#REF!,#REF!,#REF!,#REF!,#REF!,#REF!</definedName>
    <definedName name="Z_652FBC95_D8F1_11D1_8DF1_00805F2A002D_.wvu.Rows" localSheetId="1">#REF!,#REF!,#REF!,#REF!,#REF!,#REF!,#REF!,#REF!,#REF!,#REF!,#REF!,#REF!</definedName>
    <definedName name="Z_652FBC95_D8F1_11D1_8DF1_00805F2A002D_.wvu.Rows" hidden="1">#REF!,#REF!,#REF!,#REF!,#REF!,#REF!,#REF!,#REF!,#REF!,#REF!,#REF!,#REF!</definedName>
    <definedName name="Z_6AA22801_1573_11D2_BAA5_0020AFE5886C_.wvu.Rows" localSheetId="1">#REF!,#REF!,#REF!,#REF!,#REF!,#REF!,#REF!,#REF!,#REF!,#REF!,#REF!,#REF!</definedName>
    <definedName name="Z_6AA22801_1573_11D2_BAA5_0020AFE5886C_.wvu.Rows" hidden="1">#REF!,#REF!,#REF!,#REF!,#REF!,#REF!,#REF!,#REF!,#REF!,#REF!,#REF!,#REF!</definedName>
    <definedName name="Z_6AA22802_1573_11D2_BAA5_0020AFE5886C_.wvu.Rows" localSheetId="1">#REF!,#REF!,#REF!,#REF!,#REF!,#REF!,#REF!,#REF!,#REF!,#REF!,#REF!,#REF!,#REF!,#REF!,#REF!,#REF!,#REF!,#REF!,#REF!,#REF!,#REF!,#REF!</definedName>
    <definedName name="Z_6AA22802_1573_11D2_BAA5_0020AFE5886C_.wvu.Rows" hidden="1">#REF!,#REF!,#REF!,#REF!,#REF!,#REF!,#REF!,#REF!,#REF!,#REF!,#REF!,#REF!,#REF!,#REF!,#REF!,#REF!,#REF!,#REF!,#REF!,#REF!,#REF!,#REF!</definedName>
    <definedName name="Z_716DE069_AE05_483A_A43C_06293A9811DB_.wvu.Cols" localSheetId="1">#REF!,#REF!,#REF!,#REF!,#REF!,#REF!,#REF!</definedName>
    <definedName name="Z_716DE069_AE05_483A_A43C_06293A9811DB_.wvu.Cols" hidden="1">#REF!,#REF!,#REF!,#REF!,#REF!,#REF!,#REF!</definedName>
    <definedName name="Z_716DE069_AE05_483A_A43C_06293A9811DB_.wvu.PrintArea" hidden="1">#REF!</definedName>
    <definedName name="Z_716DE069_AE05_483A_A43C_06293A9811DB_.wvu.PrintTitles" hidden="1">#REF!</definedName>
    <definedName name="Z_716DE069_AE05_483A_A43C_06293A9811DB_.wvu.Rows" localSheetId="1">#REF!</definedName>
    <definedName name="Z_716DE069_AE05_483A_A43C_06293A9811DB_.wvu.Rows" hidden="1">#REF!</definedName>
    <definedName name="Z_729F7B35_EE4A_11D1_8DF1_00805F2A002D_.wvu.Rows" localSheetId="1">#REF!,#REF!,#REF!,#REF!,#REF!,#REF!,#REF!,#REF!,#REF!,#REF!,#REF!,#REF!</definedName>
    <definedName name="Z_729F7B35_EE4A_11D1_8DF1_00805F2A002D_.wvu.Rows" hidden="1">#REF!,#REF!,#REF!,#REF!,#REF!,#REF!,#REF!,#REF!,#REF!,#REF!,#REF!,#REF!</definedName>
    <definedName name="Z_729F7B47_EE4A_11D1_8DF1_00805F2A002D_.wvu.Rows" localSheetId="1">#REF!,#REF!,#REF!,#REF!,#REF!,#REF!,#REF!,#REF!,#REF!,#REF!,#REF!,#REF!,#REF!,#REF!,#REF!,#REF!,#REF!,#REF!,#REF!,#REF!,#REF!,#REF!</definedName>
    <definedName name="Z_729F7B47_EE4A_11D1_8DF1_00805F2A002D_.wvu.Rows" hidden="1">#REF!,#REF!,#REF!,#REF!,#REF!,#REF!,#REF!,#REF!,#REF!,#REF!,#REF!,#REF!,#REF!,#REF!,#REF!,#REF!,#REF!,#REF!,#REF!,#REF!,#REF!,#REF!</definedName>
    <definedName name="Z_729F7C40_EE4A_11D1_8DF1_00805F2A002D_.wvu.Rows" localSheetId="1">#REF!,#REF!,#REF!,#REF!,#REF!,#REF!,#REF!,#REF!,#REF!,#REF!,#REF!,#REF!</definedName>
    <definedName name="Z_729F7C40_EE4A_11D1_8DF1_00805F2A002D_.wvu.Rows" hidden="1">#REF!,#REF!,#REF!,#REF!,#REF!,#REF!,#REF!,#REF!,#REF!,#REF!,#REF!,#REF!</definedName>
    <definedName name="Z_729F7C52_EE4A_11D1_8DF1_00805F2A002D_.wvu.Rows" localSheetId="1">#REF!,#REF!,#REF!,#REF!,#REF!,#REF!,#REF!,#REF!,#REF!,#REF!,#REF!,#REF!,#REF!,#REF!,#REF!,#REF!,#REF!,#REF!,#REF!,#REF!,#REF!,#REF!</definedName>
    <definedName name="Z_729F7C52_EE4A_11D1_8DF1_00805F2A002D_.wvu.Rows" hidden="1">#REF!,#REF!,#REF!,#REF!,#REF!,#REF!,#REF!,#REF!,#REF!,#REF!,#REF!,#REF!,#REF!,#REF!,#REF!,#REF!,#REF!,#REF!,#REF!,#REF!,#REF!,#REF!</definedName>
    <definedName name="Z_748F8942_18A5_11D2_BAA5_0020AFE5886C_.wvu.Rows" localSheetId="1">#REF!,#REF!,#REF!,#REF!,#REF!,#REF!,#REF!,#REF!,#REF!,#REF!,#REF!,#REF!</definedName>
    <definedName name="Z_748F8942_18A5_11D2_BAA5_0020AFE5886C_.wvu.Rows" hidden="1">#REF!,#REF!,#REF!,#REF!,#REF!,#REF!,#REF!,#REF!,#REF!,#REF!,#REF!,#REF!</definedName>
    <definedName name="Z_748F8943_18A5_11D2_BAA5_0020AFE5886C_.wvu.Rows" localSheetId="1">#REF!,#REF!,#REF!,#REF!,#REF!,#REF!,#REF!,#REF!,#REF!,#REF!,#REF!,#REF!,#REF!,#REF!,#REF!,#REF!,#REF!,#REF!,#REF!,#REF!,#REF!,#REF!</definedName>
    <definedName name="Z_748F8943_18A5_11D2_BAA5_0020AFE5886C_.wvu.Rows" hidden="1">#REF!,#REF!,#REF!,#REF!,#REF!,#REF!,#REF!,#REF!,#REF!,#REF!,#REF!,#REF!,#REF!,#REF!,#REF!,#REF!,#REF!,#REF!,#REF!,#REF!,#REF!,#REF!</definedName>
    <definedName name="Z_74BB7D31_A24A_11D3_95F1_000000000000_.wvu.PrintArea" hidden="1">#REF!</definedName>
    <definedName name="Z_7A3A5E9E_DB4F_11D1_8DF1_00805F2A002D_.wvu.Rows" localSheetId="1">#REF!,#REF!,#REF!,#REF!,#REF!,#REF!,#REF!,#REF!,#REF!,#REF!,#REF!,#REF!</definedName>
    <definedName name="Z_7A3A5E9E_DB4F_11D1_8DF1_00805F2A002D_.wvu.Rows" hidden="1">#REF!,#REF!,#REF!,#REF!,#REF!,#REF!,#REF!,#REF!,#REF!,#REF!,#REF!,#REF!</definedName>
    <definedName name="Z_7A3A5EAF_DB4F_11D1_8DF1_00805F2A002D_.wvu.Rows" localSheetId="1">#REF!,#REF!,#REF!,#REF!,#REF!,#REF!,#REF!,#REF!,#REF!,#REF!,#REF!,#REF!,#REF!,#REF!,#REF!,#REF!,#REF!,#REF!,#REF!,#REF!,#REF!,#REF!</definedName>
    <definedName name="Z_7A3A5EAF_DB4F_11D1_8DF1_00805F2A002D_.wvu.Rows" hidden="1">#REF!,#REF!,#REF!,#REF!,#REF!,#REF!,#REF!,#REF!,#REF!,#REF!,#REF!,#REF!,#REF!,#REF!,#REF!,#REF!,#REF!,#REF!,#REF!,#REF!,#REF!,#REF!</definedName>
    <definedName name="Z_7C4D4874_67AD_11D4_B818_0050DA5BC25B_.wvu.Cols" hidden="1">#REF!</definedName>
    <definedName name="Z_7C4D4874_67AD_11D4_B818_0050DA5BC25B_.wvu.Rows" localSheetId="1">#REF!,#REF!,#REF!,#REF!,#REF!,#REF!,#REF!,#REF!,#REF!,#REF!,#REF!,#REF!</definedName>
    <definedName name="Z_7C4D4874_67AD_11D4_B818_0050DA5BC25B_.wvu.Rows" hidden="1">#REF!,#REF!,#REF!,#REF!,#REF!,#REF!,#REF!,#REF!,#REF!,#REF!,#REF!,#REF!</definedName>
    <definedName name="Z_9011C4C4_E60A_11D1_8DF1_00805F2A002D_.wvu.Rows" localSheetId="1">#REF!,#REF!,#REF!,#REF!,#REF!,#REF!,#REF!,#REF!,#REF!,#REF!,#REF!,#REF!</definedName>
    <definedName name="Z_9011C4C4_E60A_11D1_8DF1_00805F2A002D_.wvu.Rows" hidden="1">#REF!,#REF!,#REF!,#REF!,#REF!,#REF!,#REF!,#REF!,#REF!,#REF!,#REF!,#REF!</definedName>
    <definedName name="Z_9011C4D6_E60A_11D1_8DF1_00805F2A002D_.wvu.Rows" localSheetId="1">#REF!,#REF!,#REF!,#REF!,#REF!,#REF!,#REF!,#REF!,#REF!,#REF!,#REF!,#REF!,#REF!,#REF!,#REF!,#REF!,#REF!,#REF!,#REF!,#REF!,#REF!,#REF!</definedName>
    <definedName name="Z_9011C4D6_E60A_11D1_8DF1_00805F2A002D_.wvu.Rows" hidden="1">#REF!,#REF!,#REF!,#REF!,#REF!,#REF!,#REF!,#REF!,#REF!,#REF!,#REF!,#REF!,#REF!,#REF!,#REF!,#REF!,#REF!,#REF!,#REF!,#REF!,#REF!,#REF!</definedName>
    <definedName name="Z_921AC435_E4BB_11D1_8DF1_00805F2A002D_.wvu.Rows" localSheetId="1">#REF!,#REF!,#REF!,#REF!,#REF!,#REF!,#REF!,#REF!,#REF!,#REF!,#REF!,#REF!</definedName>
    <definedName name="Z_921AC435_E4BB_11D1_8DF1_00805F2A002D_.wvu.Rows" hidden="1">#REF!,#REF!,#REF!,#REF!,#REF!,#REF!,#REF!,#REF!,#REF!,#REF!,#REF!,#REF!</definedName>
    <definedName name="Z_921AC447_E4BB_11D1_8DF1_00805F2A002D_.wvu.Rows" localSheetId="1">#REF!,#REF!,#REF!,#REF!,#REF!,#REF!,#REF!,#REF!,#REF!,#REF!,#REF!,#REF!,#REF!,#REF!,#REF!,#REF!,#REF!,#REF!,#REF!,#REF!,#REF!,#REF!</definedName>
    <definedName name="Z_921AC447_E4BB_11D1_8DF1_00805F2A002D_.wvu.Rows" hidden="1">#REF!,#REF!,#REF!,#REF!,#REF!,#REF!,#REF!,#REF!,#REF!,#REF!,#REF!,#REF!,#REF!,#REF!,#REF!,#REF!,#REF!,#REF!,#REF!,#REF!,#REF!,#REF!</definedName>
    <definedName name="Z_96AE8ADF_78DA_440B_8D7B_DC77AB46CAC7_.wvu.PrintTitles" hidden="1">#REF!</definedName>
    <definedName name="Z_9CF97DAE_14B8_11D2_BAA5_0020AFE5886C_.wvu.Rows" localSheetId="1">#REF!,#REF!,#REF!,#REF!,#REF!,#REF!,#REF!,#REF!,#REF!,#REF!,#REF!,#REF!</definedName>
    <definedName name="Z_9CF97DAE_14B8_11D2_BAA5_0020AFE5886C_.wvu.Rows" hidden="1">#REF!,#REF!,#REF!,#REF!,#REF!,#REF!,#REF!,#REF!,#REF!,#REF!,#REF!,#REF!</definedName>
    <definedName name="Z_9CF97DAF_14B8_11D2_BAA5_0020AFE5886C_.wvu.Rows" localSheetId="1">#REF!,#REF!,#REF!,#REF!,#REF!,#REF!,#REF!,#REF!,#REF!,#REF!,#REF!,#REF!,#REF!,#REF!,#REF!,#REF!,#REF!,#REF!,#REF!,#REF!,#REF!,#REF!</definedName>
    <definedName name="Z_9CF97DAF_14B8_11D2_BAA5_0020AFE5886C_.wvu.Rows" hidden="1">#REF!,#REF!,#REF!,#REF!,#REF!,#REF!,#REF!,#REF!,#REF!,#REF!,#REF!,#REF!,#REF!,#REF!,#REF!,#REF!,#REF!,#REF!,#REF!,#REF!,#REF!,#REF!</definedName>
    <definedName name="Z_A1BF0441_103F_11D2_BAA5_0020AFE5886C_.wvu.Rows" localSheetId="1">#REF!,#REF!,#REF!,#REF!,#REF!,#REF!,#REF!,#REF!,#REF!,#REF!,#REF!,#REF!</definedName>
    <definedName name="Z_A1BF0441_103F_11D2_BAA5_0020AFE5886C_.wvu.Rows" hidden="1">#REF!,#REF!,#REF!,#REF!,#REF!,#REF!,#REF!,#REF!,#REF!,#REF!,#REF!,#REF!</definedName>
    <definedName name="Z_A1BF0442_103F_11D2_BAA5_0020AFE5886C_.wvu.Rows" localSheetId="1">#REF!,#REF!,#REF!,#REF!,#REF!,#REF!,#REF!,#REF!,#REF!,#REF!,#REF!,#REF!,#REF!,#REF!,#REF!,#REF!,#REF!,#REF!,#REF!,#REF!,#REF!,#REF!</definedName>
    <definedName name="Z_A1BF0442_103F_11D2_BAA5_0020AFE5886C_.wvu.Rows" hidden="1">#REF!,#REF!,#REF!,#REF!,#REF!,#REF!,#REF!,#REF!,#REF!,#REF!,#REF!,#REF!,#REF!,#REF!,#REF!,#REF!,#REF!,#REF!,#REF!,#REF!,#REF!,#REF!</definedName>
    <definedName name="Z_B51B9EB8_3682_11D2_BAA5_0020AFE5886C_.wvu.Rows" localSheetId="1">#REF!,#REF!,#REF!,#REF!,#REF!,#REF!,#REF!,#REF!,#REF!,#REF!,#REF!,#REF!</definedName>
    <definedName name="Z_B51B9EB8_3682_11D2_BAA5_0020AFE5886C_.wvu.Rows" hidden="1">#REF!,#REF!,#REF!,#REF!,#REF!,#REF!,#REF!,#REF!,#REF!,#REF!,#REF!,#REF!</definedName>
    <definedName name="Z_B51B9EB9_3682_11D2_BAA5_0020AFE5886C_.wvu.Rows" localSheetId="1">#REF!,#REF!,#REF!,#REF!,#REF!,#REF!,#REF!,#REF!,#REF!,#REF!,#REF!,#REF!,#REF!,#REF!,#REF!,#REF!,#REF!,#REF!,#REF!,#REF!,#REF!,#REF!</definedName>
    <definedName name="Z_B51B9EB9_3682_11D2_BAA5_0020AFE5886C_.wvu.Rows" hidden="1">#REF!,#REF!,#REF!,#REF!,#REF!,#REF!,#REF!,#REF!,#REF!,#REF!,#REF!,#REF!,#REF!,#REF!,#REF!,#REF!,#REF!,#REF!,#REF!,#REF!,#REF!,#REF!</definedName>
    <definedName name="Z_BB2D9097_D53A_11D1_8DF1_00805F2A002D_.wvu.Rows" localSheetId="1">#REF!,#REF!,#REF!,#REF!,#REF!,#REF!,#REF!,#REF!,#REF!,#REF!,#REF!,#REF!</definedName>
    <definedName name="Z_BB2D9097_D53A_11D1_8DF1_00805F2A002D_.wvu.Rows" hidden="1">#REF!,#REF!,#REF!,#REF!,#REF!,#REF!,#REF!,#REF!,#REF!,#REF!,#REF!,#REF!</definedName>
    <definedName name="Z_BB2D90A8_D53A_11D1_8DF1_00805F2A002D_.wvu.Rows" localSheetId="1">#REF!,#REF!,#REF!,#REF!,#REF!,#REF!,#REF!,#REF!,#REF!,#REF!,#REF!,#REF!,#REF!,#REF!,#REF!,#REF!,#REF!,#REF!,#REF!,#REF!,#REF!,#REF!</definedName>
    <definedName name="Z_BB2D90A8_D53A_11D1_8DF1_00805F2A002D_.wvu.Rows" hidden="1">#REF!,#REF!,#REF!,#REF!,#REF!,#REF!,#REF!,#REF!,#REF!,#REF!,#REF!,#REF!,#REF!,#REF!,#REF!,#REF!,#REF!,#REF!,#REF!,#REF!,#REF!,#REF!</definedName>
    <definedName name="Z_BC7E52BA_EE73_11D1_8DF1_00805F2A002D_.wvu.Rows" localSheetId="1">#REF!,#REF!,#REF!,#REF!,#REF!,#REF!,#REF!,#REF!,#REF!,#REF!,#REF!,#REF!</definedName>
    <definedName name="Z_BC7E52BA_EE73_11D1_8DF1_00805F2A002D_.wvu.Rows" hidden="1">#REF!,#REF!,#REF!,#REF!,#REF!,#REF!,#REF!,#REF!,#REF!,#REF!,#REF!,#REF!</definedName>
    <definedName name="Z_BC7E52CC_EE73_11D1_8DF1_00805F2A002D_.wvu.Rows" localSheetId="1">#REF!,#REF!,#REF!,#REF!,#REF!,#REF!,#REF!,#REF!,#REF!,#REF!,#REF!,#REF!,#REF!,#REF!,#REF!,#REF!,#REF!,#REF!,#REF!,#REF!,#REF!,#REF!</definedName>
    <definedName name="Z_BC7E52CC_EE73_11D1_8DF1_00805F2A002D_.wvu.Rows" hidden="1">#REF!,#REF!,#REF!,#REF!,#REF!,#REF!,#REF!,#REF!,#REF!,#REF!,#REF!,#REF!,#REF!,#REF!,#REF!,#REF!,#REF!,#REF!,#REF!,#REF!,#REF!,#REF!</definedName>
    <definedName name="Z_BDC61F6F_818F_4702_94F3_EF8739FC15ED_.wvu.Cols" hidden="1">#REF!</definedName>
    <definedName name="Z_BDC61F6F_818F_4702_94F3_EF8739FC15ED_.wvu.FilterData" hidden="1">#REF!</definedName>
    <definedName name="Z_BDC61F6F_818F_4702_94F3_EF8739FC15ED_.wvu.PrintArea" hidden="1">#REF!</definedName>
    <definedName name="Z_C08A8D01_10BB_11D2_BAA5_0020AFE5886C_.wvu.Rows" localSheetId="1">#REF!,#REF!,#REF!,#REF!,#REF!,#REF!,#REF!,#REF!,#REF!,#REF!,#REF!,#REF!</definedName>
    <definedName name="Z_C08A8D01_10BB_11D2_BAA5_0020AFE5886C_.wvu.Rows" hidden="1">#REF!,#REF!,#REF!,#REF!,#REF!,#REF!,#REF!,#REF!,#REF!,#REF!,#REF!,#REF!</definedName>
    <definedName name="Z_C08A8D02_10BB_11D2_BAA5_0020AFE5886C_.wvu.Rows" localSheetId="1">#REF!,#REF!,#REF!,#REF!,#REF!,#REF!,#REF!,#REF!,#REF!,#REF!,#REF!,#REF!,#REF!,#REF!,#REF!,#REF!,#REF!,#REF!,#REF!,#REF!,#REF!,#REF!</definedName>
    <definedName name="Z_C08A8D02_10BB_11D2_BAA5_0020AFE5886C_.wvu.Rows" hidden="1">#REF!,#REF!,#REF!,#REF!,#REF!,#REF!,#REF!,#REF!,#REF!,#REF!,#REF!,#REF!,#REF!,#REF!,#REF!,#REF!,#REF!,#REF!,#REF!,#REF!,#REF!,#REF!</definedName>
    <definedName name="Z_C0BDA646_E3F2_11D1_8DF1_00805F2A002D_.wvu.Rows" localSheetId="1">#REF!,#REF!,#REF!,#REF!,#REF!,#REF!,#REF!,#REF!,#REF!,#REF!,#REF!,#REF!</definedName>
    <definedName name="Z_C0BDA646_E3F2_11D1_8DF1_00805F2A002D_.wvu.Rows" hidden="1">#REF!,#REF!,#REF!,#REF!,#REF!,#REF!,#REF!,#REF!,#REF!,#REF!,#REF!,#REF!</definedName>
    <definedName name="Z_C0BDA658_E3F2_11D1_8DF1_00805F2A002D_.wvu.Rows" localSheetId="1">#REF!,#REF!,#REF!,#REF!,#REF!,#REF!,#REF!,#REF!,#REF!,#REF!,#REF!,#REF!,#REF!,#REF!,#REF!,#REF!,#REF!,#REF!,#REF!,#REF!,#REF!,#REF!</definedName>
    <definedName name="Z_C0BDA658_E3F2_11D1_8DF1_00805F2A002D_.wvu.Rows" hidden="1">#REF!,#REF!,#REF!,#REF!,#REF!,#REF!,#REF!,#REF!,#REF!,#REF!,#REF!,#REF!,#REF!,#REF!,#REF!,#REF!,#REF!,#REF!,#REF!,#REF!,#REF!,#REF!</definedName>
    <definedName name="Z_C0BDA675_E3F2_11D1_8DF1_00805F2A002D_.wvu.Rows" localSheetId="1">#REF!,#REF!,#REF!,#REF!,#REF!,#REF!,#REF!,#REF!,#REF!,#REF!,#REF!,#REF!</definedName>
    <definedName name="Z_C0BDA675_E3F2_11D1_8DF1_00805F2A002D_.wvu.Rows" hidden="1">#REF!,#REF!,#REF!,#REF!,#REF!,#REF!,#REF!,#REF!,#REF!,#REF!,#REF!,#REF!</definedName>
    <definedName name="Z_C0BDA687_E3F2_11D1_8DF1_00805F2A002D_.wvu.Rows" localSheetId="1">#REF!,#REF!,#REF!,#REF!,#REF!,#REF!,#REF!,#REF!,#REF!,#REF!,#REF!,#REF!,#REF!,#REF!,#REF!,#REF!,#REF!,#REF!,#REF!,#REF!,#REF!,#REF!</definedName>
    <definedName name="Z_C0BDA687_E3F2_11D1_8DF1_00805F2A002D_.wvu.Rows" hidden="1">#REF!,#REF!,#REF!,#REF!,#REF!,#REF!,#REF!,#REF!,#REF!,#REF!,#REF!,#REF!,#REF!,#REF!,#REF!,#REF!,#REF!,#REF!,#REF!,#REF!,#REF!,#REF!</definedName>
    <definedName name="Z_C14B5981_104E_11D2_BAA5_0020AFE5886C_.wvu.Rows" localSheetId="1">#REF!,#REF!,#REF!,#REF!,#REF!,#REF!,#REF!,#REF!,#REF!,#REF!,#REF!,#REF!</definedName>
    <definedName name="Z_C14B5981_104E_11D2_BAA5_0020AFE5886C_.wvu.Rows" hidden="1">#REF!,#REF!,#REF!,#REF!,#REF!,#REF!,#REF!,#REF!,#REF!,#REF!,#REF!,#REF!</definedName>
    <definedName name="Z_C14B5982_104E_11D2_BAA5_0020AFE5886C_.wvu.Rows" localSheetId="1">#REF!,#REF!,#REF!,#REF!,#REF!,#REF!,#REF!,#REF!,#REF!,#REF!,#REF!,#REF!,#REF!,#REF!,#REF!,#REF!,#REF!,#REF!,#REF!,#REF!,#REF!,#REF!</definedName>
    <definedName name="Z_C14B5982_104E_11D2_BAA5_0020AFE5886C_.wvu.Rows" hidden="1">#REF!,#REF!,#REF!,#REF!,#REF!,#REF!,#REF!,#REF!,#REF!,#REF!,#REF!,#REF!,#REF!,#REF!,#REF!,#REF!,#REF!,#REF!,#REF!,#REF!,#REF!,#REF!</definedName>
    <definedName name="Z_C388CFC6_E66A_11D1_8DF1_00805F2A002D_.wvu.Rows" localSheetId="1">#REF!,#REF!,#REF!,#REF!,#REF!,#REF!,#REF!,#REF!,#REF!,#REF!,#REF!,#REF!</definedName>
    <definedName name="Z_C388CFC6_E66A_11D1_8DF1_00805F2A002D_.wvu.Rows" hidden="1">#REF!,#REF!,#REF!,#REF!,#REF!,#REF!,#REF!,#REF!,#REF!,#REF!,#REF!,#REF!</definedName>
    <definedName name="Z_C388CFD8_E66A_11D1_8DF1_00805F2A002D_.wvu.Rows" localSheetId="1">#REF!,#REF!,#REF!,#REF!,#REF!,#REF!,#REF!,#REF!,#REF!,#REF!,#REF!,#REF!,#REF!,#REF!,#REF!,#REF!,#REF!,#REF!,#REF!,#REF!,#REF!,#REF!</definedName>
    <definedName name="Z_C388CFD8_E66A_11D1_8DF1_00805F2A002D_.wvu.Rows" hidden="1">#REF!,#REF!,#REF!,#REF!,#REF!,#REF!,#REF!,#REF!,#REF!,#REF!,#REF!,#REF!,#REF!,#REF!,#REF!,#REF!,#REF!,#REF!,#REF!,#REF!,#REF!,#REF!</definedName>
    <definedName name="Z_C388D031_E66A_11D1_8DF1_00805F2A002D_.wvu.Rows" localSheetId="1">#REF!,#REF!,#REF!,#REF!,#REF!,#REF!,#REF!,#REF!,#REF!,#REF!,#REF!,#REF!</definedName>
    <definedName name="Z_C388D031_E66A_11D1_8DF1_00805F2A002D_.wvu.Rows" hidden="1">#REF!,#REF!,#REF!,#REF!,#REF!,#REF!,#REF!,#REF!,#REF!,#REF!,#REF!,#REF!</definedName>
    <definedName name="Z_C388D043_E66A_11D1_8DF1_00805F2A002D_.wvu.Rows" localSheetId="1">#REF!,#REF!,#REF!,#REF!,#REF!,#REF!,#REF!,#REF!,#REF!,#REF!,#REF!,#REF!,#REF!,#REF!,#REF!,#REF!,#REF!,#REF!,#REF!,#REF!,#REF!,#REF!</definedName>
    <definedName name="Z_C388D043_E66A_11D1_8DF1_00805F2A002D_.wvu.Rows" hidden="1">#REF!,#REF!,#REF!,#REF!,#REF!,#REF!,#REF!,#REF!,#REF!,#REF!,#REF!,#REF!,#REF!,#REF!,#REF!,#REF!,#REF!,#REF!,#REF!,#REF!,#REF!,#REF!</definedName>
    <definedName name="Z_C388D091_E66A_11D1_8DF1_00805F2A002D_.wvu.Rows" localSheetId="1">#REF!,#REF!,#REF!,#REF!,#REF!,#REF!,#REF!,#REF!,#REF!,#REF!,#REF!,#REF!</definedName>
    <definedName name="Z_C388D091_E66A_11D1_8DF1_00805F2A002D_.wvu.Rows" hidden="1">#REF!,#REF!,#REF!,#REF!,#REF!,#REF!,#REF!,#REF!,#REF!,#REF!,#REF!,#REF!</definedName>
    <definedName name="Z_C388D0A3_E66A_11D1_8DF1_00805F2A002D_.wvu.Rows" localSheetId="1">#REF!,#REF!,#REF!,#REF!,#REF!,#REF!,#REF!,#REF!,#REF!,#REF!,#REF!,#REF!,#REF!,#REF!,#REF!,#REF!,#REF!,#REF!,#REF!,#REF!,#REF!,#REF!</definedName>
    <definedName name="Z_C388D0A3_E66A_11D1_8DF1_00805F2A002D_.wvu.Rows" hidden="1">#REF!,#REF!,#REF!,#REF!,#REF!,#REF!,#REF!,#REF!,#REF!,#REF!,#REF!,#REF!,#REF!,#REF!,#REF!,#REF!,#REF!,#REF!,#REF!,#REF!,#REF!,#REF!</definedName>
    <definedName name="Z_C388D0BA_E66A_11D1_8DF1_00805F2A002D_.wvu.Rows" localSheetId="1">#REF!,#REF!,#REF!,#REF!,#REF!,#REF!,#REF!,#REF!,#REF!,#REF!,#REF!,#REF!</definedName>
    <definedName name="Z_C388D0BA_E66A_11D1_8DF1_00805F2A002D_.wvu.Rows" hidden="1">#REF!,#REF!,#REF!,#REF!,#REF!,#REF!,#REF!,#REF!,#REF!,#REF!,#REF!,#REF!</definedName>
    <definedName name="Z_C388D0CC_E66A_11D1_8DF1_00805F2A002D_.wvu.Rows" localSheetId="1">#REF!,#REF!,#REF!,#REF!,#REF!,#REF!,#REF!,#REF!,#REF!,#REF!,#REF!,#REF!,#REF!,#REF!,#REF!,#REF!,#REF!,#REF!,#REF!,#REF!,#REF!,#REF!</definedName>
    <definedName name="Z_C388D0CC_E66A_11D1_8DF1_00805F2A002D_.wvu.Rows" hidden="1">#REF!,#REF!,#REF!,#REF!,#REF!,#REF!,#REF!,#REF!,#REF!,#REF!,#REF!,#REF!,#REF!,#REF!,#REF!,#REF!,#REF!,#REF!,#REF!,#REF!,#REF!,#REF!</definedName>
    <definedName name="Z_C9562F81_334E_11D2_A385_0020AFE58828_.wvu.Cols" localSheetId="1">#REF!,#REF!</definedName>
    <definedName name="Z_C9562F81_334E_11D2_A385_0020AFE58828_.wvu.Cols" hidden="1">#REF!,#REF!</definedName>
    <definedName name="Z_CBA01623_EF0B_11D1_A385_0020AFE58828_.wvu.Rows" localSheetId="1">#REF!,#REF!,#REF!,#REF!,#REF!,#REF!,#REF!,#REF!,#REF!,#REF!,#REF!,#REF!</definedName>
    <definedName name="Z_CBA01623_EF0B_11D1_A385_0020AFE58828_.wvu.Rows" hidden="1">#REF!,#REF!,#REF!,#REF!,#REF!,#REF!,#REF!,#REF!,#REF!,#REF!,#REF!,#REF!</definedName>
    <definedName name="Z_CBA01635_EF0B_11D1_A385_0020AFE58828_.wvu.Rows" localSheetId="1">#REF!,#REF!,#REF!,#REF!,#REF!,#REF!,#REF!,#REF!,#REF!,#REF!,#REF!,#REF!,#REF!,#REF!,#REF!,#REF!,#REF!,#REF!,#REF!,#REF!,#REF!,#REF!</definedName>
    <definedName name="Z_CBA01635_EF0B_11D1_A385_0020AFE58828_.wvu.Rows" hidden="1">#REF!,#REF!,#REF!,#REF!,#REF!,#REF!,#REF!,#REF!,#REF!,#REF!,#REF!,#REF!,#REF!,#REF!,#REF!,#REF!,#REF!,#REF!,#REF!,#REF!,#REF!,#REF!</definedName>
    <definedName name="Z_CBA01699_EF0B_11D1_A385_0020AFE58828_.wvu.Rows" localSheetId="1">#REF!,#REF!,#REF!,#REF!,#REF!,#REF!</definedName>
    <definedName name="Z_CBA01699_EF0B_11D1_A385_0020AFE58828_.wvu.Rows" hidden="1">#REF!,#REF!,#REF!,#REF!,#REF!,#REF!</definedName>
    <definedName name="Z_D638BD64_F476_11D3_9808_00902750E8D4_.wvu.Rows" localSheetId="1">#REF!,#REF!,#REF!,#REF!,#REF!,#REF!,#REF!,#REF!,#REF!,#REF!</definedName>
    <definedName name="Z_D638BD64_F476_11D3_9808_00902750E8D4_.wvu.Rows" hidden="1">#REF!,#REF!,#REF!,#REF!,#REF!,#REF!,#REF!,#REF!,#REF!,#REF!</definedName>
    <definedName name="Z_DB49BF1F_B69F_4838_B49B_DB5F2EA4A7B0_.wvu.PrintArea" hidden="1">#REF!</definedName>
    <definedName name="Z_DC928D0D_1706_11D2_BAA5_0020AFE5886C_.wvu.Rows" localSheetId="1">#REF!,#REF!,#REF!,#REF!,#REF!,#REF!,#REF!,#REF!,#REF!,#REF!,#REF!,#REF!</definedName>
    <definedName name="Z_DC928D0D_1706_11D2_BAA5_0020AFE5886C_.wvu.Rows" hidden="1">#REF!,#REF!,#REF!,#REF!,#REF!,#REF!,#REF!,#REF!,#REF!,#REF!,#REF!,#REF!</definedName>
    <definedName name="Z_DC928D0E_1706_11D2_BAA5_0020AFE5886C_.wvu.Rows" localSheetId="1">#REF!,#REF!,#REF!,#REF!,#REF!,#REF!,#REF!,#REF!,#REF!,#REF!,#REF!,#REF!,#REF!,#REF!,#REF!,#REF!,#REF!,#REF!,#REF!,#REF!,#REF!,#REF!</definedName>
    <definedName name="Z_DC928D0E_1706_11D2_BAA5_0020AFE5886C_.wvu.Rows" hidden="1">#REF!,#REF!,#REF!,#REF!,#REF!,#REF!,#REF!,#REF!,#REF!,#REF!,#REF!,#REF!,#REF!,#REF!,#REF!,#REF!,#REF!,#REF!,#REF!,#REF!,#REF!,#REF!</definedName>
    <definedName name="Z_E6ABB1CC_38C1_452F_91B5_4B463751F816_.wvu.PrintArea" hidden="1">#REF!</definedName>
    <definedName name="Z_E6ABB1CC_38C1_452F_91B5_4B463751F816_.wvu.PrintTitles" hidden="1">#REF!</definedName>
    <definedName name="Z_F881C7C0_BF41_11D2_A4E3_00C04F96A211_.wvu.Cols" localSheetId="1">#REF!,#REF!,#REF!,#REF!</definedName>
    <definedName name="Z_F881C7C0_BF41_11D2_A4E3_00C04F96A211_.wvu.Cols" hidden="1">#REF!,#REF!,#REF!,#REF!</definedName>
    <definedName name="Z_F881C7C0_BF41_11D2_A4E3_00C04F96A211_.wvu.Rows" localSheetId="1">#REF!,#REF!</definedName>
    <definedName name="Z_F881C7C0_BF41_11D2_A4E3_00C04F96A211_.wvu.Rows" hidden="1">#REF!,#REF!</definedName>
    <definedName name="Z_FAA440D5_E583_11D1_8DF1_00805F2A002D_.wvu.Rows" localSheetId="1">#REF!,#REF!,#REF!,#REF!,#REF!,#REF!,#REF!,#REF!,#REF!,#REF!,#REF!,#REF!</definedName>
    <definedName name="Z_FAA440D5_E583_11D1_8DF1_00805F2A002D_.wvu.Rows" hidden="1">#REF!,#REF!,#REF!,#REF!,#REF!,#REF!,#REF!,#REF!,#REF!,#REF!,#REF!,#REF!</definedName>
    <definedName name="Z_FAA440E7_E583_11D1_8DF1_00805F2A002D_.wvu.Rows" localSheetId="1">#REF!,#REF!,#REF!,#REF!,#REF!,#REF!,#REF!,#REF!,#REF!,#REF!,#REF!,#REF!,#REF!,#REF!,#REF!,#REF!,#REF!,#REF!,#REF!,#REF!,#REF!,#REF!</definedName>
    <definedName name="Z_FAA440E7_E583_11D1_8DF1_00805F2A002D_.wvu.Rows" hidden="1">#REF!,#REF!,#REF!,#REF!,#REF!,#REF!,#REF!,#REF!,#REF!,#REF!,#REF!,#REF!,#REF!,#REF!,#REF!,#REF!,#REF!,#REF!,#REF!,#REF!,#REF!,#REF!</definedName>
    <definedName name="Z_FAA4419B_E583_11D1_8DF1_00805F2A002D_.wvu.Rows" localSheetId="1">#REF!,#REF!,#REF!,#REF!,#REF!,#REF!,#REF!,#REF!,#REF!,#REF!,#REF!,#REF!</definedName>
    <definedName name="Z_FAA4419B_E583_11D1_8DF1_00805F2A002D_.wvu.Rows" hidden="1">#REF!,#REF!,#REF!,#REF!,#REF!,#REF!,#REF!,#REF!,#REF!,#REF!,#REF!,#REF!</definedName>
    <definedName name="Z_FAA441AD_E583_11D1_8DF1_00805F2A002D_.wvu.Rows" localSheetId="1">#REF!,#REF!,#REF!,#REF!,#REF!,#REF!,#REF!,#REF!,#REF!,#REF!,#REF!,#REF!,#REF!,#REF!,#REF!,#REF!,#REF!,#REF!,#REF!,#REF!,#REF!,#REF!</definedName>
    <definedName name="Z_FAA441AD_E583_11D1_8DF1_00805F2A002D_.wvu.Rows" hidden="1">#REF!,#REF!,#REF!,#REF!,#REF!,#REF!,#REF!,#REF!,#REF!,#REF!,#REF!,#REF!,#REF!,#REF!,#REF!,#REF!,#REF!,#REF!,#REF!,#REF!,#REF!,#REF!</definedName>
    <definedName name="Z_FAA44248_E583_11D1_8DF1_00805F2A002D_.wvu.Rows" localSheetId="1">#REF!,#REF!,#REF!,#REF!,#REF!,#REF!,#REF!,#REF!,#REF!,#REF!,#REF!,#REF!</definedName>
    <definedName name="Z_FAA44248_E583_11D1_8DF1_00805F2A002D_.wvu.Rows" hidden="1">#REF!,#REF!,#REF!,#REF!,#REF!,#REF!,#REF!,#REF!,#REF!,#REF!,#REF!,#REF!</definedName>
    <definedName name="Z_FAA4425A_E583_11D1_8DF1_00805F2A002D_.wvu.Rows" localSheetId="1">#REF!,#REF!,#REF!,#REF!,#REF!,#REF!,#REF!,#REF!,#REF!,#REF!,#REF!,#REF!,#REF!,#REF!,#REF!,#REF!,#REF!,#REF!,#REF!,#REF!,#REF!,#REF!</definedName>
    <definedName name="Z_FAA4425A_E583_11D1_8DF1_00805F2A002D_.wvu.Rows" hidden="1">#REF!,#REF!,#REF!,#REF!,#REF!,#REF!,#REF!,#REF!,#REF!,#REF!,#REF!,#REF!,#REF!,#REF!,#REF!,#REF!,#REF!,#REF!,#REF!,#REF!,#REF!,#REF!</definedName>
    <definedName name="Z757Z120">#REF!</definedName>
    <definedName name="zcsdrfrt" localSheetId="1">{#N/A,#N/A,FALSE,"Plan1";#N/A,#N/A,FALSE,"Plan2"}</definedName>
    <definedName name="zcsdrfrt" hidden="1">{#N/A,#N/A,FALSE,"Plan1";#N/A,#N/A,FALSE,"Plan2"}</definedName>
    <definedName name="zcvbbbbbb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zcvbbbbb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zcvz" localSheetId="1">{#N/A,#N/A,FALSE,"Banco de Dados"}</definedName>
    <definedName name="zcvz" hidden="1">{#N/A,#N/A,FALSE,"Banco de Dados"}</definedName>
    <definedName name="zd" localSheetId="1">#REF!</definedName>
    <definedName name="zd">#REF!</definedName>
    <definedName name="ZeroSuppressed">"$N$30:$N$730"</definedName>
    <definedName name="zfsfsfs" localSheetId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zfsfsfs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ZL" localSheetId="1">{#N/A,#N/A,FALSE,"Aging Summary";#N/A,#N/A,FALSE,"Ratio Analysis";#N/A,#N/A,FALSE,"Test 120 Day Accts";#N/A,#N/A,FALSE,"Tickmarks"}</definedName>
    <definedName name="ZL" hidden="1">{#N/A,#N/A,FALSE,"Aging Summary";#N/A,#N/A,FALSE,"Ratio Analysis";#N/A,#N/A,FALSE,"Test 120 Day Accts";#N/A,#N/A,FALSE,"Tickmarks"}</definedName>
    <definedName name="zn" localSheetId="1">{"'Resumo Formação'!$A$1:$N$34"}</definedName>
    <definedName name="zn" hidden="1">{"'Resumo Formação'!$A$1:$N$34"}</definedName>
    <definedName name="Zone">"u"</definedName>
    <definedName name="ZoneCours1994">#REF!</definedName>
    <definedName name="ZoneCours1995">#REF!</definedName>
    <definedName name="ZoneCours1996">#REF!</definedName>
    <definedName name="ZoneCours1997">#REF!</definedName>
    <definedName name="ZoneCours1998">#REF!</definedName>
    <definedName name="ZoneCours1999">#REF!</definedName>
    <definedName name="ZoneCoursBudget">#REF!</definedName>
    <definedName name="ZoneListeDevise">#REF!</definedName>
    <definedName name="zrbiu" localSheetId="1">{"'Resumo Formação'!$A$1:$N$34"}</definedName>
    <definedName name="zrbiu" hidden="1">{"'Resumo Formação'!$A$1:$N$34"}</definedName>
    <definedName name="ZSADF" localSheetId="1">{#N/A,#N/A,FALSE,"Plan1";#N/A,#N/A,FALSE,"Plan2"}</definedName>
    <definedName name="ZSADF" hidden="1">{#N/A,#N/A,FALSE,"Plan1";#N/A,#N/A,FALSE,"Plan2"}</definedName>
    <definedName name="zse" localSheetId="1">{"'Resumo Formação'!$A$1:$N$34"}</definedName>
    <definedName name="zse" hidden="1">{"'Resumo Formação'!$A$1:$N$34"}</definedName>
    <definedName name="zsz" localSheetId="1">{#N/A,#N/A,FALSE,"Aging Summary";#N/A,#N/A,FALSE,"Ratio Analysis";#N/A,#N/A,FALSE,"Test 120 Day Accts";#N/A,#N/A,FALSE,"Tickmarks"}</definedName>
    <definedName name="zsz" hidden="1">{#N/A,#N/A,FALSE,"Aging Summary";#N/A,#N/A,FALSE,"Ratio Analysis";#N/A,#N/A,FALSE,"Test 120 Day Accts";#N/A,#N/A,FALSE,"Tickmarks"}</definedName>
    <definedName name="ZV" localSheetId="1">{"'Resumo Formação'!$A$1:$N$34"}</definedName>
    <definedName name="ZV" hidden="1">{"'Resumo Formação'!$A$1:$N$34"}</definedName>
    <definedName name="zx" localSheetId="1">{"'Resumo Formação'!$A$1:$N$34"}</definedName>
    <definedName name="zx" hidden="1">{"'Resumo Formação'!$A$1:$N$34"}</definedName>
    <definedName name="zxc" localSheetId="1">{"'Resumo Formação'!$A$1:$N$34"}</definedName>
    <definedName name="zxc" hidden="1">{"'Resumo Formação'!$A$1:$N$34"}</definedName>
    <definedName name="zxcnmbj" localSheetId="1">{"'Resumo Formação'!$A$1:$N$34"}</definedName>
    <definedName name="zxcnmbj" hidden="1">{"'Resumo Formação'!$A$1:$N$34"}</definedName>
    <definedName name="ZXCV" localSheetId="1">{"'Resumo Formação'!$A$1:$N$34"}</definedName>
    <definedName name="ZXCV" hidden="1">{"'Resumo Formação'!$A$1:$N$34"}</definedName>
    <definedName name="zxd" localSheetId="1">{"ANAR",#N/A,FALSE,"Dist total";"MARGEN",#N/A,FALSE,"Dist total";"COMENTARIO",#N/A,FALSE,"Ficha CODICE";"CONSEJO",#N/A,FALSE,"Dist p0";"uno",#N/A,FALSE,"Dist total"}</definedName>
    <definedName name="zxd" hidden="1">{"ANAR",#N/A,FALSE,"Dist total";"MARGEN",#N/A,FALSE,"Dist total";"COMENTARIO",#N/A,FALSE,"Ficha CODICE";"CONSEJO",#N/A,FALSE,"Dist p0";"uno",#N/A,FALSE,"Dist total"}</definedName>
    <definedName name="ZXMNCB" localSheetId="1">{"'Resumo Formação'!$A$1:$N$34"}</definedName>
    <definedName name="ZXMNCB" hidden="1">{"'Resumo Formação'!$A$1:$N$34"}</definedName>
    <definedName name="ZXVCZXVD">#REF!</definedName>
    <definedName name="zxzx" localSheetId="1">{"'Resumo Formação'!$A$1:$N$34"}</definedName>
    <definedName name="zxzx" hidden="1">{"'Resumo Formação'!$A$1:$N$34"}</definedName>
    <definedName name="zxzxzx" localSheetId="1">{"'Resumo Formação'!$A$1:$N$34"}</definedName>
    <definedName name="zxzxzx" hidden="1">{"'Resumo Formação'!$A$1:$N$34"}</definedName>
    <definedName name="zxzxzxzx" localSheetId="1">{"'Resumo Formação'!$A$1:$N$34"}</definedName>
    <definedName name="zxzxzxzx" hidden="1">{"'Resumo Formação'!$A$1:$N$34"}</definedName>
    <definedName name="zxzxzxzxzx" localSheetId="1">{"'Resumo Formação'!$A$1:$N$34"}</definedName>
    <definedName name="zxzxzxzxzx" hidden="1">{"'Resumo Formação'!$A$1:$N$34"}</definedName>
    <definedName name="zxzxzxzxzxzx" localSheetId="1">{"'Resumo Formação'!$A$1:$N$34"}</definedName>
    <definedName name="zxzxzxzxzxzx" hidden="1">{"'Resumo Formação'!$A$1:$N$34"}</definedName>
    <definedName name="ZZ">#REF!</definedName>
    <definedName name="zzxCAS" localSheetId="1">{"'Resumo Formação'!$A$1:$N$34"}</definedName>
    <definedName name="zzxCAS" hidden="1">{"'Resumo Formação'!$A$1:$N$34"}</definedName>
    <definedName name="zzz" localSheetId="1">{#N/A,#N/A,FALSE,"SIM95"}</definedName>
    <definedName name="zzz" hidden="1">{#N/A,#N/A,FALSE,"SIM95"}</definedName>
    <definedName name="zzzzz" localSheetId="1">#REF!</definedName>
    <definedName name="zzzzz">#REF!</definedName>
    <definedName name="zzzzzz" localSheetId="1">#REF!</definedName>
    <definedName name="zzzzzz">#REF!</definedName>
    <definedName name="zzzzzzzzzzz" localSheetId="1">{#N/A,#N/A,FALSE,"Plan1";#N/A,#N/A,FALSE,"Plan2"}</definedName>
    <definedName name="zzzzzzzzzzz" hidden="1">{#N/A,#N/A,FALSE,"Plan1";#N/A,#N/A,FALSE,"Plan2"}</definedName>
    <definedName name="zzzzzzzzzzzzzzzzzz" localSheetId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zzzzzzzzzzzzzzzzzz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олд" hidden="1">27</definedName>
    <definedName name="про" hidden="1">4</definedName>
    <definedName name="が" localSheetId="1">{#N/A,#N/A,FALSE,"FORM1";#N/A,#N/A,FALSE,"FORM2";#N/A,#N/A,FALSE,"FORM3";#N/A,#N/A,FALSE,"FORM4";#N/A,#N/A,FALSE,"FORM5";#N/A,#N/A,FALSE,"FORM6";#N/A,#N/A,FALSE,"FORM7";#N/A,#N/A,FALSE,"FORM8";#N/A,#N/A,FALSE,"FORM9";#N/A,#N/A,FALSE,"FORM10";#N/A,#N/A,FALSE,"FORM11";#N/A,#N/A,FALSE,"FORM12";#N/A,#N/A,FALSE,"FORM13";#N/A,#N/A,FALSE,"FORM14";#N/A,#N/A,FALSE,"FORM14_1"}</definedName>
    <definedName name="が" hidden="1">{#N/A,#N/A,FALSE,"FORM1";#N/A,#N/A,FALSE,"FORM2";#N/A,#N/A,FALSE,"FORM3";#N/A,#N/A,FALSE,"FORM4";#N/A,#N/A,FALSE,"FORM5";#N/A,#N/A,FALSE,"FORM6";#N/A,#N/A,FALSE,"FORM7";#N/A,#N/A,FALSE,"FORM8";#N/A,#N/A,FALSE,"FORM9";#N/A,#N/A,FALSE,"FORM10";#N/A,#N/A,FALSE,"FORM11";#N/A,#N/A,FALSE,"FORM12";#N/A,#N/A,FALSE,"FORM13";#N/A,#N/A,FALSE,"FORM14";#N/A,#N/A,FALSE,"FORM14_1"}</definedName>
    <definedName name="一括" localSheetId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取引採⑤" hidden="1">#REF!</definedName>
    <definedName name="物上保証" localSheetId="1">{#N/A,#N/A,FALSE,"Aging Summary";#N/A,#N/A,FALSE,"Ratio Analysis";#N/A,#N/A,FALSE,"Test 120 Day Accts";#N/A,#N/A,FALSE,"Tickmarks"}</definedName>
    <definedName name="物上保証" hidden="1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8" i="33" l="1"/>
  <c r="K517" i="33"/>
  <c r="K516" i="33"/>
  <c r="K515" i="33"/>
  <c r="K514" i="33"/>
  <c r="K512" i="33"/>
  <c r="K519" i="33" s="1"/>
  <c r="F518" i="33"/>
  <c r="F517" i="33"/>
  <c r="F516" i="33"/>
  <c r="F515" i="33"/>
  <c r="F514" i="33"/>
  <c r="F512" i="33"/>
  <c r="F519" i="33" s="1"/>
  <c r="K507" i="33"/>
  <c r="K506" i="33"/>
  <c r="K505" i="33"/>
  <c r="K504" i="33"/>
  <c r="K503" i="33"/>
  <c r="K501" i="33"/>
  <c r="K508" i="33" s="1"/>
  <c r="F507" i="33"/>
  <c r="F506" i="33"/>
  <c r="F505" i="33"/>
  <c r="F504" i="33"/>
  <c r="F503" i="33"/>
  <c r="F508" i="33" s="1"/>
  <c r="F501" i="33"/>
  <c r="K68" i="33"/>
  <c r="K71" i="33"/>
  <c r="F71" i="33"/>
  <c r="F68" i="33"/>
  <c r="K65" i="33"/>
  <c r="K62" i="33"/>
  <c r="K64" i="33" s="1"/>
  <c r="F62" i="33"/>
  <c r="F65" i="33"/>
  <c r="E519" i="33"/>
  <c r="D519" i="33"/>
  <c r="J519" i="33"/>
  <c r="I519" i="33"/>
  <c r="H519" i="33"/>
  <c r="G519" i="33"/>
  <c r="C519" i="33"/>
  <c r="B519" i="33"/>
  <c r="J508" i="33"/>
  <c r="C508" i="33"/>
  <c r="B508" i="33"/>
  <c r="D508" i="33"/>
  <c r="I508" i="33"/>
  <c r="H508" i="33"/>
  <c r="G508" i="33"/>
  <c r="E508" i="33"/>
  <c r="H489" i="33"/>
  <c r="J489" i="33"/>
  <c r="I489" i="33"/>
  <c r="K483" i="33"/>
  <c r="J483" i="33"/>
  <c r="J481" i="33" s="1"/>
  <c r="J485" i="33" s="1"/>
  <c r="I483" i="33"/>
  <c r="I481" i="33" s="1"/>
  <c r="H483" i="33"/>
  <c r="H481" i="33" s="1"/>
  <c r="K482" i="33"/>
  <c r="J482" i="33"/>
  <c r="I482" i="33"/>
  <c r="H482" i="33"/>
  <c r="K481" i="33"/>
  <c r="K479" i="33"/>
  <c r="K477" i="33"/>
  <c r="J477" i="33"/>
  <c r="I477" i="33"/>
  <c r="H477" i="33"/>
  <c r="K476" i="33"/>
  <c r="K474" i="33" s="1"/>
  <c r="K473" i="33" s="1"/>
  <c r="J476" i="33"/>
  <c r="J474" i="33" s="1"/>
  <c r="J473" i="33" s="1"/>
  <c r="I476" i="33"/>
  <c r="H476" i="33"/>
  <c r="K475" i="33"/>
  <c r="J475" i="33"/>
  <c r="I475" i="33"/>
  <c r="I474" i="33" s="1"/>
  <c r="I473" i="33" s="1"/>
  <c r="H475" i="33"/>
  <c r="H474" i="33" s="1"/>
  <c r="H473" i="33" s="1"/>
  <c r="K467" i="33"/>
  <c r="K466" i="33"/>
  <c r="K465" i="33"/>
  <c r="K464" i="33"/>
  <c r="K462" i="33" s="1"/>
  <c r="I462" i="33"/>
  <c r="K463" i="33"/>
  <c r="H462" i="33"/>
  <c r="K460" i="33"/>
  <c r="K459" i="33"/>
  <c r="K458" i="33"/>
  <c r="K457" i="33"/>
  <c r="K456" i="33"/>
  <c r="K455" i="33"/>
  <c r="K454" i="33"/>
  <c r="K453" i="33"/>
  <c r="K452" i="33"/>
  <c r="J450" i="33"/>
  <c r="I450" i="33"/>
  <c r="H450" i="33"/>
  <c r="K448" i="33"/>
  <c r="K447" i="33"/>
  <c r="K446" i="33"/>
  <c r="K445" i="33"/>
  <c r="K444" i="33"/>
  <c r="K443" i="33"/>
  <c r="K442" i="33"/>
  <c r="K441" i="33"/>
  <c r="K440" i="33"/>
  <c r="K439" i="33"/>
  <c r="K438" i="33"/>
  <c r="J436" i="33"/>
  <c r="I436" i="33"/>
  <c r="H436" i="33"/>
  <c r="K432" i="33"/>
  <c r="K431" i="33"/>
  <c r="K430" i="33"/>
  <c r="K429" i="33"/>
  <c r="K428" i="33"/>
  <c r="K427" i="33"/>
  <c r="K426" i="33"/>
  <c r="K425" i="33"/>
  <c r="I421" i="33"/>
  <c r="I420" i="33" s="1"/>
  <c r="K424" i="33"/>
  <c r="K423" i="33"/>
  <c r="K422" i="33"/>
  <c r="H421" i="33"/>
  <c r="H420" i="33" s="1"/>
  <c r="K418" i="33"/>
  <c r="K417" i="33"/>
  <c r="K416" i="33"/>
  <c r="K415" i="33"/>
  <c r="K414" i="33"/>
  <c r="K413" i="33"/>
  <c r="K412" i="33"/>
  <c r="K411" i="33"/>
  <c r="K410" i="33"/>
  <c r="J408" i="33"/>
  <c r="I408" i="33"/>
  <c r="H408" i="33"/>
  <c r="G408" i="33"/>
  <c r="G421" i="33"/>
  <c r="G420" i="33" s="1"/>
  <c r="G436" i="33"/>
  <c r="G450" i="33"/>
  <c r="G462" i="33"/>
  <c r="K396" i="33"/>
  <c r="K395" i="33"/>
  <c r="K393" i="33"/>
  <c r="K392" i="33"/>
  <c r="K391" i="33"/>
  <c r="K389" i="33"/>
  <c r="K388" i="33"/>
  <c r="K387" i="33"/>
  <c r="K386" i="33"/>
  <c r="K385" i="33"/>
  <c r="K384" i="33"/>
  <c r="K383" i="33"/>
  <c r="K382" i="33"/>
  <c r="J381" i="33"/>
  <c r="I381" i="33"/>
  <c r="H381" i="33"/>
  <c r="K379" i="33"/>
  <c r="I329" i="33"/>
  <c r="H367" i="33"/>
  <c r="I367" i="33"/>
  <c r="I363" i="33"/>
  <c r="H363" i="33"/>
  <c r="K361" i="33"/>
  <c r="J355" i="33"/>
  <c r="H355" i="33"/>
  <c r="F353" i="33"/>
  <c r="I347" i="33"/>
  <c r="H347" i="33"/>
  <c r="F346" i="33"/>
  <c r="I345" i="33"/>
  <c r="H345" i="33"/>
  <c r="K344" i="33"/>
  <c r="F344" i="33"/>
  <c r="J345" i="33"/>
  <c r="H343" i="33"/>
  <c r="J343" i="33"/>
  <c r="I343" i="33"/>
  <c r="I341" i="33"/>
  <c r="F340" i="33"/>
  <c r="J339" i="33"/>
  <c r="H339" i="33"/>
  <c r="I339" i="33"/>
  <c r="F338" i="33"/>
  <c r="I337" i="33"/>
  <c r="F336" i="33"/>
  <c r="H337" i="33"/>
  <c r="J333" i="33"/>
  <c r="I333" i="33"/>
  <c r="H333" i="33"/>
  <c r="F332" i="33"/>
  <c r="H327" i="33"/>
  <c r="F325" i="33"/>
  <c r="I324" i="33"/>
  <c r="K322" i="33"/>
  <c r="J321" i="33"/>
  <c r="G321" i="33"/>
  <c r="K319" i="33"/>
  <c r="H318" i="33"/>
  <c r="H313" i="33"/>
  <c r="G313" i="33"/>
  <c r="C313" i="33"/>
  <c r="C314" i="33" s="1"/>
  <c r="J279" i="33"/>
  <c r="I279" i="33"/>
  <c r="D278" i="33"/>
  <c r="K277" i="33"/>
  <c r="J276" i="33"/>
  <c r="H276" i="33"/>
  <c r="K274" i="33"/>
  <c r="I268" i="33"/>
  <c r="E268" i="33"/>
  <c r="E265" i="33" s="1"/>
  <c r="E378" i="33" s="1"/>
  <c r="D268" i="33"/>
  <c r="C268" i="33"/>
  <c r="G247" i="33"/>
  <c r="B246" i="33"/>
  <c r="K245" i="33"/>
  <c r="J181" i="33"/>
  <c r="J182" i="33" s="1"/>
  <c r="E246" i="33"/>
  <c r="C246" i="33"/>
  <c r="I244" i="33"/>
  <c r="G241" i="33"/>
  <c r="K239" i="33"/>
  <c r="G238" i="33"/>
  <c r="B237" i="33"/>
  <c r="K236" i="33"/>
  <c r="E237" i="33"/>
  <c r="J233" i="33"/>
  <c r="H233" i="33"/>
  <c r="G233" i="33"/>
  <c r="J231" i="33"/>
  <c r="I231" i="33"/>
  <c r="H231" i="33"/>
  <c r="D230" i="33"/>
  <c r="C230" i="33"/>
  <c r="G217" i="33"/>
  <c r="E217" i="33"/>
  <c r="E218" i="33" s="1"/>
  <c r="J228" i="33"/>
  <c r="H228" i="33"/>
  <c r="G228" i="33"/>
  <c r="I228" i="33"/>
  <c r="I225" i="33"/>
  <c r="H225" i="33"/>
  <c r="J221" i="33"/>
  <c r="H221" i="33"/>
  <c r="J222" i="33"/>
  <c r="C221" i="33"/>
  <c r="G222" i="33"/>
  <c r="J217" i="33"/>
  <c r="J219" i="33" s="1"/>
  <c r="D217" i="33"/>
  <c r="D218" i="33" s="1"/>
  <c r="C217" i="33"/>
  <c r="C218" i="33" s="1"/>
  <c r="B217" i="33"/>
  <c r="G215" i="33"/>
  <c r="J214" i="33"/>
  <c r="B214" i="33"/>
  <c r="K213" i="33"/>
  <c r="D214" i="33"/>
  <c r="I212" i="33"/>
  <c r="J209" i="33"/>
  <c r="G209" i="33"/>
  <c r="F207" i="33"/>
  <c r="I206" i="33"/>
  <c r="E205" i="33"/>
  <c r="D205" i="33"/>
  <c r="H206" i="33"/>
  <c r="G206" i="33"/>
  <c r="C205" i="33"/>
  <c r="I201" i="33"/>
  <c r="H201" i="33"/>
  <c r="H202" i="33" s="1"/>
  <c r="G201" i="33"/>
  <c r="C201" i="33"/>
  <c r="C202" i="33" s="1"/>
  <c r="B201" i="33"/>
  <c r="K199" i="33"/>
  <c r="J199" i="33"/>
  <c r="I199" i="33"/>
  <c r="H199" i="33"/>
  <c r="G199" i="33"/>
  <c r="J198" i="33"/>
  <c r="I198" i="33"/>
  <c r="H198" i="33"/>
  <c r="I196" i="33"/>
  <c r="H196" i="33"/>
  <c r="I178" i="33"/>
  <c r="I193" i="33"/>
  <c r="B189" i="33"/>
  <c r="G190" i="33"/>
  <c r="J185" i="33"/>
  <c r="J186" i="33" s="1"/>
  <c r="H185" i="33"/>
  <c r="H186" i="33" s="1"/>
  <c r="B185" i="33"/>
  <c r="B186" i="33" s="1"/>
  <c r="I181" i="33"/>
  <c r="I261" i="33" s="1"/>
  <c r="G181" i="33"/>
  <c r="E181" i="33"/>
  <c r="E261" i="33" s="1"/>
  <c r="G178" i="33"/>
  <c r="I175" i="33"/>
  <c r="H175" i="33"/>
  <c r="G175" i="33"/>
  <c r="J172" i="33"/>
  <c r="H172" i="33"/>
  <c r="G172" i="33"/>
  <c r="B172" i="33"/>
  <c r="J164" i="33"/>
  <c r="G159" i="33"/>
  <c r="E159" i="33"/>
  <c r="E160" i="33" s="1"/>
  <c r="D159" i="33"/>
  <c r="C159" i="33"/>
  <c r="B159" i="33"/>
  <c r="J141" i="33"/>
  <c r="I141" i="33"/>
  <c r="J189" i="33"/>
  <c r="F140" i="33"/>
  <c r="B198" i="33"/>
  <c r="J130" i="33"/>
  <c r="I130" i="33"/>
  <c r="I131" i="33" s="1"/>
  <c r="D130" i="33"/>
  <c r="D131" i="33" s="1"/>
  <c r="C130" i="33"/>
  <c r="C131" i="33" s="1"/>
  <c r="J126" i="33"/>
  <c r="I126" i="33"/>
  <c r="H126" i="33"/>
  <c r="G126" i="33"/>
  <c r="G124" i="33"/>
  <c r="J123" i="33"/>
  <c r="I123" i="33"/>
  <c r="H123" i="33"/>
  <c r="G123" i="33"/>
  <c r="K120" i="33"/>
  <c r="J121" i="33"/>
  <c r="I121" i="33"/>
  <c r="H121" i="33"/>
  <c r="G121" i="33"/>
  <c r="G64" i="33"/>
  <c r="J64" i="33"/>
  <c r="K73" i="33"/>
  <c r="I74" i="33"/>
  <c r="I145" i="33" s="1"/>
  <c r="B74" i="33"/>
  <c r="B145" i="33" s="1"/>
  <c r="C74" i="33"/>
  <c r="C145" i="33" s="1"/>
  <c r="C146" i="33" s="1"/>
  <c r="D74" i="33"/>
  <c r="D145" i="33" s="1"/>
  <c r="E74" i="33"/>
  <c r="E87" i="33" s="1"/>
  <c r="F77" i="33"/>
  <c r="J74" i="33"/>
  <c r="J145" i="33" s="1"/>
  <c r="I79" i="33"/>
  <c r="J79" i="33"/>
  <c r="J82" i="33"/>
  <c r="F80" i="33"/>
  <c r="H82" i="33"/>
  <c r="I82" i="33"/>
  <c r="I85" i="33"/>
  <c r="F83" i="33"/>
  <c r="K83" i="33"/>
  <c r="G85" i="33"/>
  <c r="H85" i="33"/>
  <c r="F86" i="33"/>
  <c r="K86" i="33"/>
  <c r="G88" i="33"/>
  <c r="E92" i="33"/>
  <c r="F95" i="33"/>
  <c r="G92" i="33"/>
  <c r="H92" i="33"/>
  <c r="I92" i="33"/>
  <c r="I102" i="33" s="1"/>
  <c r="J92" i="33"/>
  <c r="J99" i="33" s="1"/>
  <c r="K95" i="33"/>
  <c r="I100" i="33"/>
  <c r="K98" i="33"/>
  <c r="K101" i="33"/>
  <c r="I104" i="33"/>
  <c r="B104" i="33"/>
  <c r="C104" i="33"/>
  <c r="D104" i="33"/>
  <c r="E104" i="33"/>
  <c r="F107" i="33"/>
  <c r="J104" i="33"/>
  <c r="I109" i="33"/>
  <c r="J109" i="33"/>
  <c r="J112" i="33"/>
  <c r="F110" i="33"/>
  <c r="G112" i="33"/>
  <c r="H112" i="33"/>
  <c r="I112" i="33"/>
  <c r="I115" i="33"/>
  <c r="F113" i="33"/>
  <c r="K113" i="33"/>
  <c r="G115" i="33"/>
  <c r="H115" i="33"/>
  <c r="G489" i="33"/>
  <c r="F489" i="33"/>
  <c r="E489" i="33"/>
  <c r="G483" i="33"/>
  <c r="E483" i="33"/>
  <c r="D483" i="33"/>
  <c r="C483" i="33"/>
  <c r="B483" i="33"/>
  <c r="G482" i="33"/>
  <c r="E482" i="33"/>
  <c r="D482" i="33"/>
  <c r="C482" i="33"/>
  <c r="B482" i="33"/>
  <c r="G477" i="33"/>
  <c r="E477" i="33"/>
  <c r="D477" i="33"/>
  <c r="C477" i="33"/>
  <c r="B477" i="33"/>
  <c r="G476" i="33"/>
  <c r="E476" i="33"/>
  <c r="D476" i="33"/>
  <c r="C476" i="33"/>
  <c r="B476" i="33"/>
  <c r="G475" i="33"/>
  <c r="E475" i="33"/>
  <c r="D475" i="33"/>
  <c r="C475" i="33"/>
  <c r="B475" i="33"/>
  <c r="F467" i="33"/>
  <c r="F466" i="33"/>
  <c r="F465" i="33"/>
  <c r="F464" i="33"/>
  <c r="F463" i="33"/>
  <c r="E462" i="33"/>
  <c r="D462" i="33"/>
  <c r="C462" i="33"/>
  <c r="B462" i="33"/>
  <c r="F460" i="33"/>
  <c r="F459" i="33"/>
  <c r="F456" i="33"/>
  <c r="E455" i="33"/>
  <c r="E450" i="33" s="1"/>
  <c r="F454" i="33"/>
  <c r="F453" i="33"/>
  <c r="F452" i="33"/>
  <c r="F477" i="33" s="1"/>
  <c r="F451" i="33"/>
  <c r="F476" i="33" s="1"/>
  <c r="D450" i="33"/>
  <c r="C450" i="33"/>
  <c r="B450" i="33"/>
  <c r="F448" i="33"/>
  <c r="F447" i="33"/>
  <c r="F446" i="33"/>
  <c r="F445" i="33"/>
  <c r="F444" i="33"/>
  <c r="F443" i="33"/>
  <c r="F442" i="33"/>
  <c r="F441" i="33"/>
  <c r="F440" i="33"/>
  <c r="F439" i="33"/>
  <c r="F438" i="33"/>
  <c r="F437" i="33"/>
  <c r="F475" i="33" s="1"/>
  <c r="E436" i="33"/>
  <c r="D436" i="33"/>
  <c r="C436" i="33"/>
  <c r="B436" i="33"/>
  <c r="F432" i="33"/>
  <c r="F431" i="33"/>
  <c r="F430" i="33"/>
  <c r="F429" i="33"/>
  <c r="F428" i="33"/>
  <c r="F427" i="33"/>
  <c r="F426" i="33"/>
  <c r="F425" i="33"/>
  <c r="F424" i="33"/>
  <c r="F423" i="33"/>
  <c r="F422" i="33"/>
  <c r="E421" i="33"/>
  <c r="E420" i="33" s="1"/>
  <c r="D421" i="33"/>
  <c r="D420" i="33" s="1"/>
  <c r="C421" i="33"/>
  <c r="C420" i="33" s="1"/>
  <c r="B421" i="33"/>
  <c r="B420" i="33" s="1"/>
  <c r="F418" i="33"/>
  <c r="F417" i="33"/>
  <c r="D417" i="33"/>
  <c r="D408" i="33" s="1"/>
  <c r="C417" i="33"/>
  <c r="C408" i="33" s="1"/>
  <c r="B417" i="33"/>
  <c r="B408" i="33" s="1"/>
  <c r="F416" i="33"/>
  <c r="F415" i="33"/>
  <c r="F414" i="33"/>
  <c r="F413" i="33"/>
  <c r="F412" i="33"/>
  <c r="F411" i="33"/>
  <c r="F410" i="33"/>
  <c r="F483" i="33" s="1"/>
  <c r="F409" i="33"/>
  <c r="F482" i="33" s="1"/>
  <c r="E408" i="33"/>
  <c r="C396" i="33"/>
  <c r="F396" i="33" s="1"/>
  <c r="F395" i="33"/>
  <c r="F393" i="33"/>
  <c r="F392" i="33"/>
  <c r="F391" i="33"/>
  <c r="F389" i="33"/>
  <c r="F388" i="33"/>
  <c r="F387" i="33"/>
  <c r="F386" i="33"/>
  <c r="F385" i="33"/>
  <c r="F384" i="33"/>
  <c r="F383" i="33"/>
  <c r="F382" i="33"/>
  <c r="E381" i="33"/>
  <c r="D381" i="33"/>
  <c r="C381" i="33"/>
  <c r="B381" i="33"/>
  <c r="F379" i="33"/>
  <c r="J24" i="33"/>
  <c r="I24" i="33"/>
  <c r="H24" i="33"/>
  <c r="G24" i="33"/>
  <c r="E24" i="33"/>
  <c r="D24" i="33"/>
  <c r="C24" i="33"/>
  <c r="B24" i="33"/>
  <c r="J21" i="33"/>
  <c r="I21" i="33"/>
  <c r="H21" i="33"/>
  <c r="G21" i="33"/>
  <c r="E21" i="33"/>
  <c r="D21" i="33"/>
  <c r="C21" i="33"/>
  <c r="B21" i="33"/>
  <c r="K11" i="33"/>
  <c r="K9" i="33" s="1"/>
  <c r="J11" i="33"/>
  <c r="J9" i="33" s="1"/>
  <c r="I11" i="33"/>
  <c r="I9" i="33" s="1"/>
  <c r="H11" i="33"/>
  <c r="H9" i="33" s="1"/>
  <c r="G11" i="33"/>
  <c r="G9" i="33" s="1"/>
  <c r="F11" i="33"/>
  <c r="F9" i="33" s="1"/>
  <c r="E11" i="33"/>
  <c r="E9" i="33" s="1"/>
  <c r="D11" i="33"/>
  <c r="D9" i="33" s="1"/>
  <c r="C11" i="33"/>
  <c r="C9" i="33" s="1"/>
  <c r="B11" i="33"/>
  <c r="B9" i="33" s="1"/>
  <c r="J5" i="33"/>
  <c r="I5" i="33"/>
  <c r="H5" i="33"/>
  <c r="G5" i="33"/>
  <c r="E5" i="33"/>
  <c r="D5" i="33"/>
  <c r="C5" i="33"/>
  <c r="B5" i="33"/>
  <c r="I485" i="33" l="1"/>
  <c r="G406" i="33"/>
  <c r="H485" i="33"/>
  <c r="I406" i="33"/>
  <c r="I434" i="33"/>
  <c r="I469" i="33" s="1"/>
  <c r="K485" i="33"/>
  <c r="K489" i="33"/>
  <c r="K488" i="33"/>
  <c r="H434" i="33"/>
  <c r="K421" i="33"/>
  <c r="K420" i="33" s="1"/>
  <c r="H406" i="33"/>
  <c r="K409" i="33"/>
  <c r="K408" i="33" s="1"/>
  <c r="J421" i="33"/>
  <c r="J420" i="33" s="1"/>
  <c r="J406" i="33" s="1"/>
  <c r="K437" i="33"/>
  <c r="K436" i="33" s="1"/>
  <c r="K434" i="33" s="1"/>
  <c r="J462" i="33"/>
  <c r="J434" i="33" s="1"/>
  <c r="K451" i="33"/>
  <c r="K450" i="33" s="1"/>
  <c r="H70" i="33"/>
  <c r="E149" i="33"/>
  <c r="E150" i="33" s="1"/>
  <c r="J275" i="33"/>
  <c r="J136" i="33"/>
  <c r="J137" i="33" s="1"/>
  <c r="I146" i="33"/>
  <c r="I195" i="33"/>
  <c r="I136" i="33"/>
  <c r="I137" i="33" s="1"/>
  <c r="I147" i="33"/>
  <c r="D155" i="33"/>
  <c r="D156" i="33" s="1"/>
  <c r="D146" i="33"/>
  <c r="B211" i="33"/>
  <c r="B227" i="33"/>
  <c r="B243" i="33"/>
  <c r="E145" i="33"/>
  <c r="E243" i="33" s="1"/>
  <c r="C211" i="33"/>
  <c r="G434" i="33"/>
  <c r="D481" i="33"/>
  <c r="C155" i="33"/>
  <c r="C156" i="33" s="1"/>
  <c r="C243" i="33"/>
  <c r="C474" i="33"/>
  <c r="C493" i="33" s="1"/>
  <c r="G481" i="33"/>
  <c r="K381" i="33"/>
  <c r="G219" i="33"/>
  <c r="B218" i="33"/>
  <c r="I182" i="33"/>
  <c r="E182" i="33"/>
  <c r="G326" i="33"/>
  <c r="G278" i="33"/>
  <c r="G246" i="33"/>
  <c r="G221" i="33"/>
  <c r="G198" i="33"/>
  <c r="G141" i="33"/>
  <c r="G130" i="33"/>
  <c r="G234" i="33"/>
  <c r="G205" i="33"/>
  <c r="G149" i="33"/>
  <c r="G237" i="33"/>
  <c r="G202" i="33"/>
  <c r="J212" i="33"/>
  <c r="F210" i="33"/>
  <c r="H167" i="33"/>
  <c r="H159" i="33"/>
  <c r="F223" i="33"/>
  <c r="E175" i="33"/>
  <c r="K126" i="33"/>
  <c r="B149" i="33"/>
  <c r="B150" i="33" s="1"/>
  <c r="B252" i="33"/>
  <c r="B253" i="33" s="1"/>
  <c r="G161" i="33"/>
  <c r="E178" i="33"/>
  <c r="C136" i="33"/>
  <c r="C137" i="33" s="1"/>
  <c r="C126" i="33"/>
  <c r="I241" i="33"/>
  <c r="J173" i="33"/>
  <c r="D189" i="33"/>
  <c r="D172" i="33"/>
  <c r="D173" i="33" s="1"/>
  <c r="D185" i="33"/>
  <c r="G189" i="33"/>
  <c r="J159" i="33"/>
  <c r="K162" i="33"/>
  <c r="I255" i="33"/>
  <c r="G127" i="33"/>
  <c r="B136" i="33"/>
  <c r="B137" i="33" s="1"/>
  <c r="J131" i="33"/>
  <c r="H190" i="33"/>
  <c r="C172" i="33"/>
  <c r="C252" i="33" s="1"/>
  <c r="C253" i="33" s="1"/>
  <c r="C185" i="33"/>
  <c r="H187" i="33" s="1"/>
  <c r="B202" i="33"/>
  <c r="K123" i="33"/>
  <c r="J326" i="33"/>
  <c r="K325" i="33"/>
  <c r="J327" i="33"/>
  <c r="G174" i="33"/>
  <c r="B173" i="33"/>
  <c r="I258" i="33"/>
  <c r="I166" i="33"/>
  <c r="I155" i="33"/>
  <c r="I167" i="33"/>
  <c r="B126" i="33"/>
  <c r="C189" i="33"/>
  <c r="H124" i="33"/>
  <c r="C123" i="33"/>
  <c r="B123" i="33"/>
  <c r="C175" i="33"/>
  <c r="J363" i="33"/>
  <c r="E362" i="33"/>
  <c r="F361" i="33"/>
  <c r="K363" i="33" s="1"/>
  <c r="G367" i="33"/>
  <c r="F365" i="33"/>
  <c r="B366" i="33"/>
  <c r="I217" i="33"/>
  <c r="I222" i="33"/>
  <c r="I221" i="33"/>
  <c r="D123" i="33"/>
  <c r="B130" i="33"/>
  <c r="B131" i="33" s="1"/>
  <c r="B160" i="33"/>
  <c r="G182" i="33"/>
  <c r="G261" i="33"/>
  <c r="E123" i="33"/>
  <c r="D136" i="33"/>
  <c r="D126" i="33"/>
  <c r="C149" i="33"/>
  <c r="C150" i="33" s="1"/>
  <c r="C160" i="33"/>
  <c r="J155" i="33"/>
  <c r="K165" i="33"/>
  <c r="J166" i="33"/>
  <c r="G173" i="33"/>
  <c r="G258" i="33"/>
  <c r="E172" i="33"/>
  <c r="E173" i="33" s="1"/>
  <c r="E189" i="33"/>
  <c r="F188" i="33"/>
  <c r="J175" i="33"/>
  <c r="J255" i="33" s="1"/>
  <c r="K233" i="33"/>
  <c r="J244" i="33"/>
  <c r="J243" i="33"/>
  <c r="B278" i="33"/>
  <c r="G279" i="33"/>
  <c r="H329" i="33"/>
  <c r="H335" i="33"/>
  <c r="F122" i="33"/>
  <c r="E126" i="33"/>
  <c r="F125" i="33"/>
  <c r="I132" i="33"/>
  <c r="F198" i="33"/>
  <c r="D149" i="33"/>
  <c r="D150" i="33" s="1"/>
  <c r="D160" i="33"/>
  <c r="I164" i="33"/>
  <c r="I159" i="33"/>
  <c r="B155" i="33"/>
  <c r="B156" i="33" s="1"/>
  <c r="G167" i="33"/>
  <c r="B166" i="33"/>
  <c r="H173" i="33"/>
  <c r="G193" i="33"/>
  <c r="B175" i="33"/>
  <c r="K191" i="33"/>
  <c r="J205" i="33"/>
  <c r="K204" i="33"/>
  <c r="J201" i="33"/>
  <c r="C181" i="33"/>
  <c r="H215" i="33"/>
  <c r="C214" i="33"/>
  <c r="C233" i="33"/>
  <c r="C234" i="33" s="1"/>
  <c r="H238" i="33"/>
  <c r="C237" i="33"/>
  <c r="K242" i="33"/>
  <c r="D227" i="33"/>
  <c r="D237" i="33"/>
  <c r="D233" i="33"/>
  <c r="D234" i="33" s="1"/>
  <c r="J335" i="33"/>
  <c r="K334" i="33"/>
  <c r="J329" i="33"/>
  <c r="H127" i="33"/>
  <c r="H317" i="33"/>
  <c r="H326" i="33"/>
  <c r="H366" i="33"/>
  <c r="H141" i="33"/>
  <c r="H130" i="33"/>
  <c r="H189" i="33"/>
  <c r="H205" i="33"/>
  <c r="H234" i="33"/>
  <c r="G160" i="33"/>
  <c r="H178" i="33"/>
  <c r="H258" i="33" s="1"/>
  <c r="B329" i="33"/>
  <c r="B330" i="33" s="1"/>
  <c r="I124" i="33"/>
  <c r="I127" i="33"/>
  <c r="I362" i="33"/>
  <c r="I330" i="33"/>
  <c r="I262" i="33"/>
  <c r="I214" i="33"/>
  <c r="I237" i="33"/>
  <c r="I202" i="33"/>
  <c r="I278" i="33"/>
  <c r="I189" i="33"/>
  <c r="H164" i="33"/>
  <c r="E293" i="33"/>
  <c r="E262" i="33"/>
  <c r="J190" i="33"/>
  <c r="J193" i="33"/>
  <c r="I179" i="33"/>
  <c r="G203" i="33"/>
  <c r="H209" i="33"/>
  <c r="F226" i="33"/>
  <c r="I230" i="33"/>
  <c r="I366" i="33"/>
  <c r="B205" i="33"/>
  <c r="F204" i="33"/>
  <c r="G164" i="33"/>
  <c r="J273" i="33"/>
  <c r="J268" i="33"/>
  <c r="K271" i="33"/>
  <c r="E130" i="33"/>
  <c r="E131" i="33" s="1"/>
  <c r="F120" i="33"/>
  <c r="J124" i="33"/>
  <c r="J127" i="33"/>
  <c r="J167" i="33"/>
  <c r="E185" i="33"/>
  <c r="J187" i="33" s="1"/>
  <c r="J178" i="33"/>
  <c r="J258" i="33" s="1"/>
  <c r="J195" i="33"/>
  <c r="K194" i="33"/>
  <c r="J196" i="33"/>
  <c r="H203" i="33"/>
  <c r="J206" i="33"/>
  <c r="I209" i="33"/>
  <c r="D178" i="33"/>
  <c r="D179" i="33" s="1"/>
  <c r="D211" i="33"/>
  <c r="J218" i="33"/>
  <c r="J234" i="33"/>
  <c r="F245" i="33"/>
  <c r="I247" i="33"/>
  <c r="D246" i="33"/>
  <c r="I327" i="33"/>
  <c r="I313" i="33"/>
  <c r="I326" i="33"/>
  <c r="K365" i="33"/>
  <c r="J367" i="33"/>
  <c r="J366" i="33"/>
  <c r="F239" i="33"/>
  <c r="D269" i="33"/>
  <c r="D265" i="33"/>
  <c r="D266" i="33" s="1"/>
  <c r="G329" i="33"/>
  <c r="K340" i="33"/>
  <c r="K341" i="33" s="1"/>
  <c r="J341" i="33"/>
  <c r="F159" i="33"/>
  <c r="C178" i="33"/>
  <c r="C179" i="33" s="1"/>
  <c r="C195" i="33"/>
  <c r="J211" i="33"/>
  <c r="J215" i="33"/>
  <c r="E201" i="33"/>
  <c r="E202" i="33" s="1"/>
  <c r="K220" i="33"/>
  <c r="J225" i="33"/>
  <c r="J227" i="33"/>
  <c r="E230" i="33"/>
  <c r="J237" i="33"/>
  <c r="I243" i="33"/>
  <c r="J246" i="33"/>
  <c r="B275" i="33"/>
  <c r="K316" i="33"/>
  <c r="J318" i="33"/>
  <c r="J313" i="33"/>
  <c r="J317" i="33"/>
  <c r="C329" i="33"/>
  <c r="C330" i="33" s="1"/>
  <c r="K336" i="33"/>
  <c r="K337" i="33" s="1"/>
  <c r="J337" i="33"/>
  <c r="D175" i="33"/>
  <c r="F191" i="33"/>
  <c r="C278" i="33"/>
  <c r="F277" i="33"/>
  <c r="H362" i="33"/>
  <c r="C366" i="33"/>
  <c r="C269" i="33"/>
  <c r="C317" i="33"/>
  <c r="C198" i="33"/>
  <c r="K140" i="33"/>
  <c r="K237" i="33" s="1"/>
  <c r="F162" i="33"/>
  <c r="C166" i="33"/>
  <c r="I190" i="33"/>
  <c r="I185" i="33"/>
  <c r="D195" i="33"/>
  <c r="I211" i="33"/>
  <c r="F213" i="33"/>
  <c r="K215" i="33" s="1"/>
  <c r="B221" i="33"/>
  <c r="K223" i="33"/>
  <c r="I227" i="33"/>
  <c r="F229" i="33"/>
  <c r="H237" i="33"/>
  <c r="G244" i="33"/>
  <c r="I270" i="33"/>
  <c r="I265" i="33"/>
  <c r="I378" i="33" s="1"/>
  <c r="I269" i="33"/>
  <c r="E278" i="33"/>
  <c r="B313" i="33"/>
  <c r="G318" i="33"/>
  <c r="B317" i="33"/>
  <c r="B323" i="33"/>
  <c r="F326" i="33"/>
  <c r="J362" i="33"/>
  <c r="I323" i="33"/>
  <c r="I275" i="33"/>
  <c r="B178" i="33"/>
  <c r="B179" i="33" s="1"/>
  <c r="B195" i="33"/>
  <c r="I215" i="33"/>
  <c r="D201" i="33"/>
  <c r="D202" i="33" s="1"/>
  <c r="D362" i="33"/>
  <c r="D198" i="33"/>
  <c r="B146" i="33"/>
  <c r="J146" i="33"/>
  <c r="G255" i="33"/>
  <c r="F165" i="33"/>
  <c r="D166" i="33"/>
  <c r="H193" i="33"/>
  <c r="F194" i="33"/>
  <c r="K210" i="33"/>
  <c r="G212" i="33"/>
  <c r="G214" i="33"/>
  <c r="E214" i="33"/>
  <c r="D221" i="33"/>
  <c r="G218" i="33"/>
  <c r="G230" i="33"/>
  <c r="I238" i="33"/>
  <c r="I246" i="33"/>
  <c r="G252" i="33"/>
  <c r="D275" i="33"/>
  <c r="H315" i="33"/>
  <c r="I321" i="33"/>
  <c r="I355" i="33"/>
  <c r="E326" i="33"/>
  <c r="E198" i="33"/>
  <c r="H255" i="33"/>
  <c r="I172" i="33"/>
  <c r="D181" i="33"/>
  <c r="I183" i="33" s="1"/>
  <c r="K188" i="33"/>
  <c r="G196" i="33"/>
  <c r="I205" i="33"/>
  <c r="H212" i="33"/>
  <c r="H214" i="33"/>
  <c r="E221" i="33"/>
  <c r="F220" i="33"/>
  <c r="C227" i="33"/>
  <c r="K226" i="33"/>
  <c r="H217" i="33"/>
  <c r="H230" i="33"/>
  <c r="H181" i="33"/>
  <c r="G231" i="33"/>
  <c r="I233" i="33"/>
  <c r="B181" i="33"/>
  <c r="G183" i="33" s="1"/>
  <c r="B233" i="33"/>
  <c r="B234" i="33" s="1"/>
  <c r="J261" i="33"/>
  <c r="J183" i="33"/>
  <c r="J247" i="33"/>
  <c r="E266" i="33"/>
  <c r="H273" i="33"/>
  <c r="H268" i="33"/>
  <c r="F274" i="33"/>
  <c r="J323" i="33"/>
  <c r="H341" i="33"/>
  <c r="C362" i="33"/>
  <c r="G185" i="33"/>
  <c r="G225" i="33"/>
  <c r="H241" i="33"/>
  <c r="H244" i="33"/>
  <c r="G276" i="33"/>
  <c r="G268" i="33"/>
  <c r="H279" i="33"/>
  <c r="H278" i="33"/>
  <c r="G314" i="33"/>
  <c r="H324" i="33"/>
  <c r="B326" i="33"/>
  <c r="D329" i="33"/>
  <c r="I335" i="33"/>
  <c r="B362" i="33"/>
  <c r="K207" i="33"/>
  <c r="B230" i="33"/>
  <c r="J230" i="33"/>
  <c r="F236" i="33"/>
  <c r="K238" i="33" s="1"/>
  <c r="J238" i="33"/>
  <c r="D243" i="33"/>
  <c r="H247" i="33"/>
  <c r="H246" i="33"/>
  <c r="I273" i="33"/>
  <c r="D313" i="33"/>
  <c r="D317" i="33"/>
  <c r="F342" i="33"/>
  <c r="G355" i="33"/>
  <c r="H222" i="33"/>
  <c r="K229" i="33"/>
  <c r="E233" i="33"/>
  <c r="E234" i="33" s="1"/>
  <c r="J241" i="33"/>
  <c r="F242" i="33"/>
  <c r="J278" i="33"/>
  <c r="I293" i="33"/>
  <c r="I309" i="33" s="1"/>
  <c r="E317" i="33"/>
  <c r="F316" i="33"/>
  <c r="E313" i="33"/>
  <c r="J324" i="33"/>
  <c r="K346" i="33"/>
  <c r="K347" i="33" s="1"/>
  <c r="B268" i="33"/>
  <c r="I276" i="33"/>
  <c r="C323" i="33"/>
  <c r="C326" i="33"/>
  <c r="E329" i="33"/>
  <c r="E330" i="33" s="1"/>
  <c r="C265" i="33"/>
  <c r="C266" i="33" s="1"/>
  <c r="G317" i="33"/>
  <c r="F319" i="33"/>
  <c r="D323" i="33"/>
  <c r="D326" i="33"/>
  <c r="K342" i="33"/>
  <c r="K343" i="33" s="1"/>
  <c r="J347" i="33"/>
  <c r="G362" i="33"/>
  <c r="E366" i="33"/>
  <c r="D366" i="33"/>
  <c r="E269" i="33"/>
  <c r="F271" i="33"/>
  <c r="C275" i="33"/>
  <c r="H314" i="33"/>
  <c r="I317" i="33"/>
  <c r="G327" i="33"/>
  <c r="K332" i="33"/>
  <c r="K333" i="33" s="1"/>
  <c r="K338" i="33"/>
  <c r="K339" i="33" s="1"/>
  <c r="K345" i="33"/>
  <c r="G363" i="33"/>
  <c r="G366" i="33"/>
  <c r="G273" i="33"/>
  <c r="I318" i="33"/>
  <c r="H321" i="33"/>
  <c r="F322" i="33"/>
  <c r="G324" i="33"/>
  <c r="F334" i="33"/>
  <c r="K353" i="33"/>
  <c r="J70" i="33"/>
  <c r="J59" i="33"/>
  <c r="J142" i="33" s="1"/>
  <c r="J240" i="33" s="1"/>
  <c r="C481" i="33"/>
  <c r="K70" i="33"/>
  <c r="D59" i="33"/>
  <c r="I67" i="33"/>
  <c r="F59" i="33"/>
  <c r="F69" i="33" s="1"/>
  <c r="D474" i="33"/>
  <c r="D493" i="33" s="1"/>
  <c r="H73" i="33"/>
  <c r="G67" i="33"/>
  <c r="K88" i="33"/>
  <c r="E59" i="33"/>
  <c r="B481" i="33"/>
  <c r="J102" i="33"/>
  <c r="K59" i="33"/>
  <c r="K63" i="33" s="1"/>
  <c r="I70" i="33"/>
  <c r="C59" i="33"/>
  <c r="C57" i="33" s="1"/>
  <c r="C75" i="33" s="1"/>
  <c r="H67" i="33"/>
  <c r="J67" i="33"/>
  <c r="F104" i="33"/>
  <c r="F114" i="33" s="1"/>
  <c r="E102" i="33"/>
  <c r="J96" i="33"/>
  <c r="J94" i="33"/>
  <c r="J90" i="33"/>
  <c r="J105" i="33" s="1"/>
  <c r="E90" i="33"/>
  <c r="E105" i="33" s="1"/>
  <c r="D87" i="33"/>
  <c r="F74" i="33"/>
  <c r="K115" i="33"/>
  <c r="E108" i="33"/>
  <c r="E111" i="33"/>
  <c r="I96" i="33"/>
  <c r="I99" i="33"/>
  <c r="I90" i="33"/>
  <c r="I105" i="33" s="1"/>
  <c r="E81" i="33"/>
  <c r="E78" i="33"/>
  <c r="D114" i="33"/>
  <c r="D111" i="33"/>
  <c r="D108" i="33"/>
  <c r="H99" i="33"/>
  <c r="H96" i="33"/>
  <c r="H102" i="33"/>
  <c r="D81" i="33"/>
  <c r="D78" i="33"/>
  <c r="D84" i="33"/>
  <c r="E114" i="33"/>
  <c r="C114" i="33"/>
  <c r="C111" i="33"/>
  <c r="G102" i="33"/>
  <c r="G96" i="33"/>
  <c r="G99" i="33"/>
  <c r="E84" i="33"/>
  <c r="C87" i="33"/>
  <c r="C81" i="33"/>
  <c r="C78" i="33"/>
  <c r="C84" i="33"/>
  <c r="J114" i="33"/>
  <c r="J106" i="33"/>
  <c r="J108" i="33"/>
  <c r="J111" i="33"/>
  <c r="B108" i="33"/>
  <c r="B111" i="33"/>
  <c r="B114" i="33"/>
  <c r="J78" i="33"/>
  <c r="J81" i="33"/>
  <c r="J84" i="33"/>
  <c r="J87" i="33"/>
  <c r="J76" i="33"/>
  <c r="B84" i="33"/>
  <c r="B87" i="33"/>
  <c r="B78" i="33"/>
  <c r="B81" i="33"/>
  <c r="B59" i="33"/>
  <c r="I106" i="33"/>
  <c r="D92" i="33"/>
  <c r="I94" i="33" s="1"/>
  <c r="H79" i="33"/>
  <c r="J73" i="33"/>
  <c r="I103" i="33"/>
  <c r="K97" i="33"/>
  <c r="I87" i="33"/>
  <c r="I114" i="33"/>
  <c r="C108" i="33"/>
  <c r="H103" i="33"/>
  <c r="J97" i="33"/>
  <c r="B92" i="33"/>
  <c r="I84" i="33"/>
  <c r="G59" i="33"/>
  <c r="G142" i="33" s="1"/>
  <c r="G152" i="33" s="1"/>
  <c r="I111" i="33"/>
  <c r="K110" i="33"/>
  <c r="G103" i="33"/>
  <c r="F101" i="33"/>
  <c r="K103" i="33" s="1"/>
  <c r="H100" i="33"/>
  <c r="E99" i="33"/>
  <c r="I97" i="33"/>
  <c r="J88" i="33"/>
  <c r="K85" i="33"/>
  <c r="I81" i="33"/>
  <c r="K80" i="33"/>
  <c r="G73" i="33"/>
  <c r="H109" i="33"/>
  <c r="H104" i="33"/>
  <c r="I59" i="33"/>
  <c r="G104" i="33"/>
  <c r="G90" i="33" s="1"/>
  <c r="G93" i="33" s="1"/>
  <c r="J100" i="33"/>
  <c r="K92" i="33"/>
  <c r="K102" i="33" s="1"/>
  <c r="G74" i="33"/>
  <c r="J115" i="33"/>
  <c r="I108" i="33"/>
  <c r="K107" i="33"/>
  <c r="G100" i="33"/>
  <c r="F98" i="33"/>
  <c r="H97" i="33"/>
  <c r="E96" i="33"/>
  <c r="I88" i="33"/>
  <c r="J85" i="33"/>
  <c r="I78" i="33"/>
  <c r="K77" i="33"/>
  <c r="G70" i="33"/>
  <c r="I64" i="33"/>
  <c r="J103" i="33"/>
  <c r="G82" i="33"/>
  <c r="I76" i="33"/>
  <c r="H74" i="33"/>
  <c r="H145" i="33" s="1"/>
  <c r="H136" i="33" s="1"/>
  <c r="H137" i="33" s="1"/>
  <c r="I73" i="33"/>
  <c r="H59" i="33"/>
  <c r="G97" i="33"/>
  <c r="H88" i="33"/>
  <c r="K67" i="33"/>
  <c r="H64" i="33"/>
  <c r="G109" i="33"/>
  <c r="C92" i="33"/>
  <c r="C96" i="33" s="1"/>
  <c r="G79" i="33"/>
  <c r="D434" i="33"/>
  <c r="B474" i="33"/>
  <c r="B497" i="33" s="1"/>
  <c r="K5" i="33"/>
  <c r="B434" i="33"/>
  <c r="D20" i="33"/>
  <c r="E20" i="33"/>
  <c r="B20" i="33"/>
  <c r="C406" i="33"/>
  <c r="G20" i="33"/>
  <c r="K21" i="33"/>
  <c r="C20" i="33"/>
  <c r="K24" i="33"/>
  <c r="F21" i="33"/>
  <c r="F5" i="33"/>
  <c r="J20" i="33"/>
  <c r="F455" i="33"/>
  <c r="F450" i="33" s="1"/>
  <c r="H20" i="33"/>
  <c r="C434" i="33"/>
  <c r="F462" i="33"/>
  <c r="E434" i="33"/>
  <c r="F421" i="33"/>
  <c r="F420" i="33" s="1"/>
  <c r="E481" i="33"/>
  <c r="E406" i="33"/>
  <c r="D406" i="33"/>
  <c r="I20" i="33"/>
  <c r="F408" i="33"/>
  <c r="B406" i="33"/>
  <c r="E474" i="33"/>
  <c r="E497" i="33" s="1"/>
  <c r="G474" i="33"/>
  <c r="G485" i="33" s="1"/>
  <c r="F474" i="33"/>
  <c r="F497" i="33" s="1"/>
  <c r="F24" i="33"/>
  <c r="F381" i="33"/>
  <c r="F481" i="33"/>
  <c r="F436" i="33"/>
  <c r="E136" i="33" l="1"/>
  <c r="G469" i="33"/>
  <c r="J72" i="33"/>
  <c r="G240" i="33"/>
  <c r="G163" i="33"/>
  <c r="G133" i="33"/>
  <c r="G134" i="33" s="1"/>
  <c r="H469" i="33"/>
  <c r="J469" i="33"/>
  <c r="K406" i="33"/>
  <c r="K469" i="33" s="1"/>
  <c r="H275" i="33"/>
  <c r="J63" i="33"/>
  <c r="J192" i="33"/>
  <c r="E211" i="33"/>
  <c r="G320" i="33"/>
  <c r="E179" i="33"/>
  <c r="H155" i="33"/>
  <c r="H156" i="33" s="1"/>
  <c r="H211" i="33"/>
  <c r="H243" i="33"/>
  <c r="J66" i="33"/>
  <c r="H138" i="33"/>
  <c r="J69" i="33"/>
  <c r="J57" i="33"/>
  <c r="J60" i="33" s="1"/>
  <c r="H195" i="33"/>
  <c r="F84" i="33"/>
  <c r="F145" i="33"/>
  <c r="E63" i="33"/>
  <c r="E142" i="33"/>
  <c r="J144" i="33" s="1"/>
  <c r="C473" i="33"/>
  <c r="G78" i="33"/>
  <c r="G145" i="33"/>
  <c r="G259" i="33" s="1"/>
  <c r="J320" i="33"/>
  <c r="J224" i="33"/>
  <c r="J133" i="33"/>
  <c r="J134" i="33" s="1"/>
  <c r="H323" i="33"/>
  <c r="H166" i="33"/>
  <c r="E275" i="33"/>
  <c r="E195" i="33"/>
  <c r="E323" i="33"/>
  <c r="E227" i="33"/>
  <c r="E155" i="33"/>
  <c r="E156" i="33" s="1"/>
  <c r="E146" i="33"/>
  <c r="H63" i="33"/>
  <c r="H142" i="33"/>
  <c r="H256" i="33" s="1"/>
  <c r="E72" i="33"/>
  <c r="C66" i="33"/>
  <c r="C142" i="33"/>
  <c r="C176" i="33" s="1"/>
  <c r="D66" i="33"/>
  <c r="D142" i="33"/>
  <c r="D176" i="33" s="1"/>
  <c r="H227" i="33"/>
  <c r="G176" i="33"/>
  <c r="G143" i="33"/>
  <c r="C485" i="33"/>
  <c r="C496" i="33" s="1"/>
  <c r="I72" i="33"/>
  <c r="I142" i="33"/>
  <c r="I256" i="33" s="1"/>
  <c r="E57" i="33"/>
  <c r="E60" i="33" s="1"/>
  <c r="K69" i="33"/>
  <c r="K142" i="33"/>
  <c r="K152" i="33" s="1"/>
  <c r="G224" i="33"/>
  <c r="E166" i="33"/>
  <c r="G272" i="33"/>
  <c r="J143" i="33"/>
  <c r="J272" i="33"/>
  <c r="G208" i="33"/>
  <c r="J147" i="33"/>
  <c r="J61" i="33"/>
  <c r="E66" i="33"/>
  <c r="H147" i="33"/>
  <c r="G192" i="33"/>
  <c r="J152" i="33"/>
  <c r="J153" i="33" s="1"/>
  <c r="B72" i="33"/>
  <c r="B142" i="33"/>
  <c r="B176" i="33" s="1"/>
  <c r="C497" i="33"/>
  <c r="E69" i="33"/>
  <c r="F63" i="33"/>
  <c r="F142" i="33"/>
  <c r="F272" i="33" s="1"/>
  <c r="J208" i="33"/>
  <c r="H146" i="33"/>
  <c r="J163" i="33"/>
  <c r="K497" i="33"/>
  <c r="J497" i="33"/>
  <c r="H496" i="33"/>
  <c r="I496" i="33"/>
  <c r="J235" i="33"/>
  <c r="H235" i="33"/>
  <c r="B255" i="33"/>
  <c r="B287" i="33" s="1"/>
  <c r="D255" i="33"/>
  <c r="I257" i="33" s="1"/>
  <c r="D252" i="33"/>
  <c r="D253" i="33" s="1"/>
  <c r="B258" i="33"/>
  <c r="B259" i="33" s="1"/>
  <c r="C258" i="33"/>
  <c r="C290" i="33" s="1"/>
  <c r="J287" i="33"/>
  <c r="J256" i="33"/>
  <c r="J293" i="33"/>
  <c r="J262" i="33"/>
  <c r="J263" i="33"/>
  <c r="K228" i="33"/>
  <c r="F155" i="33"/>
  <c r="F166" i="33"/>
  <c r="K159" i="33"/>
  <c r="K164" i="33"/>
  <c r="F323" i="33"/>
  <c r="K324" i="33"/>
  <c r="C284" i="33"/>
  <c r="E314" i="33"/>
  <c r="K172" i="33"/>
  <c r="K189" i="33"/>
  <c r="K185" i="33"/>
  <c r="K190" i="33"/>
  <c r="G287" i="33"/>
  <c r="G256" i="33"/>
  <c r="G257" i="33"/>
  <c r="K198" i="33"/>
  <c r="K362" i="33"/>
  <c r="K130" i="33"/>
  <c r="K141" i="33"/>
  <c r="K178" i="33"/>
  <c r="K196" i="33"/>
  <c r="K234" i="33"/>
  <c r="H290" i="33"/>
  <c r="H259" i="33"/>
  <c r="D287" i="33"/>
  <c r="B314" i="33"/>
  <c r="G315" i="33"/>
  <c r="G331" i="33"/>
  <c r="G330" i="33"/>
  <c r="J132" i="33"/>
  <c r="B284" i="33"/>
  <c r="B265" i="33"/>
  <c r="B269" i="33"/>
  <c r="K230" i="33"/>
  <c r="K231" i="33"/>
  <c r="F329" i="33"/>
  <c r="F175" i="33"/>
  <c r="F255" i="33" s="1"/>
  <c r="E186" i="33"/>
  <c r="E169" i="33"/>
  <c r="K273" i="33"/>
  <c r="H179" i="33"/>
  <c r="H180" i="33"/>
  <c r="K335" i="33"/>
  <c r="K175" i="33"/>
  <c r="K255" i="33" s="1"/>
  <c r="K193" i="33"/>
  <c r="K181" i="33"/>
  <c r="G180" i="33"/>
  <c r="J156" i="33"/>
  <c r="D137" i="33"/>
  <c r="I138" i="33"/>
  <c r="K326" i="33"/>
  <c r="K327" i="33"/>
  <c r="B169" i="33"/>
  <c r="F243" i="33"/>
  <c r="F278" i="33"/>
  <c r="C182" i="33"/>
  <c r="C261" i="33"/>
  <c r="F126" i="33"/>
  <c r="F189" i="33"/>
  <c r="F172" i="33"/>
  <c r="F252" i="33" s="1"/>
  <c r="F185" i="33"/>
  <c r="F275" i="33"/>
  <c r="G254" i="33"/>
  <c r="G253" i="33"/>
  <c r="K317" i="33"/>
  <c r="K313" i="33"/>
  <c r="K318" i="33"/>
  <c r="I310" i="33"/>
  <c r="F227" i="33"/>
  <c r="J202" i="33"/>
  <c r="J203" i="33"/>
  <c r="J169" i="33"/>
  <c r="J249" i="33" s="1"/>
  <c r="G293" i="33"/>
  <c r="G262" i="33"/>
  <c r="J252" i="33"/>
  <c r="J161" i="33"/>
  <c r="J149" i="33"/>
  <c r="J160" i="33"/>
  <c r="G132" i="33"/>
  <c r="G131" i="33"/>
  <c r="B261" i="33"/>
  <c r="G263" i="33" s="1"/>
  <c r="B182" i="33"/>
  <c r="K241" i="33"/>
  <c r="K244" i="33"/>
  <c r="E137" i="33"/>
  <c r="J138" i="33"/>
  <c r="F211" i="33"/>
  <c r="D314" i="33"/>
  <c r="I234" i="33"/>
  <c r="I235" i="33"/>
  <c r="I187" i="33"/>
  <c r="I186" i="33"/>
  <c r="I169" i="33"/>
  <c r="I249" i="33" s="1"/>
  <c r="J180" i="33"/>
  <c r="J179" i="33"/>
  <c r="E309" i="33"/>
  <c r="E310" i="33" s="1"/>
  <c r="E294" i="33"/>
  <c r="K246" i="33"/>
  <c r="F123" i="33"/>
  <c r="K278" i="33"/>
  <c r="G290" i="33"/>
  <c r="K167" i="33"/>
  <c r="I219" i="33"/>
  <c r="I218" i="33"/>
  <c r="C255" i="33"/>
  <c r="H257" i="33" s="1"/>
  <c r="K124" i="33"/>
  <c r="D169" i="33"/>
  <c r="D186" i="33"/>
  <c r="I294" i="33"/>
  <c r="G284" i="33"/>
  <c r="G269" i="33"/>
  <c r="G265" i="33"/>
  <c r="G270" i="33"/>
  <c r="H182" i="33"/>
  <c r="H261" i="33"/>
  <c r="H183" i="33"/>
  <c r="H287" i="33"/>
  <c r="F195" i="33"/>
  <c r="F178" i="33"/>
  <c r="K225" i="33"/>
  <c r="K221" i="33"/>
  <c r="K222" i="33"/>
  <c r="K217" i="33"/>
  <c r="K321" i="33"/>
  <c r="K268" i="33"/>
  <c r="J269" i="33"/>
  <c r="J265" i="33"/>
  <c r="J378" i="33" s="1"/>
  <c r="J270" i="33"/>
  <c r="F201" i="33"/>
  <c r="F205" i="33"/>
  <c r="H132" i="33"/>
  <c r="H131" i="33"/>
  <c r="F130" i="33"/>
  <c r="F366" i="33"/>
  <c r="I157" i="33"/>
  <c r="I156" i="33"/>
  <c r="I287" i="33"/>
  <c r="J259" i="33"/>
  <c r="J290" i="33"/>
  <c r="E255" i="33"/>
  <c r="J257" i="33" s="1"/>
  <c r="I331" i="33"/>
  <c r="D330" i="33"/>
  <c r="H269" i="33"/>
  <c r="H270" i="33"/>
  <c r="H265" i="33"/>
  <c r="I173" i="33"/>
  <c r="I174" i="33"/>
  <c r="J330" i="33"/>
  <c r="J331" i="33"/>
  <c r="K355" i="33"/>
  <c r="K209" i="33"/>
  <c r="I266" i="33"/>
  <c r="I267" i="33"/>
  <c r="E258" i="33"/>
  <c r="J260" i="33" s="1"/>
  <c r="D258" i="33"/>
  <c r="F268" i="33"/>
  <c r="K366" i="33"/>
  <c r="K367" i="33"/>
  <c r="F246" i="33"/>
  <c r="K247" i="33"/>
  <c r="I180" i="33"/>
  <c r="G153" i="33"/>
  <c r="C186" i="33"/>
  <c r="C169" i="33"/>
  <c r="J174" i="33"/>
  <c r="K121" i="33"/>
  <c r="G150" i="33"/>
  <c r="G151" i="33"/>
  <c r="F317" i="33"/>
  <c r="F313" i="33"/>
  <c r="F237" i="33"/>
  <c r="F233" i="33"/>
  <c r="D261" i="33"/>
  <c r="D182" i="33"/>
  <c r="G235" i="33"/>
  <c r="K276" i="33"/>
  <c r="I315" i="33"/>
  <c r="I314" i="33"/>
  <c r="K205" i="33"/>
  <c r="K201" i="33"/>
  <c r="K206" i="33"/>
  <c r="K279" i="33"/>
  <c r="G186" i="33"/>
  <c r="G187" i="33"/>
  <c r="G169" i="33"/>
  <c r="F221" i="33"/>
  <c r="F217" i="33"/>
  <c r="K212" i="33"/>
  <c r="F230" i="33"/>
  <c r="D378" i="33"/>
  <c r="H219" i="33"/>
  <c r="H218" i="33"/>
  <c r="H169" i="33"/>
  <c r="H249" i="33" s="1"/>
  <c r="E252" i="33"/>
  <c r="F214" i="33"/>
  <c r="F181" i="33"/>
  <c r="J314" i="33"/>
  <c r="J315" i="33"/>
  <c r="F160" i="33"/>
  <c r="F149" i="33"/>
  <c r="K214" i="33"/>
  <c r="H177" i="33"/>
  <c r="I252" i="33"/>
  <c r="I161" i="33"/>
  <c r="I149" i="33"/>
  <c r="I160" i="33"/>
  <c r="K329" i="33"/>
  <c r="H331" i="33"/>
  <c r="H330" i="33"/>
  <c r="J176" i="33"/>
  <c r="J177" i="33"/>
  <c r="G177" i="33"/>
  <c r="I203" i="33"/>
  <c r="F362" i="33"/>
  <c r="I290" i="33"/>
  <c r="I259" i="33"/>
  <c r="C173" i="33"/>
  <c r="H174" i="33"/>
  <c r="I177" i="33"/>
  <c r="F136" i="33"/>
  <c r="K127" i="33"/>
  <c r="H252" i="33"/>
  <c r="H284" i="33" s="1"/>
  <c r="H161" i="33"/>
  <c r="H149" i="33"/>
  <c r="H160" i="33"/>
  <c r="F72" i="33"/>
  <c r="F66" i="33"/>
  <c r="D69" i="33"/>
  <c r="G111" i="33"/>
  <c r="D63" i="33"/>
  <c r="D497" i="33"/>
  <c r="D485" i="33"/>
  <c r="D492" i="33" s="1"/>
  <c r="D473" i="33"/>
  <c r="D72" i="33"/>
  <c r="D57" i="33"/>
  <c r="D60" i="33" s="1"/>
  <c r="K61" i="33"/>
  <c r="K72" i="33"/>
  <c r="E93" i="33"/>
  <c r="H497" i="33"/>
  <c r="C63" i="33"/>
  <c r="C72" i="33"/>
  <c r="C60" i="33"/>
  <c r="K66" i="33"/>
  <c r="G108" i="33"/>
  <c r="C69" i="33"/>
  <c r="F108" i="33"/>
  <c r="F111" i="33"/>
  <c r="F92" i="33"/>
  <c r="F90" i="33" s="1"/>
  <c r="F105" i="33" s="1"/>
  <c r="K96" i="33"/>
  <c r="C99" i="33"/>
  <c r="H94" i="33"/>
  <c r="J91" i="33"/>
  <c r="F81" i="33"/>
  <c r="H106" i="33"/>
  <c r="H111" i="33"/>
  <c r="H114" i="33"/>
  <c r="H76" i="33"/>
  <c r="H84" i="33"/>
  <c r="H87" i="33"/>
  <c r="I63" i="33"/>
  <c r="B90" i="33"/>
  <c r="B105" i="33" s="1"/>
  <c r="B96" i="33"/>
  <c r="H78" i="33"/>
  <c r="G72" i="33"/>
  <c r="G61" i="33"/>
  <c r="G66" i="33"/>
  <c r="G57" i="33"/>
  <c r="G63" i="33"/>
  <c r="K104" i="33"/>
  <c r="K111" i="33" s="1"/>
  <c r="K109" i="33"/>
  <c r="G84" i="33"/>
  <c r="G87" i="33"/>
  <c r="G76" i="33"/>
  <c r="K82" i="33"/>
  <c r="B99" i="33"/>
  <c r="H90" i="33"/>
  <c r="K74" i="33"/>
  <c r="K79" i="33"/>
  <c r="F78" i="33"/>
  <c r="K112" i="33"/>
  <c r="D90" i="33"/>
  <c r="D105" i="33" s="1"/>
  <c r="D99" i="33"/>
  <c r="D102" i="33"/>
  <c r="G94" i="33"/>
  <c r="H108" i="33"/>
  <c r="F57" i="33"/>
  <c r="F60" i="33" s="1"/>
  <c r="K99" i="33"/>
  <c r="C90" i="33"/>
  <c r="C105" i="33" s="1"/>
  <c r="C102" i="33"/>
  <c r="G81" i="33"/>
  <c r="H81" i="33"/>
  <c r="F87" i="33"/>
  <c r="D96" i="33"/>
  <c r="I61" i="33"/>
  <c r="I57" i="33"/>
  <c r="I69" i="33"/>
  <c r="I66" i="33"/>
  <c r="G69" i="33"/>
  <c r="H66" i="33"/>
  <c r="H57" i="33"/>
  <c r="H58" i="33" s="1"/>
  <c r="H72" i="33"/>
  <c r="H69" i="33"/>
  <c r="H61" i="33"/>
  <c r="G114" i="33"/>
  <c r="G106" i="33"/>
  <c r="G105" i="33"/>
  <c r="K100" i="33"/>
  <c r="B57" i="33"/>
  <c r="B75" i="33" s="1"/>
  <c r="B66" i="33"/>
  <c r="B63" i="33"/>
  <c r="B69" i="33"/>
  <c r="I93" i="33"/>
  <c r="J93" i="33"/>
  <c r="B102" i="33"/>
  <c r="I497" i="33"/>
  <c r="G497" i="33"/>
  <c r="C469" i="33"/>
  <c r="B469" i="33"/>
  <c r="D469" i="33"/>
  <c r="B473" i="33"/>
  <c r="F485" i="33"/>
  <c r="F496" i="33" s="1"/>
  <c r="B485" i="33"/>
  <c r="B496" i="33" s="1"/>
  <c r="B493" i="33"/>
  <c r="K20" i="33"/>
  <c r="E473" i="33"/>
  <c r="F434" i="33"/>
  <c r="E485" i="33"/>
  <c r="E496" i="33" s="1"/>
  <c r="G473" i="33"/>
  <c r="F406" i="33"/>
  <c r="E469" i="33"/>
  <c r="F473" i="33"/>
  <c r="G496" i="33"/>
  <c r="F20" i="33"/>
  <c r="J157" i="33" l="1"/>
  <c r="I91" i="33"/>
  <c r="D284" i="33"/>
  <c r="B290" i="33"/>
  <c r="E75" i="33"/>
  <c r="F152" i="33"/>
  <c r="F153" i="33" s="1"/>
  <c r="F192" i="33"/>
  <c r="F240" i="33"/>
  <c r="D256" i="33"/>
  <c r="E176" i="33"/>
  <c r="K143" i="33"/>
  <c r="G144" i="33"/>
  <c r="F224" i="33"/>
  <c r="F133" i="33"/>
  <c r="F134" i="33" s="1"/>
  <c r="F320" i="33"/>
  <c r="D496" i="33"/>
  <c r="G260" i="33"/>
  <c r="J496" i="33"/>
  <c r="F163" i="33"/>
  <c r="J75" i="33"/>
  <c r="J58" i="33"/>
  <c r="H157" i="33"/>
  <c r="K163" i="33"/>
  <c r="C492" i="33"/>
  <c r="K272" i="33"/>
  <c r="H144" i="33"/>
  <c r="H224" i="33"/>
  <c r="H152" i="33"/>
  <c r="H208" i="33"/>
  <c r="H143" i="33"/>
  <c r="H240" i="33"/>
  <c r="H163" i="33"/>
  <c r="H192" i="33"/>
  <c r="H176" i="33"/>
  <c r="H272" i="33"/>
  <c r="H133" i="33"/>
  <c r="H320" i="33"/>
  <c r="G243" i="33"/>
  <c r="G179" i="33"/>
  <c r="G211" i="33"/>
  <c r="G275" i="33"/>
  <c r="G136" i="33"/>
  <c r="G195" i="33"/>
  <c r="G227" i="33"/>
  <c r="G146" i="33"/>
  <c r="G147" i="33"/>
  <c r="G155" i="33"/>
  <c r="G166" i="33"/>
  <c r="G323" i="33"/>
  <c r="K144" i="33"/>
  <c r="K240" i="33"/>
  <c r="K320" i="33"/>
  <c r="K133" i="33"/>
  <c r="K134" i="33" s="1"/>
  <c r="K192" i="33"/>
  <c r="B143" i="33"/>
  <c r="B320" i="33"/>
  <c r="B240" i="33"/>
  <c r="B192" i="33"/>
  <c r="B224" i="33"/>
  <c r="B133" i="33"/>
  <c r="B272" i="33"/>
  <c r="B152" i="33"/>
  <c r="B163" i="33"/>
  <c r="B208" i="33"/>
  <c r="D143" i="33"/>
  <c r="D163" i="33"/>
  <c r="D152" i="33"/>
  <c r="D153" i="33" s="1"/>
  <c r="D208" i="33"/>
  <c r="D320" i="33"/>
  <c r="D192" i="33"/>
  <c r="D240" i="33"/>
  <c r="D272" i="33"/>
  <c r="D224" i="33"/>
  <c r="D133" i="33"/>
  <c r="D134" i="33" s="1"/>
  <c r="E163" i="33"/>
  <c r="E152" i="33"/>
  <c r="E192" i="33"/>
  <c r="E143" i="33"/>
  <c r="E240" i="33"/>
  <c r="E224" i="33"/>
  <c r="E272" i="33"/>
  <c r="E133" i="33"/>
  <c r="E208" i="33"/>
  <c r="E320" i="33"/>
  <c r="K78" i="33"/>
  <c r="K145" i="33"/>
  <c r="I133" i="33"/>
  <c r="I144" i="33"/>
  <c r="I163" i="33"/>
  <c r="I272" i="33"/>
  <c r="I208" i="33"/>
  <c r="I143" i="33"/>
  <c r="I240" i="33"/>
  <c r="I320" i="33"/>
  <c r="I192" i="33"/>
  <c r="I176" i="33"/>
  <c r="I152" i="33"/>
  <c r="I224" i="33"/>
  <c r="C143" i="33"/>
  <c r="C240" i="33"/>
  <c r="C272" i="33"/>
  <c r="C224" i="33"/>
  <c r="C192" i="33"/>
  <c r="C163" i="33"/>
  <c r="C152" i="33"/>
  <c r="C153" i="33" s="1"/>
  <c r="C208" i="33"/>
  <c r="C133" i="33"/>
  <c r="C134" i="33" s="1"/>
  <c r="C320" i="33"/>
  <c r="F146" i="33"/>
  <c r="K208" i="33"/>
  <c r="H378" i="33"/>
  <c r="H380" i="33" s="1"/>
  <c r="H390" i="33" s="1"/>
  <c r="H394" i="33" s="1"/>
  <c r="K224" i="33"/>
  <c r="F208" i="33"/>
  <c r="F143" i="33"/>
  <c r="K496" i="33"/>
  <c r="H260" i="33"/>
  <c r="B256" i="33"/>
  <c r="C259" i="33"/>
  <c r="J250" i="33"/>
  <c r="J281" i="33"/>
  <c r="J349" i="33"/>
  <c r="I253" i="33"/>
  <c r="I254" i="33"/>
  <c r="I284" i="33"/>
  <c r="F182" i="33"/>
  <c r="F261" i="33"/>
  <c r="K330" i="33"/>
  <c r="K331" i="33"/>
  <c r="G171" i="33"/>
  <c r="G170" i="33"/>
  <c r="G249" i="33"/>
  <c r="D290" i="33"/>
  <c r="I292" i="33" s="1"/>
  <c r="D259" i="33"/>
  <c r="H288" i="33"/>
  <c r="H303" i="33"/>
  <c r="J150" i="33"/>
  <c r="J151" i="33"/>
  <c r="F186" i="33"/>
  <c r="F169" i="33"/>
  <c r="E170" i="33"/>
  <c r="E249" i="33"/>
  <c r="K180" i="33"/>
  <c r="K179" i="33"/>
  <c r="D285" i="33"/>
  <c r="D300" i="33"/>
  <c r="D301" i="33" s="1"/>
  <c r="E253" i="33"/>
  <c r="E284" i="33"/>
  <c r="D262" i="33"/>
  <c r="D293" i="33"/>
  <c r="I263" i="33"/>
  <c r="E290" i="33"/>
  <c r="J292" i="33" s="1"/>
  <c r="E259" i="33"/>
  <c r="F131" i="33"/>
  <c r="J267" i="33"/>
  <c r="J266" i="33"/>
  <c r="G285" i="33"/>
  <c r="G286" i="33"/>
  <c r="G300" i="33"/>
  <c r="B293" i="33"/>
  <c r="G295" i="33" s="1"/>
  <c r="B262" i="33"/>
  <c r="F173" i="33"/>
  <c r="B266" i="33"/>
  <c r="B378" i="33"/>
  <c r="F378" i="33" s="1"/>
  <c r="H292" i="33"/>
  <c r="H291" i="33"/>
  <c r="H306" i="33"/>
  <c r="K187" i="33"/>
  <c r="K186" i="33"/>
  <c r="K169" i="33"/>
  <c r="K249" i="33" s="1"/>
  <c r="C291" i="33"/>
  <c r="C306" i="33"/>
  <c r="C307" i="33" s="1"/>
  <c r="H300" i="33"/>
  <c r="H285" i="33"/>
  <c r="H286" i="33"/>
  <c r="H150" i="33"/>
  <c r="H151" i="33"/>
  <c r="H266" i="33"/>
  <c r="H267" i="33"/>
  <c r="F202" i="33"/>
  <c r="K315" i="33"/>
  <c r="K314" i="33"/>
  <c r="K177" i="33"/>
  <c r="K176" i="33"/>
  <c r="K202" i="33"/>
  <c r="K203" i="33"/>
  <c r="I150" i="33"/>
  <c r="I151" i="33"/>
  <c r="D170" i="33"/>
  <c r="D249" i="33"/>
  <c r="I251" i="33" s="1"/>
  <c r="B288" i="33"/>
  <c r="B303" i="33"/>
  <c r="B304" i="33" s="1"/>
  <c r="J253" i="33"/>
  <c r="J254" i="33"/>
  <c r="B285" i="33"/>
  <c r="B300" i="33"/>
  <c r="B301" i="33" s="1"/>
  <c r="K131" i="33"/>
  <c r="K132" i="33"/>
  <c r="H254" i="33"/>
  <c r="H253" i="33"/>
  <c r="F150" i="33"/>
  <c r="F234" i="33"/>
  <c r="C170" i="33"/>
  <c r="C249" i="33"/>
  <c r="H251" i="33" s="1"/>
  <c r="K270" i="33"/>
  <c r="K265" i="33"/>
  <c r="K269" i="33"/>
  <c r="F179" i="33"/>
  <c r="H293" i="33"/>
  <c r="H262" i="33"/>
  <c r="H263" i="33"/>
  <c r="B170" i="33"/>
  <c r="B249" i="33"/>
  <c r="K173" i="33"/>
  <c r="K174" i="33"/>
  <c r="F314" i="33"/>
  <c r="J291" i="33"/>
  <c r="J306" i="33"/>
  <c r="K219" i="33"/>
  <c r="K218" i="33"/>
  <c r="K287" i="33"/>
  <c r="K257" i="33"/>
  <c r="K256" i="33"/>
  <c r="G291" i="33"/>
  <c r="G306" i="33"/>
  <c r="G292" i="33"/>
  <c r="G303" i="33"/>
  <c r="G288" i="33"/>
  <c r="G289" i="33"/>
  <c r="I260" i="33"/>
  <c r="H171" i="33"/>
  <c r="H170" i="33"/>
  <c r="J295" i="33"/>
  <c r="J294" i="33"/>
  <c r="J309" i="33"/>
  <c r="I291" i="33"/>
  <c r="I306" i="33"/>
  <c r="F253" i="33"/>
  <c r="E256" i="33"/>
  <c r="E287" i="33"/>
  <c r="J289" i="33" s="1"/>
  <c r="I288" i="33"/>
  <c r="I289" i="33"/>
  <c r="I303" i="33"/>
  <c r="J284" i="33"/>
  <c r="C287" i="33"/>
  <c r="H289" i="33" s="1"/>
  <c r="C256" i="33"/>
  <c r="K258" i="33"/>
  <c r="B291" i="33"/>
  <c r="B306" i="33"/>
  <c r="B307" i="33" s="1"/>
  <c r="F176" i="33"/>
  <c r="K235" i="33"/>
  <c r="K252" i="33"/>
  <c r="K149" i="33"/>
  <c r="K160" i="33"/>
  <c r="K161" i="33"/>
  <c r="F156" i="33"/>
  <c r="G266" i="33"/>
  <c r="G267" i="33"/>
  <c r="J170" i="33"/>
  <c r="J171" i="33"/>
  <c r="C285" i="33"/>
  <c r="C300" i="33"/>
  <c r="C301" i="33" s="1"/>
  <c r="F269" i="33"/>
  <c r="F284" i="33"/>
  <c r="F265" i="33"/>
  <c r="K153" i="33"/>
  <c r="H250" i="33"/>
  <c r="H349" i="33"/>
  <c r="H281" i="33"/>
  <c r="F137" i="33"/>
  <c r="I281" i="33"/>
  <c r="I349" i="33"/>
  <c r="I250" i="33"/>
  <c r="F287" i="33"/>
  <c r="F256" i="33"/>
  <c r="F218" i="33"/>
  <c r="I171" i="33"/>
  <c r="I170" i="33"/>
  <c r="G294" i="33"/>
  <c r="G309" i="33"/>
  <c r="C262" i="33"/>
  <c r="C293" i="33"/>
  <c r="K261" i="33"/>
  <c r="K183" i="33"/>
  <c r="K182" i="33"/>
  <c r="F330" i="33"/>
  <c r="D288" i="33"/>
  <c r="D303" i="33"/>
  <c r="D304" i="33" s="1"/>
  <c r="F258" i="33"/>
  <c r="J288" i="33"/>
  <c r="J303" i="33"/>
  <c r="F102" i="33"/>
  <c r="D75" i="33"/>
  <c r="F99" i="33"/>
  <c r="F96" i="33"/>
  <c r="K90" i="33"/>
  <c r="K105" i="33" s="1"/>
  <c r="K108" i="33"/>
  <c r="K94" i="33"/>
  <c r="C93" i="33"/>
  <c r="F93" i="33"/>
  <c r="G58" i="33"/>
  <c r="B60" i="33"/>
  <c r="G75" i="33"/>
  <c r="F75" i="33"/>
  <c r="K76" i="33"/>
  <c r="K84" i="33"/>
  <c r="K87" i="33"/>
  <c r="K57" i="33"/>
  <c r="H75" i="33"/>
  <c r="H91" i="33"/>
  <c r="H93" i="33"/>
  <c r="G60" i="33"/>
  <c r="H105" i="33"/>
  <c r="H60" i="33"/>
  <c r="I58" i="33"/>
  <c r="I75" i="33"/>
  <c r="D93" i="33"/>
  <c r="K81" i="33"/>
  <c r="K106" i="33"/>
  <c r="K114" i="33"/>
  <c r="G91" i="33"/>
  <c r="I60" i="33"/>
  <c r="B93" i="33"/>
  <c r="B492" i="33"/>
  <c r="F469" i="33"/>
  <c r="K154" i="33" l="1"/>
  <c r="H400" i="33"/>
  <c r="I400" i="33"/>
  <c r="I487" i="33"/>
  <c r="J400" i="33"/>
  <c r="J487" i="33"/>
  <c r="K487" i="33" s="1"/>
  <c r="I153" i="33"/>
  <c r="I154" i="33"/>
  <c r="E153" i="33"/>
  <c r="J154" i="33"/>
  <c r="B134" i="33"/>
  <c r="G135" i="33"/>
  <c r="H397" i="33"/>
  <c r="H399" i="33"/>
  <c r="H401" i="33" s="1"/>
  <c r="H135" i="33"/>
  <c r="H134" i="33"/>
  <c r="H153" i="33"/>
  <c r="H154" i="33"/>
  <c r="I134" i="33"/>
  <c r="I135" i="33"/>
  <c r="K135" i="33"/>
  <c r="G138" i="33"/>
  <c r="G137" i="33"/>
  <c r="K323" i="33"/>
  <c r="K136" i="33"/>
  <c r="K275" i="33"/>
  <c r="K147" i="33"/>
  <c r="K166" i="33"/>
  <c r="K227" i="33"/>
  <c r="K155" i="33"/>
  <c r="K195" i="33"/>
  <c r="K243" i="33"/>
  <c r="K146" i="33"/>
  <c r="K211" i="33"/>
  <c r="B153" i="33"/>
  <c r="G154" i="33"/>
  <c r="G156" i="33"/>
  <c r="G157" i="33"/>
  <c r="E134" i="33"/>
  <c r="J135" i="33"/>
  <c r="K378" i="33"/>
  <c r="F266" i="33"/>
  <c r="K253" i="33"/>
  <c r="K254" i="33"/>
  <c r="K289" i="33"/>
  <c r="K288" i="33"/>
  <c r="K303" i="33"/>
  <c r="J304" i="33"/>
  <c r="F285" i="33"/>
  <c r="F300" i="33"/>
  <c r="J285" i="33"/>
  <c r="J286" i="33"/>
  <c r="J300" i="33"/>
  <c r="K263" i="33"/>
  <c r="K293" i="33"/>
  <c r="K262" i="33"/>
  <c r="I282" i="33"/>
  <c r="I297" i="33"/>
  <c r="H357" i="33"/>
  <c r="H350" i="33"/>
  <c r="H354" i="33"/>
  <c r="I304" i="33"/>
  <c r="I305" i="33"/>
  <c r="I307" i="33"/>
  <c r="J307" i="33"/>
  <c r="B349" i="33"/>
  <c r="B250" i="33"/>
  <c r="B281" i="33"/>
  <c r="D294" i="33"/>
  <c r="D309" i="33"/>
  <c r="I295" i="33"/>
  <c r="E349" i="33"/>
  <c r="J351" i="33" s="1"/>
  <c r="E281" i="33"/>
  <c r="J283" i="33" s="1"/>
  <c r="E250" i="33"/>
  <c r="H304" i="33"/>
  <c r="J357" i="33"/>
  <c r="J350" i="33"/>
  <c r="J354" i="33"/>
  <c r="G302" i="33"/>
  <c r="G301" i="33"/>
  <c r="I285" i="33"/>
  <c r="I300" i="33"/>
  <c r="I286" i="33"/>
  <c r="J311" i="33"/>
  <c r="J310" i="33"/>
  <c r="F290" i="33"/>
  <c r="F259" i="33"/>
  <c r="C294" i="33"/>
  <c r="C309" i="33"/>
  <c r="C310" i="33" s="1"/>
  <c r="G308" i="33"/>
  <c r="G307" i="33"/>
  <c r="D281" i="33"/>
  <c r="I283" i="33" s="1"/>
  <c r="D349" i="33"/>
  <c r="I351" i="33" s="1"/>
  <c r="D250" i="33"/>
  <c r="K170" i="33"/>
  <c r="K171" i="33"/>
  <c r="J282" i="33"/>
  <c r="J297" i="33"/>
  <c r="C281" i="33"/>
  <c r="H283" i="33" s="1"/>
  <c r="C349" i="33"/>
  <c r="H351" i="33" s="1"/>
  <c r="C250" i="33"/>
  <c r="G349" i="33"/>
  <c r="G251" i="33"/>
  <c r="G281" i="33"/>
  <c r="H487" i="33" s="1"/>
  <c r="G250" i="33"/>
  <c r="K281" i="33"/>
  <c r="K400" i="33" s="1"/>
  <c r="K349" i="33"/>
  <c r="K250" i="33"/>
  <c r="K284" i="33"/>
  <c r="E285" i="33"/>
  <c r="E300" i="33"/>
  <c r="E301" i="33" s="1"/>
  <c r="J251" i="33"/>
  <c r="C288" i="33"/>
  <c r="C303" i="33"/>
  <c r="C304" i="33" s="1"/>
  <c r="H294" i="33"/>
  <c r="H295" i="33"/>
  <c r="H309" i="33"/>
  <c r="H302" i="33"/>
  <c r="H301" i="33"/>
  <c r="G305" i="33"/>
  <c r="G304" i="33"/>
  <c r="G310" i="33"/>
  <c r="K290" i="33"/>
  <c r="K259" i="33"/>
  <c r="K260" i="33"/>
  <c r="E288" i="33"/>
  <c r="E303" i="33"/>
  <c r="E304" i="33" s="1"/>
  <c r="K267" i="33"/>
  <c r="K266" i="33"/>
  <c r="F170" i="33"/>
  <c r="F249" i="33"/>
  <c r="K251" i="33" s="1"/>
  <c r="F293" i="33"/>
  <c r="F262" i="33"/>
  <c r="I357" i="33"/>
  <c r="I350" i="33"/>
  <c r="I354" i="33"/>
  <c r="E306" i="33"/>
  <c r="E307" i="33" s="1"/>
  <c r="E291" i="33"/>
  <c r="H297" i="33"/>
  <c r="H282" i="33"/>
  <c r="F288" i="33"/>
  <c r="F303" i="33"/>
  <c r="K151" i="33"/>
  <c r="K150" i="33"/>
  <c r="H307" i="33"/>
  <c r="H308" i="33"/>
  <c r="B294" i="33"/>
  <c r="B309" i="33"/>
  <c r="B310" i="33" s="1"/>
  <c r="D291" i="33"/>
  <c r="D306" i="33"/>
  <c r="D307" i="33" s="1"/>
  <c r="K91" i="33"/>
  <c r="K93" i="33"/>
  <c r="E400" i="33"/>
  <c r="K58" i="33"/>
  <c r="K60" i="33"/>
  <c r="K75" i="33"/>
  <c r="K492" i="33" l="1"/>
  <c r="K493" i="33"/>
  <c r="H305" i="33"/>
  <c r="K137" i="33"/>
  <c r="K138" i="33"/>
  <c r="K157" i="33"/>
  <c r="K156" i="33"/>
  <c r="K282" i="33"/>
  <c r="K297" i="33"/>
  <c r="J298" i="33"/>
  <c r="E357" i="33"/>
  <c r="E350" i="33"/>
  <c r="E354" i="33"/>
  <c r="F294" i="33"/>
  <c r="F309" i="33"/>
  <c r="H369" i="33"/>
  <c r="H358" i="33"/>
  <c r="J301" i="33"/>
  <c r="J302" i="33"/>
  <c r="K304" i="33"/>
  <c r="K305" i="33"/>
  <c r="G311" i="33"/>
  <c r="H310" i="33"/>
  <c r="H311" i="33"/>
  <c r="K285" i="33"/>
  <c r="K286" i="33"/>
  <c r="K300" i="33"/>
  <c r="G357" i="33"/>
  <c r="G351" i="33"/>
  <c r="G350" i="33"/>
  <c r="G354" i="33"/>
  <c r="B282" i="33"/>
  <c r="B297" i="33"/>
  <c r="B298" i="33" s="1"/>
  <c r="F301" i="33"/>
  <c r="I302" i="33"/>
  <c r="I301" i="33"/>
  <c r="D310" i="33"/>
  <c r="I311" i="33"/>
  <c r="I298" i="33"/>
  <c r="I358" i="33"/>
  <c r="I369" i="33"/>
  <c r="I377" i="33" s="1"/>
  <c r="I380" i="33" s="1"/>
  <c r="I390" i="33" s="1"/>
  <c r="I394" i="33" s="1"/>
  <c r="C357" i="33"/>
  <c r="H359" i="33" s="1"/>
  <c r="C350" i="33"/>
  <c r="C354" i="33"/>
  <c r="D357" i="33"/>
  <c r="I359" i="33" s="1"/>
  <c r="D350" i="33"/>
  <c r="D354" i="33"/>
  <c r="F291" i="33"/>
  <c r="F306" i="33"/>
  <c r="B357" i="33"/>
  <c r="B350" i="33"/>
  <c r="B354" i="33"/>
  <c r="F304" i="33"/>
  <c r="F281" i="33"/>
  <c r="K283" i="33" s="1"/>
  <c r="F250" i="33"/>
  <c r="F349" i="33"/>
  <c r="K351" i="33" s="1"/>
  <c r="G283" i="33"/>
  <c r="G282" i="33"/>
  <c r="G297" i="33"/>
  <c r="J369" i="33"/>
  <c r="J377" i="33" s="1"/>
  <c r="J358" i="33"/>
  <c r="I308" i="33"/>
  <c r="K292" i="33"/>
  <c r="K291" i="33"/>
  <c r="K306" i="33"/>
  <c r="H298" i="33"/>
  <c r="K357" i="33"/>
  <c r="K350" i="33"/>
  <c r="K354" i="33"/>
  <c r="C282" i="33"/>
  <c r="C297" i="33"/>
  <c r="C298" i="33" s="1"/>
  <c r="D282" i="33"/>
  <c r="D297" i="33"/>
  <c r="D298" i="33" s="1"/>
  <c r="E282" i="33"/>
  <c r="E297" i="33"/>
  <c r="E298" i="33" s="1"/>
  <c r="J308" i="33"/>
  <c r="K295" i="33"/>
  <c r="K294" i="33"/>
  <c r="K309" i="33"/>
  <c r="J305" i="33"/>
  <c r="D400" i="33"/>
  <c r="C400" i="33"/>
  <c r="J380" i="33" l="1"/>
  <c r="K377" i="33"/>
  <c r="I397" i="33"/>
  <c r="I399" i="33"/>
  <c r="I401" i="33" s="1"/>
  <c r="H299" i="33"/>
  <c r="I299" i="33"/>
  <c r="J370" i="33"/>
  <c r="K310" i="33"/>
  <c r="K311" i="33"/>
  <c r="G298" i="33"/>
  <c r="G299" i="33"/>
  <c r="K308" i="33"/>
  <c r="K307" i="33"/>
  <c r="H370" i="33"/>
  <c r="J299" i="33"/>
  <c r="E369" i="33"/>
  <c r="E358" i="33"/>
  <c r="F307" i="33"/>
  <c r="C358" i="33"/>
  <c r="C369" i="33"/>
  <c r="C370" i="33" s="1"/>
  <c r="K298" i="33"/>
  <c r="B369" i="33"/>
  <c r="B370" i="33" s="1"/>
  <c r="B358" i="33"/>
  <c r="K358" i="33"/>
  <c r="G369" i="33"/>
  <c r="K369" i="33" s="1"/>
  <c r="G358" i="33"/>
  <c r="G359" i="33"/>
  <c r="F310" i="33"/>
  <c r="D369" i="33"/>
  <c r="D370" i="33" s="1"/>
  <c r="D358" i="33"/>
  <c r="F357" i="33"/>
  <c r="F350" i="33"/>
  <c r="F354" i="33"/>
  <c r="J359" i="33"/>
  <c r="F282" i="33"/>
  <c r="F297" i="33"/>
  <c r="I370" i="33"/>
  <c r="K301" i="33"/>
  <c r="K302" i="33"/>
  <c r="J493" i="33"/>
  <c r="G400" i="33"/>
  <c r="G401" i="33" s="1"/>
  <c r="G487" i="33"/>
  <c r="I493" i="33"/>
  <c r="B400" i="33"/>
  <c r="E487" i="33"/>
  <c r="F400" i="33"/>
  <c r="F487" i="33"/>
  <c r="K380" i="33" l="1"/>
  <c r="J390" i="33"/>
  <c r="I371" i="33"/>
  <c r="H371" i="33"/>
  <c r="J492" i="33"/>
  <c r="F298" i="33"/>
  <c r="F369" i="33"/>
  <c r="K371" i="33" s="1"/>
  <c r="F358" i="33"/>
  <c r="K299" i="33"/>
  <c r="K359" i="33"/>
  <c r="K370" i="33"/>
  <c r="E370" i="33"/>
  <c r="E377" i="33"/>
  <c r="E380" i="33" s="1"/>
  <c r="E390" i="33" s="1"/>
  <c r="G371" i="33"/>
  <c r="G370" i="33"/>
  <c r="J371" i="33"/>
  <c r="D377" i="33"/>
  <c r="D380" i="33" s="1"/>
  <c r="D390" i="33" s="1"/>
  <c r="D394" i="33" s="1"/>
  <c r="D397" i="33" s="1"/>
  <c r="H493" i="33"/>
  <c r="H492" i="33"/>
  <c r="G493" i="33"/>
  <c r="G492" i="33"/>
  <c r="I492" i="33"/>
  <c r="E493" i="33"/>
  <c r="E492" i="33"/>
  <c r="F493" i="33"/>
  <c r="F492" i="33"/>
  <c r="K390" i="33" l="1"/>
  <c r="J394" i="33"/>
  <c r="F370" i="33"/>
  <c r="D399" i="33"/>
  <c r="D401" i="33" s="1"/>
  <c r="E394" i="33"/>
  <c r="B377" i="33"/>
  <c r="B380" i="33" s="1"/>
  <c r="B390" i="33" s="1"/>
  <c r="B394" i="33" s="1"/>
  <c r="C377" i="33"/>
  <c r="K394" i="33" l="1"/>
  <c r="K399" i="33" s="1"/>
  <c r="K401" i="33" s="1"/>
  <c r="J399" i="33"/>
  <c r="J401" i="33" s="1"/>
  <c r="J397" i="33"/>
  <c r="K397" i="33" s="1"/>
  <c r="C380" i="33"/>
  <c r="F377" i="33"/>
  <c r="E397" i="33"/>
  <c r="E399" i="33"/>
  <c r="E401" i="33" s="1"/>
  <c r="B399" i="33"/>
  <c r="B401" i="33" s="1"/>
  <c r="B397" i="33"/>
  <c r="C390" i="33" l="1"/>
  <c r="F380" i="33"/>
  <c r="C394" i="33" l="1"/>
  <c r="F390" i="33"/>
  <c r="C399" i="33" l="1"/>
  <c r="C401" i="33" s="1"/>
  <c r="C397" i="33"/>
  <c r="F397" i="33" s="1"/>
  <c r="F394" i="33"/>
  <c r="F399" i="33" s="1"/>
  <c r="F401" i="33" s="1"/>
  <c r="AW309" i="1" l="1"/>
  <c r="AW308" i="1"/>
  <c r="AW318" i="1" s="1"/>
  <c r="AW322" i="1" s="1"/>
  <c r="AW327" i="1" s="1"/>
  <c r="W220" i="32"/>
  <c r="X220" i="32"/>
  <c r="AB221" i="32"/>
  <c r="AB220" i="32"/>
  <c r="AB230" i="32" s="1"/>
  <c r="AB234" i="32" s="1"/>
  <c r="AB239" i="32" s="1"/>
  <c r="BB386" i="1"/>
  <c r="BB375" i="1"/>
  <c r="BB362" i="1"/>
  <c r="BB346" i="1"/>
  <c r="BB345" i="1" s="1"/>
  <c r="BB333" i="1"/>
  <c r="BB309" i="1"/>
  <c r="BB307" i="1"/>
  <c r="BB296" i="1"/>
  <c r="BB292" i="1"/>
  <c r="BB288" i="1"/>
  <c r="BB280" i="1"/>
  <c r="BB276" i="1"/>
  <c r="BB264" i="1"/>
  <c r="BB263" i="1"/>
  <c r="BB259" i="1"/>
  <c r="BB209" i="1"/>
  <c r="BB208" i="1"/>
  <c r="BB204" i="1"/>
  <c r="BB191" i="1"/>
  <c r="BB227" i="1" s="1"/>
  <c r="BB246" i="1" s="1"/>
  <c r="BB183" i="1"/>
  <c r="BB171" i="1"/>
  <c r="BB170" i="1"/>
  <c r="BB166" i="1"/>
  <c r="BB164" i="1"/>
  <c r="BB156" i="1"/>
  <c r="BB144" i="1"/>
  <c r="BB143" i="1"/>
  <c r="BB139" i="1"/>
  <c r="BB137" i="1"/>
  <c r="BB125" i="1"/>
  <c r="BB124" i="1"/>
  <c r="BB120" i="1"/>
  <c r="BB109" i="1"/>
  <c r="BB108" i="1"/>
  <c r="BB104" i="1"/>
  <c r="BB88" i="1"/>
  <c r="BB89" i="1" s="1"/>
  <c r="BB100" i="1"/>
  <c r="BB200" i="1" s="1"/>
  <c r="BB201" i="1" s="1"/>
  <c r="BB91" i="1"/>
  <c r="BB73" i="1"/>
  <c r="BB72" i="1"/>
  <c r="BB68" i="1"/>
  <c r="BB54" i="1"/>
  <c r="BB55" i="1" s="1"/>
  <c r="BB39" i="1"/>
  <c r="BB35" i="1"/>
  <c r="BB163" i="1" s="1"/>
  <c r="BB25" i="1"/>
  <c r="BB26" i="1" s="1"/>
  <c r="BB10" i="1"/>
  <c r="BB6" i="1"/>
  <c r="BB9" i="1" s="1"/>
  <c r="AB36" i="32"/>
  <c r="AB39" i="32"/>
  <c r="BB295" i="1" l="1"/>
  <c r="BB182" i="1"/>
  <c r="BB51" i="1"/>
  <c r="BB279" i="1"/>
  <c r="BB155" i="1"/>
  <c r="BB159" i="1"/>
  <c r="BB136" i="1"/>
  <c r="BB236" i="1"/>
  <c r="BB23" i="1"/>
  <c r="BB24" i="1" s="1"/>
  <c r="BB188" i="1"/>
  <c r="BB140" i="1"/>
  <c r="BB275" i="1"/>
  <c r="BB291" i="1"/>
  <c r="BB360" i="1"/>
  <c r="BB331" i="1"/>
  <c r="BB260" i="1"/>
  <c r="BB205" i="1"/>
  <c r="BB167" i="1"/>
  <c r="BB101" i="1"/>
  <c r="BB85" i="1"/>
  <c r="BB86" i="1" s="1"/>
  <c r="BB121" i="1"/>
  <c r="BB105" i="1"/>
  <c r="BB69" i="1"/>
  <c r="BB52" i="1"/>
  <c r="BB38" i="1"/>
  <c r="BB189" i="1" l="1"/>
  <c r="BB224" i="1"/>
  <c r="BB237" i="1"/>
  <c r="BB255" i="1"/>
  <c r="BB256" i="1" s="1"/>
  <c r="BB185" i="1"/>
  <c r="AA39" i="32"/>
  <c r="AA40" i="32" s="1"/>
  <c r="Z39" i="32"/>
  <c r="Z41" i="32" s="1"/>
  <c r="AA36" i="32"/>
  <c r="AA37" i="32" s="1"/>
  <c r="Z36" i="32"/>
  <c r="Z37" i="32" s="1"/>
  <c r="AB306" i="32"/>
  <c r="AB305" i="32"/>
  <c r="AB304" i="32"/>
  <c r="AB303" i="32"/>
  <c r="AB302" i="32"/>
  <c r="AB301" i="32"/>
  <c r="AB300" i="32"/>
  <c r="AB299" i="32"/>
  <c r="AB296" i="32"/>
  <c r="AB295" i="32"/>
  <c r="AB294" i="32"/>
  <c r="AB293" i="32"/>
  <c r="AB292" i="32"/>
  <c r="AB291" i="32"/>
  <c r="AB290" i="32"/>
  <c r="AB289" i="32"/>
  <c r="AB288" i="32"/>
  <c r="AB285" i="32"/>
  <c r="AB284" i="32"/>
  <c r="AB283" i="32"/>
  <c r="AB282" i="32"/>
  <c r="AB281" i="32"/>
  <c r="AB280" i="32"/>
  <c r="AB279" i="32"/>
  <c r="AB278" i="32"/>
  <c r="AB277" i="32"/>
  <c r="AB276" i="32"/>
  <c r="AB275" i="32"/>
  <c r="AB270" i="32"/>
  <c r="AB269" i="32"/>
  <c r="AB268" i="32"/>
  <c r="AB267" i="32"/>
  <c r="AB266" i="32"/>
  <c r="AB265" i="32"/>
  <c r="AB264" i="32"/>
  <c r="AB263" i="32"/>
  <c r="AB262" i="32"/>
  <c r="AB261" i="32"/>
  <c r="AB260" i="32"/>
  <c r="AB259" i="32"/>
  <c r="AB255" i="32"/>
  <c r="AB254" i="32"/>
  <c r="AB253" i="32"/>
  <c r="AB252" i="32"/>
  <c r="AB251" i="32"/>
  <c r="AB250" i="32"/>
  <c r="AB249" i="32"/>
  <c r="AB248" i="32"/>
  <c r="AB247" i="32"/>
  <c r="AB246" i="32"/>
  <c r="AB207" i="32"/>
  <c r="AB203" i="32"/>
  <c r="AB199" i="32"/>
  <c r="AB191" i="32"/>
  <c r="AB187" i="32"/>
  <c r="AB184" i="32"/>
  <c r="AB181" i="32"/>
  <c r="AB146" i="32"/>
  <c r="AB143" i="32"/>
  <c r="AB120" i="32"/>
  <c r="AB117" i="32"/>
  <c r="AB111" i="32"/>
  <c r="AB100" i="32"/>
  <c r="AB97" i="32"/>
  <c r="AB68" i="32"/>
  <c r="AB73" i="32"/>
  <c r="AB53" i="32"/>
  <c r="AB44" i="32" s="1"/>
  <c r="AB52" i="32"/>
  <c r="AB51" i="32"/>
  <c r="AB49" i="32"/>
  <c r="AB48" i="32"/>
  <c r="AB23" i="32"/>
  <c r="AB198" i="32" s="1"/>
  <c r="AB30" i="32"/>
  <c r="AB27" i="32"/>
  <c r="AB5" i="32"/>
  <c r="AB21" i="32"/>
  <c r="AB19" i="32"/>
  <c r="AB20" i="32" s="1"/>
  <c r="AB17" i="32"/>
  <c r="AB18" i="32" s="1"/>
  <c r="AB12" i="32"/>
  <c r="AB9" i="32"/>
  <c r="BA386" i="1"/>
  <c r="AB298" i="32" s="1"/>
  <c r="BA375" i="1"/>
  <c r="AB287" i="32" s="1"/>
  <c r="BA362" i="1"/>
  <c r="AB274" i="32" s="1"/>
  <c r="BA346" i="1"/>
  <c r="BA345" i="1" s="1"/>
  <c r="AB257" i="32" s="1"/>
  <c r="BA333" i="1"/>
  <c r="AB245" i="32" s="1"/>
  <c r="BA296" i="1"/>
  <c r="BA292" i="1"/>
  <c r="BA288" i="1"/>
  <c r="BA280" i="1"/>
  <c r="BA276" i="1"/>
  <c r="BA264" i="1"/>
  <c r="BA263" i="1"/>
  <c r="BA259" i="1"/>
  <c r="BA209" i="1"/>
  <c r="BA208" i="1"/>
  <c r="BA204" i="1"/>
  <c r="BB305" i="1" s="1"/>
  <c r="BA183" i="1"/>
  <c r="BA171" i="1"/>
  <c r="BA170" i="1"/>
  <c r="BA166" i="1"/>
  <c r="BA164" i="1"/>
  <c r="AZ158" i="1"/>
  <c r="BA156" i="1"/>
  <c r="BA144" i="1"/>
  <c r="BA143" i="1"/>
  <c r="BA139" i="1"/>
  <c r="BA137" i="1"/>
  <c r="BA125" i="1"/>
  <c r="BA124" i="1"/>
  <c r="BA120" i="1"/>
  <c r="BA109" i="1"/>
  <c r="BA108" i="1"/>
  <c r="BA104" i="1"/>
  <c r="BA100" i="1"/>
  <c r="BA236" i="1" s="1"/>
  <c r="BA91" i="1"/>
  <c r="BA88" i="1"/>
  <c r="BA188" i="1" s="1"/>
  <c r="BA73" i="1"/>
  <c r="BA72" i="1"/>
  <c r="BA68" i="1"/>
  <c r="BA66" i="1"/>
  <c r="BA57" i="1"/>
  <c r="BA54" i="1"/>
  <c r="AB37" i="32" s="1"/>
  <c r="BA39" i="1"/>
  <c r="BA35" i="1"/>
  <c r="BA38" i="1" s="1"/>
  <c r="BA31" i="1"/>
  <c r="BA32" i="1" s="1"/>
  <c r="BA29" i="1"/>
  <c r="BA30" i="1" s="1"/>
  <c r="BA27" i="1"/>
  <c r="BA28" i="1" s="1"/>
  <c r="BA25" i="1"/>
  <c r="BA26" i="1" s="1"/>
  <c r="BA10" i="1"/>
  <c r="BA6" i="1"/>
  <c r="BA9" i="1" s="1"/>
  <c r="AA139" i="32"/>
  <c r="Y145" i="32"/>
  <c r="Y147" i="32" s="1"/>
  <c r="Y142" i="32"/>
  <c r="Y144" i="32" s="1"/>
  <c r="AA122" i="32"/>
  <c r="Y119" i="32"/>
  <c r="Y121" i="32" s="1"/>
  <c r="Y116" i="32"/>
  <c r="Y101" i="32"/>
  <c r="Y98" i="32"/>
  <c r="Y100" i="32" s="1"/>
  <c r="Y95" i="32"/>
  <c r="Y109" i="32"/>
  <c r="Y111" i="32" s="1"/>
  <c r="Y88" i="32"/>
  <c r="Y85" i="32"/>
  <c r="Y82" i="32"/>
  <c r="Y74" i="32"/>
  <c r="Y71" i="32"/>
  <c r="AA77" i="32"/>
  <c r="AA68" i="32" s="1"/>
  <c r="Y50" i="32"/>
  <c r="Y52" i="32" s="1"/>
  <c r="Y47" i="32"/>
  <c r="Z53" i="32"/>
  <c r="Z44" i="32" s="1"/>
  <c r="Y53" i="32"/>
  <c r="Z31" i="32"/>
  <c r="Z23" i="32" s="1"/>
  <c r="Y31" i="32"/>
  <c r="Z13" i="32"/>
  <c r="Y13" i="32"/>
  <c r="Y28" i="32"/>
  <c r="Y25" i="32"/>
  <c r="Y10" i="32"/>
  <c r="Y12" i="32" s="1"/>
  <c r="Y7" i="32"/>
  <c r="Z146" i="32"/>
  <c r="AA146" i="32"/>
  <c r="Z147" i="32"/>
  <c r="Z143" i="32"/>
  <c r="AA143" i="32"/>
  <c r="Z144" i="32"/>
  <c r="Z139" i="32"/>
  <c r="Z122" i="32"/>
  <c r="Z64" i="32" s="1"/>
  <c r="Z135" i="32" s="1"/>
  <c r="Z120" i="32"/>
  <c r="AA120" i="32"/>
  <c r="Z121" i="32"/>
  <c r="Z117" i="32"/>
  <c r="AA117" i="32"/>
  <c r="Z118" i="32"/>
  <c r="Z111" i="32"/>
  <c r="Z99" i="32"/>
  <c r="AA99" i="32"/>
  <c r="Z100" i="32"/>
  <c r="Z96" i="32"/>
  <c r="AA96" i="32"/>
  <c r="Z97" i="32"/>
  <c r="AA92" i="32"/>
  <c r="Z92" i="32"/>
  <c r="AA79" i="32"/>
  <c r="Z79" i="32"/>
  <c r="Z72" i="32"/>
  <c r="AA72" i="32"/>
  <c r="Z73" i="32"/>
  <c r="AA73" i="32"/>
  <c r="Z68" i="32"/>
  <c r="AA61" i="32"/>
  <c r="AA62" i="32" s="1"/>
  <c r="Z61" i="32"/>
  <c r="AA58" i="32"/>
  <c r="AA59" i="32" s="1"/>
  <c r="Z58" i="32"/>
  <c r="Z59" i="32" s="1"/>
  <c r="Z51" i="32"/>
  <c r="AA51" i="32"/>
  <c r="Z52" i="32"/>
  <c r="Z48" i="32"/>
  <c r="AA48" i="32"/>
  <c r="Z49" i="32"/>
  <c r="Z30" i="32"/>
  <c r="AA30" i="32"/>
  <c r="Z27" i="32"/>
  <c r="AA27" i="32"/>
  <c r="AA19" i="32"/>
  <c r="AA20" i="32" s="1"/>
  <c r="AA17" i="32"/>
  <c r="AA18" i="32" s="1"/>
  <c r="Z19" i="32"/>
  <c r="Z20" i="32" s="1"/>
  <c r="Z17" i="32"/>
  <c r="Z18" i="32" s="1"/>
  <c r="Z12" i="32"/>
  <c r="AA12" i="32"/>
  <c r="Z9" i="32"/>
  <c r="AA9" i="32"/>
  <c r="BB225" i="1" l="1"/>
  <c r="BB243" i="1"/>
  <c r="BB244" i="1" s="1"/>
  <c r="BB221" i="1"/>
  <c r="BB186" i="1"/>
  <c r="BB282" i="1"/>
  <c r="AB69" i="32"/>
  <c r="Y36" i="32"/>
  <c r="Y37" i="32" s="1"/>
  <c r="AB96" i="32"/>
  <c r="Y39" i="32"/>
  <c r="Y41" i="32" s="1"/>
  <c r="Z40" i="32"/>
  <c r="Z38" i="32"/>
  <c r="AB38" i="32"/>
  <c r="AB89" i="32"/>
  <c r="AB121" i="32"/>
  <c r="AB258" i="32"/>
  <c r="AB186" i="32"/>
  <c r="AB202" i="32"/>
  <c r="AB206" i="32"/>
  <c r="Y122" i="32"/>
  <c r="Y124" i="32" s="1"/>
  <c r="AB190" i="32"/>
  <c r="AB102" i="32"/>
  <c r="AB106" i="32"/>
  <c r="AB183" i="32"/>
  <c r="AB176" i="32"/>
  <c r="AB180" i="32"/>
  <c r="AB144" i="32"/>
  <c r="AB139" i="32"/>
  <c r="AB141" i="32" s="1"/>
  <c r="AB147" i="32"/>
  <c r="AB124" i="32"/>
  <c r="AB118" i="32"/>
  <c r="AB110" i="32"/>
  <c r="AB61" i="32"/>
  <c r="AB99" i="32"/>
  <c r="AB92" i="32"/>
  <c r="AB79" i="32"/>
  <c r="AB80" i="32" s="1"/>
  <c r="AB58" i="32"/>
  <c r="AB72" i="32"/>
  <c r="AB45" i="32"/>
  <c r="BA159" i="1"/>
  <c r="BA189" i="1"/>
  <c r="BA224" i="1"/>
  <c r="BA243" i="1" s="1"/>
  <c r="AB167" i="32" s="1"/>
  <c r="BA51" i="1"/>
  <c r="BA52" i="1" s="1"/>
  <c r="BA155" i="1"/>
  <c r="BA182" i="1"/>
  <c r="BA200" i="1"/>
  <c r="BA201" i="1" s="1"/>
  <c r="BA295" i="1"/>
  <c r="BA205" i="1"/>
  <c r="BA360" i="1"/>
  <c r="AB272" i="32" s="1"/>
  <c r="BA331" i="1"/>
  <c r="AB243" i="32" s="1"/>
  <c r="BA255" i="1"/>
  <c r="BA237" i="1"/>
  <c r="BA121" i="1"/>
  <c r="BA163" i="1"/>
  <c r="BA291" i="1"/>
  <c r="BA105" i="1"/>
  <c r="BA275" i="1"/>
  <c r="BA136" i="1"/>
  <c r="BA191" i="1"/>
  <c r="BA227" i="1" s="1"/>
  <c r="BA279" i="1"/>
  <c r="BA260" i="1"/>
  <c r="BA167" i="1"/>
  <c r="BA140" i="1"/>
  <c r="BA85" i="1"/>
  <c r="BA185" i="1" s="1"/>
  <c r="BA89" i="1"/>
  <c r="BA101" i="1"/>
  <c r="BA69" i="1"/>
  <c r="BA55" i="1"/>
  <c r="BA23" i="1"/>
  <c r="BA24" i="1" s="1"/>
  <c r="AA13" i="32"/>
  <c r="AA5" i="32" s="1"/>
  <c r="AA8" i="32" s="1"/>
  <c r="AA53" i="32"/>
  <c r="AA44" i="32" s="1"/>
  <c r="Y21" i="32"/>
  <c r="Z5" i="32"/>
  <c r="Z11" i="32" s="1"/>
  <c r="AA31" i="32"/>
  <c r="Y27" i="32"/>
  <c r="Z132" i="32"/>
  <c r="Y139" i="32"/>
  <c r="Z129" i="32"/>
  <c r="Z130" i="32" s="1"/>
  <c r="Y48" i="32"/>
  <c r="Y143" i="32"/>
  <c r="Y117" i="32"/>
  <c r="Y92" i="32"/>
  <c r="Y97" i="32"/>
  <c r="Y96" i="32"/>
  <c r="Y61" i="32"/>
  <c r="Y62" i="32" s="1"/>
  <c r="Y79" i="32"/>
  <c r="Y58" i="32"/>
  <c r="Y129" i="32" s="1"/>
  <c r="Y130" i="32" s="1"/>
  <c r="AA129" i="32"/>
  <c r="AA153" i="32" s="1"/>
  <c r="Y73" i="32"/>
  <c r="Y72" i="32"/>
  <c r="Y68" i="32"/>
  <c r="AA132" i="32"/>
  <c r="Y49" i="32"/>
  <c r="Y44" i="32"/>
  <c r="Z159" i="32"/>
  <c r="Z106" i="32"/>
  <c r="Z110" i="32"/>
  <c r="Z102" i="32"/>
  <c r="Z140" i="32"/>
  <c r="Z89" i="32"/>
  <c r="Z69" i="32"/>
  <c r="Z65" i="32"/>
  <c r="Z33" i="32"/>
  <c r="Z42" i="32" s="1"/>
  <c r="Z21" i="32"/>
  <c r="Y146" i="32"/>
  <c r="Y99" i="32"/>
  <c r="Y30" i="32"/>
  <c r="Y23" i="32"/>
  <c r="Y120" i="32"/>
  <c r="Y51" i="32"/>
  <c r="Y19" i="32"/>
  <c r="Y20" i="32" s="1"/>
  <c r="Y5" i="32"/>
  <c r="Y6" i="32" s="1"/>
  <c r="Y9" i="32"/>
  <c r="Y17" i="32"/>
  <c r="Y18" i="32" s="1"/>
  <c r="Z136" i="32"/>
  <c r="Z113" i="32"/>
  <c r="Z114" i="32" s="1"/>
  <c r="Z123" i="32"/>
  <c r="Z93" i="32"/>
  <c r="Z62" i="32"/>
  <c r="Z80" i="32"/>
  <c r="Z45" i="32"/>
  <c r="Z26" i="32"/>
  <c r="Z29" i="32"/>
  <c r="AZ357" i="1"/>
  <c r="AZ356" i="1"/>
  <c r="AZ355" i="1"/>
  <c r="AZ354" i="1"/>
  <c r="AZ353" i="1"/>
  <c r="AZ352" i="1"/>
  <c r="AZ351" i="1"/>
  <c r="AZ350" i="1"/>
  <c r="AZ349" i="1"/>
  <c r="AZ348" i="1"/>
  <c r="AZ347" i="1"/>
  <c r="AZ394" i="1"/>
  <c r="AZ392" i="1"/>
  <c r="AZ391" i="1"/>
  <c r="AZ390" i="1"/>
  <c r="AZ389" i="1"/>
  <c r="AZ388" i="1"/>
  <c r="AZ387" i="1"/>
  <c r="AZ384" i="1"/>
  <c r="AZ383" i="1"/>
  <c r="AZ382" i="1"/>
  <c r="AZ381" i="1"/>
  <c r="AZ380" i="1"/>
  <c r="AZ379" i="1"/>
  <c r="AZ378" i="1"/>
  <c r="AZ377" i="1"/>
  <c r="AZ376" i="1"/>
  <c r="AZ372" i="1"/>
  <c r="AZ371" i="1"/>
  <c r="AZ370" i="1"/>
  <c r="AZ369" i="1"/>
  <c r="AZ368" i="1"/>
  <c r="AZ367" i="1"/>
  <c r="AZ366" i="1"/>
  <c r="AZ365" i="1"/>
  <c r="AZ364" i="1"/>
  <c r="AZ363" i="1"/>
  <c r="AZ343" i="1"/>
  <c r="AZ342" i="1"/>
  <c r="AZ341" i="1"/>
  <c r="AZ340" i="1"/>
  <c r="AZ339" i="1"/>
  <c r="AZ338" i="1"/>
  <c r="AZ336" i="1"/>
  <c r="AZ335" i="1"/>
  <c r="AZ334" i="1"/>
  <c r="AW388" i="1"/>
  <c r="AW386" i="1" s="1"/>
  <c r="AV386" i="1"/>
  <c r="AX386" i="1"/>
  <c r="AY386" i="1"/>
  <c r="AV375" i="1"/>
  <c r="AW375" i="1"/>
  <c r="AX375" i="1"/>
  <c r="AY375" i="1"/>
  <c r="AV362" i="1"/>
  <c r="AW362" i="1"/>
  <c r="AX362" i="1"/>
  <c r="AY362" i="1"/>
  <c r="AV346" i="1"/>
  <c r="AV345" i="1" s="1"/>
  <c r="AW346" i="1"/>
  <c r="AW345" i="1" s="1"/>
  <c r="AX346" i="1"/>
  <c r="AX345" i="1" s="1"/>
  <c r="AY346" i="1"/>
  <c r="AY345" i="1" s="1"/>
  <c r="AV333" i="1"/>
  <c r="AW333" i="1"/>
  <c r="AX333" i="1"/>
  <c r="AY333" i="1"/>
  <c r="AZ307" i="1"/>
  <c r="AY307" i="1"/>
  <c r="AX307" i="1"/>
  <c r="AZ309" i="1"/>
  <c r="AY309" i="1"/>
  <c r="AX309" i="1"/>
  <c r="AZ290" i="1"/>
  <c r="AZ274" i="1"/>
  <c r="AZ265" i="1"/>
  <c r="AZ210" i="1"/>
  <c r="AZ204" i="1" s="1"/>
  <c r="AZ305" i="1" s="1"/>
  <c r="AZ181" i="1"/>
  <c r="AZ172" i="1"/>
  <c r="AZ162" i="1"/>
  <c r="AZ154" i="1"/>
  <c r="AZ145" i="1"/>
  <c r="AZ142" i="1"/>
  <c r="AZ135" i="1"/>
  <c r="AZ126" i="1"/>
  <c r="AZ110" i="1"/>
  <c r="AZ104" i="1" s="1"/>
  <c r="AZ74" i="1"/>
  <c r="AZ83" i="1"/>
  <c r="AZ40" i="1"/>
  <c r="AZ49" i="1"/>
  <c r="AZ20" i="1"/>
  <c r="AZ11" i="1"/>
  <c r="AW204" i="1"/>
  <c r="AV296" i="1"/>
  <c r="AW296" i="1"/>
  <c r="AX296" i="1"/>
  <c r="AY296" i="1"/>
  <c r="AV292" i="1"/>
  <c r="AW292" i="1"/>
  <c r="AX292" i="1"/>
  <c r="AY292" i="1"/>
  <c r="AV288" i="1"/>
  <c r="AW288" i="1"/>
  <c r="AX288" i="1"/>
  <c r="AY288" i="1"/>
  <c r="AV280" i="1"/>
  <c r="AW280" i="1"/>
  <c r="AX280" i="1"/>
  <c r="AY280" i="1"/>
  <c r="AV266" i="1"/>
  <c r="AW266" i="1"/>
  <c r="AX266" i="1"/>
  <c r="AY266" i="1"/>
  <c r="AV267" i="1"/>
  <c r="AW267" i="1"/>
  <c r="AX267" i="1"/>
  <c r="AY267" i="1"/>
  <c r="AV263" i="1"/>
  <c r="AW263" i="1"/>
  <c r="AX263" i="1"/>
  <c r="AY263" i="1"/>
  <c r="AZ263" i="1"/>
  <c r="AV264" i="1"/>
  <c r="AW264" i="1"/>
  <c r="AX264" i="1"/>
  <c r="AY264" i="1"/>
  <c r="AW259" i="1"/>
  <c r="BB261" i="1" s="1"/>
  <c r="AX259" i="1"/>
  <c r="AY259" i="1"/>
  <c r="AV259" i="1"/>
  <c r="BA261" i="1" s="1"/>
  <c r="AV211" i="1"/>
  <c r="AW211" i="1"/>
  <c r="AX211" i="1"/>
  <c r="AY211" i="1"/>
  <c r="AV212" i="1"/>
  <c r="AW212" i="1"/>
  <c r="AX212" i="1"/>
  <c r="AY212" i="1"/>
  <c r="AV208" i="1"/>
  <c r="AW208" i="1"/>
  <c r="AX208" i="1"/>
  <c r="AY208" i="1"/>
  <c r="AZ208" i="1"/>
  <c r="AV209" i="1"/>
  <c r="AW209" i="1"/>
  <c r="AX209" i="1"/>
  <c r="AY209" i="1"/>
  <c r="AY204" i="1"/>
  <c r="AY305" i="1" s="1"/>
  <c r="AX204" i="1"/>
  <c r="AX305" i="1" s="1"/>
  <c r="AV204" i="1"/>
  <c r="BA206" i="1" s="1"/>
  <c r="AY91" i="1"/>
  <c r="AY191" i="1" s="1"/>
  <c r="AX91" i="1"/>
  <c r="AX191" i="1" s="1"/>
  <c r="AW91" i="1"/>
  <c r="AW191" i="1" s="1"/>
  <c r="AW227" i="1" s="1"/>
  <c r="AV91" i="1"/>
  <c r="AV191" i="1" s="1"/>
  <c r="AY88" i="1"/>
  <c r="AY188" i="1" s="1"/>
  <c r="AX88" i="1"/>
  <c r="AX89" i="1" s="1"/>
  <c r="AW88" i="1"/>
  <c r="AV88" i="1"/>
  <c r="AV89" i="1" s="1"/>
  <c r="AV173" i="1"/>
  <c r="AW173" i="1"/>
  <c r="AX173" i="1"/>
  <c r="AY173" i="1"/>
  <c r="AV174" i="1"/>
  <c r="AW174" i="1"/>
  <c r="AX174" i="1"/>
  <c r="AY174" i="1"/>
  <c r="AV170" i="1"/>
  <c r="AW170" i="1"/>
  <c r="AX170" i="1"/>
  <c r="AY170" i="1"/>
  <c r="AV171" i="1"/>
  <c r="AW171" i="1"/>
  <c r="AY171" i="1"/>
  <c r="AY166" i="1"/>
  <c r="AY168" i="1" s="1"/>
  <c r="AX166" i="1"/>
  <c r="AW166" i="1"/>
  <c r="BB168" i="1" s="1"/>
  <c r="AV166" i="1"/>
  <c r="BA168" i="1" s="1"/>
  <c r="AV164" i="1"/>
  <c r="AW164" i="1"/>
  <c r="AX164" i="1"/>
  <c r="AY164" i="1"/>
  <c r="AY139" i="1"/>
  <c r="AX139" i="1"/>
  <c r="AW139" i="1"/>
  <c r="BB141" i="1" s="1"/>
  <c r="AV139" i="1"/>
  <c r="AV141" i="1" s="1"/>
  <c r="AV156" i="1"/>
  <c r="AW156" i="1"/>
  <c r="AX156" i="1"/>
  <c r="AV146" i="1"/>
  <c r="AW146" i="1"/>
  <c r="AX146" i="1"/>
  <c r="AY146" i="1"/>
  <c r="AV147" i="1"/>
  <c r="AW147" i="1"/>
  <c r="AX147" i="1"/>
  <c r="AY147" i="1"/>
  <c r="AV143" i="1"/>
  <c r="AW143" i="1"/>
  <c r="AX143" i="1"/>
  <c r="AY143" i="1"/>
  <c r="AV144" i="1"/>
  <c r="AW144" i="1"/>
  <c r="AX144" i="1"/>
  <c r="AY144" i="1"/>
  <c r="AV137" i="1"/>
  <c r="AW137" i="1"/>
  <c r="AV127" i="1"/>
  <c r="AW127" i="1"/>
  <c r="AX127" i="1"/>
  <c r="AY127" i="1"/>
  <c r="AV128" i="1"/>
  <c r="AW128" i="1"/>
  <c r="AX128" i="1"/>
  <c r="AY128" i="1"/>
  <c r="AV124" i="1"/>
  <c r="AW124" i="1"/>
  <c r="AX124" i="1"/>
  <c r="AY124" i="1"/>
  <c r="AZ124" i="1"/>
  <c r="AV125" i="1"/>
  <c r="AW125" i="1"/>
  <c r="AX125" i="1"/>
  <c r="AY125" i="1"/>
  <c r="AY120" i="1"/>
  <c r="AY122" i="1" s="1"/>
  <c r="AX120" i="1"/>
  <c r="AW120" i="1"/>
  <c r="BB122" i="1" s="1"/>
  <c r="AV120" i="1"/>
  <c r="BA122" i="1" s="1"/>
  <c r="AV111" i="1"/>
  <c r="AW111" i="1"/>
  <c r="AX111" i="1"/>
  <c r="AY111" i="1"/>
  <c r="AV112" i="1"/>
  <c r="AW112" i="1"/>
  <c r="AX112" i="1"/>
  <c r="AY112" i="1"/>
  <c r="AV108" i="1"/>
  <c r="AW108" i="1"/>
  <c r="AX108" i="1"/>
  <c r="AY108" i="1"/>
  <c r="AZ108" i="1"/>
  <c r="AV109" i="1"/>
  <c r="AW109" i="1"/>
  <c r="AX109" i="1"/>
  <c r="AY109" i="1"/>
  <c r="AY104" i="1"/>
  <c r="AY106" i="1" s="1"/>
  <c r="AX104" i="1"/>
  <c r="AW104" i="1"/>
  <c r="BB106" i="1" s="1"/>
  <c r="AV104" i="1"/>
  <c r="BA106" i="1" s="1"/>
  <c r="AY100" i="1"/>
  <c r="AY236" i="1" s="1"/>
  <c r="AY255" i="1" s="1"/>
  <c r="AX100" i="1"/>
  <c r="AX236" i="1" s="1"/>
  <c r="AW100" i="1"/>
  <c r="AV100" i="1"/>
  <c r="BA102" i="1" s="1"/>
  <c r="AV75" i="1"/>
  <c r="AW75" i="1"/>
  <c r="AX75" i="1"/>
  <c r="AY75" i="1"/>
  <c r="AV76" i="1"/>
  <c r="AW76" i="1"/>
  <c r="AX76" i="1"/>
  <c r="AY76" i="1"/>
  <c r="AV72" i="1"/>
  <c r="AW72" i="1"/>
  <c r="AX72" i="1"/>
  <c r="AY72" i="1"/>
  <c r="AZ72" i="1"/>
  <c r="AV73" i="1"/>
  <c r="AW73" i="1"/>
  <c r="AX73" i="1"/>
  <c r="AY73" i="1"/>
  <c r="AW68" i="1"/>
  <c r="BB70" i="1" s="1"/>
  <c r="AX68" i="1"/>
  <c r="AY68" i="1"/>
  <c r="AV68" i="1"/>
  <c r="BA70" i="1" s="1"/>
  <c r="AW66" i="1"/>
  <c r="AX66" i="1"/>
  <c r="AY66" i="1"/>
  <c r="AV66" i="1"/>
  <c r="AY57" i="1"/>
  <c r="AY58" i="1" s="1"/>
  <c r="AX57" i="1"/>
  <c r="AX58" i="1" s="1"/>
  <c r="AW57" i="1"/>
  <c r="AW58" i="1" s="1"/>
  <c r="AV57" i="1"/>
  <c r="AV58" i="1" s="1"/>
  <c r="AZ54" i="1"/>
  <c r="AZ55" i="1" s="1"/>
  <c r="AY54" i="1"/>
  <c r="AY55" i="1" s="1"/>
  <c r="AX54" i="1"/>
  <c r="AX55" i="1" s="1"/>
  <c r="AW54" i="1"/>
  <c r="AV54" i="1"/>
  <c r="AV55" i="1" s="1"/>
  <c r="AW6" i="1"/>
  <c r="AW12" i="1" s="1"/>
  <c r="AX6" i="1"/>
  <c r="AX12" i="1" s="1"/>
  <c r="AY6" i="1"/>
  <c r="AY12" i="1" s="1"/>
  <c r="AW35" i="1"/>
  <c r="AX35" i="1"/>
  <c r="AX38" i="1" s="1"/>
  <c r="AY35" i="1"/>
  <c r="AY41" i="1" s="1"/>
  <c r="AV35" i="1"/>
  <c r="AV295" i="1" s="1"/>
  <c r="AV42" i="1"/>
  <c r="AW42" i="1"/>
  <c r="AX42" i="1"/>
  <c r="AY42" i="1"/>
  <c r="AV39" i="1"/>
  <c r="AW39" i="1"/>
  <c r="AX39" i="1"/>
  <c r="AY39" i="1"/>
  <c r="AW13" i="1"/>
  <c r="AX13" i="1"/>
  <c r="AY13" i="1"/>
  <c r="AW10" i="1"/>
  <c r="AX10" i="1"/>
  <c r="AY10" i="1"/>
  <c r="AZ31" i="1"/>
  <c r="AZ32" i="1" s="1"/>
  <c r="AZ29" i="1"/>
  <c r="AZ30" i="1" s="1"/>
  <c r="AZ25" i="1"/>
  <c r="AZ26" i="1" s="1"/>
  <c r="AY31" i="1"/>
  <c r="AY32" i="1" s="1"/>
  <c r="AY29" i="1"/>
  <c r="AY30" i="1" s="1"/>
  <c r="AY27" i="1"/>
  <c r="AY28" i="1" s="1"/>
  <c r="AY25" i="1"/>
  <c r="AY26" i="1" s="1"/>
  <c r="AX31" i="1"/>
  <c r="AX32" i="1" s="1"/>
  <c r="AX29" i="1"/>
  <c r="AX30" i="1" s="1"/>
  <c r="AX27" i="1"/>
  <c r="AX28" i="1" s="1"/>
  <c r="AX25" i="1"/>
  <c r="AX26" i="1" s="1"/>
  <c r="AW31" i="1"/>
  <c r="AW32" i="1" s="1"/>
  <c r="AW29" i="1"/>
  <c r="AW30" i="1" s="1"/>
  <c r="AW27" i="1"/>
  <c r="AW28" i="1" s="1"/>
  <c r="AW25" i="1"/>
  <c r="AW26" i="1" s="1"/>
  <c r="AV31" i="1"/>
  <c r="AV32" i="1" s="1"/>
  <c r="AV29" i="1"/>
  <c r="AV30" i="1" s="1"/>
  <c r="AV27" i="1"/>
  <c r="AV28" i="1" s="1"/>
  <c r="AV25" i="1"/>
  <c r="AV26" i="1" s="1"/>
  <c r="AV6" i="1"/>
  <c r="AV9" i="1" s="1"/>
  <c r="AV13" i="1"/>
  <c r="AV10" i="1"/>
  <c r="V305" i="32"/>
  <c r="T298" i="32"/>
  <c r="S298" i="32"/>
  <c r="T245" i="32"/>
  <c r="AW200" i="1" l="1"/>
  <c r="BB202" i="1" s="1"/>
  <c r="BB102" i="1"/>
  <c r="BB287" i="1"/>
  <c r="BB283" i="1"/>
  <c r="BB298" i="1"/>
  <c r="AV192" i="1"/>
  <c r="AV227" i="1"/>
  <c r="BB222" i="1"/>
  <c r="BB240" i="1"/>
  <c r="BB241" i="1" s="1"/>
  <c r="Y40" i="32"/>
  <c r="BB206" i="1"/>
  <c r="AW188" i="1"/>
  <c r="BB190" i="1" s="1"/>
  <c r="BB90" i="1"/>
  <c r="AW55" i="1"/>
  <c r="BB56" i="1"/>
  <c r="AW41" i="1"/>
  <c r="BB36" i="1"/>
  <c r="AB168" i="32"/>
  <c r="BA225" i="1"/>
  <c r="BA244" i="1"/>
  <c r="AB41" i="32"/>
  <c r="AB40" i="32"/>
  <c r="BA256" i="1"/>
  <c r="Y113" i="32"/>
  <c r="Y55" i="32" s="1"/>
  <c r="AB129" i="32"/>
  <c r="AB132" i="32"/>
  <c r="Y64" i="32"/>
  <c r="Y135" i="32" s="1"/>
  <c r="Y136" i="32" s="1"/>
  <c r="AB177" i="32"/>
  <c r="AB140" i="32"/>
  <c r="AB64" i="32"/>
  <c r="AB123" i="32"/>
  <c r="AB113" i="32"/>
  <c r="AB62" i="32"/>
  <c r="AB93" i="32"/>
  <c r="AB59" i="32"/>
  <c r="AZ66" i="1"/>
  <c r="BA221" i="1"/>
  <c r="BA282" i="1"/>
  <c r="BA186" i="1"/>
  <c r="BA141" i="1"/>
  <c r="BA56" i="1"/>
  <c r="Y11" i="32"/>
  <c r="BA90" i="1"/>
  <c r="BA86" i="1"/>
  <c r="BA36" i="1"/>
  <c r="AZ346" i="1"/>
  <c r="AZ345" i="1" s="1"/>
  <c r="AV92" i="1"/>
  <c r="Z8" i="32"/>
  <c r="Z15" i="32"/>
  <c r="Z16" i="32" s="1"/>
  <c r="Z133" i="32"/>
  <c r="Z156" i="32"/>
  <c r="Z153" i="32"/>
  <c r="Y140" i="32"/>
  <c r="Y132" i="32"/>
  <c r="Y156" i="32" s="1"/>
  <c r="AA130" i="32"/>
  <c r="AA154" i="32"/>
  <c r="Y59" i="32"/>
  <c r="Y69" i="32"/>
  <c r="AA156" i="32"/>
  <c r="AA133" i="32"/>
  <c r="Y153" i="32"/>
  <c r="Z160" i="32"/>
  <c r="Z34" i="32"/>
  <c r="AA11" i="32"/>
  <c r="Y33" i="32"/>
  <c r="Y29" i="32"/>
  <c r="Y123" i="32"/>
  <c r="Y80" i="32"/>
  <c r="Y26" i="32"/>
  <c r="Y93" i="32"/>
  <c r="Y106" i="32"/>
  <c r="Y89" i="32"/>
  <c r="Y24" i="32"/>
  <c r="Y45" i="32"/>
  <c r="Y110" i="32"/>
  <c r="Y102" i="32"/>
  <c r="Y8" i="32"/>
  <c r="Y15" i="32"/>
  <c r="Y16" i="32" s="1"/>
  <c r="AZ120" i="1"/>
  <c r="AV291" i="1"/>
  <c r="AZ35" i="1"/>
  <c r="AZ295" i="1" s="1"/>
  <c r="AV182" i="1"/>
  <c r="AZ173" i="1"/>
  <c r="Z55" i="32"/>
  <c r="Z115" i="32"/>
  <c r="AV188" i="1"/>
  <c r="AZ386" i="1"/>
  <c r="AZ375" i="1"/>
  <c r="AZ362" i="1"/>
  <c r="AX92" i="1"/>
  <c r="AX105" i="1"/>
  <c r="AZ139" i="1"/>
  <c r="AX155" i="1"/>
  <c r="AV155" i="1"/>
  <c r="AV136" i="1"/>
  <c r="AY260" i="1"/>
  <c r="AY360" i="1"/>
  <c r="AZ333" i="1"/>
  <c r="AY331" i="1"/>
  <c r="AX360" i="1"/>
  <c r="AX331" i="1"/>
  <c r="AW360" i="1"/>
  <c r="AW331" i="1"/>
  <c r="AV331" i="1"/>
  <c r="AV360" i="1"/>
  <c r="AX227" i="1"/>
  <c r="AZ100" i="1"/>
  <c r="AZ236" i="1" s="1"/>
  <c r="AZ255" i="1" s="1"/>
  <c r="AV205" i="1"/>
  <c r="AX279" i="1"/>
  <c r="AZ111" i="1"/>
  <c r="AX205" i="1"/>
  <c r="AV279" i="1"/>
  <c r="AZ127" i="1"/>
  <c r="AV163" i="1"/>
  <c r="AV275" i="1"/>
  <c r="AZ146" i="1"/>
  <c r="AV167" i="1"/>
  <c r="AV236" i="1"/>
  <c r="BA238" i="1" s="1"/>
  <c r="AX136" i="1"/>
  <c r="AV159" i="1"/>
  <c r="AV200" i="1"/>
  <c r="BA202" i="1" s="1"/>
  <c r="AZ259" i="1"/>
  <c r="AZ211" i="1"/>
  <c r="AZ170" i="1"/>
  <c r="AZ166" i="1"/>
  <c r="AZ88" i="1"/>
  <c r="AZ188" i="1" s="1"/>
  <c r="AZ189" i="1" s="1"/>
  <c r="AZ91" i="1"/>
  <c r="AZ92" i="1" s="1"/>
  <c r="AZ143" i="1"/>
  <c r="AZ266" i="1"/>
  <c r="AZ27" i="1"/>
  <c r="AZ28" i="1" s="1"/>
  <c r="AZ6" i="1"/>
  <c r="AZ9" i="1" s="1"/>
  <c r="AY200" i="1"/>
  <c r="AY85" i="1"/>
  <c r="AY92" i="1"/>
  <c r="AY89" i="1"/>
  <c r="AY51" i="1"/>
  <c r="AY52" i="1" s="1"/>
  <c r="AY227" i="1"/>
  <c r="AY224" i="1"/>
  <c r="AY256" i="1"/>
  <c r="AY167" i="1"/>
  <c r="AY237" i="1"/>
  <c r="AY275" i="1"/>
  <c r="AY295" i="1"/>
  <c r="AY101" i="1"/>
  <c r="AY140" i="1"/>
  <c r="AY182" i="1"/>
  <c r="AY291" i="1"/>
  <c r="AY105" i="1"/>
  <c r="AY155" i="1"/>
  <c r="AY121" i="1"/>
  <c r="AY136" i="1"/>
  <c r="AY159" i="1"/>
  <c r="AY163" i="1"/>
  <c r="AY279" i="1"/>
  <c r="AY69" i="1"/>
  <c r="AY205" i="1"/>
  <c r="AX260" i="1"/>
  <c r="AX255" i="1"/>
  <c r="AX200" i="1"/>
  <c r="AX188" i="1"/>
  <c r="AX69" i="1"/>
  <c r="AX237" i="1"/>
  <c r="AX291" i="1"/>
  <c r="AX167" i="1"/>
  <c r="AX275" i="1"/>
  <c r="AX295" i="1"/>
  <c r="AX159" i="1"/>
  <c r="AX101" i="1"/>
  <c r="AX163" i="1"/>
  <c r="AX182" i="1"/>
  <c r="AX121" i="1"/>
  <c r="AX140" i="1"/>
  <c r="AW89" i="1"/>
  <c r="AW236" i="1"/>
  <c r="AW192" i="1"/>
  <c r="AW85" i="1"/>
  <c r="AW92" i="1"/>
  <c r="AW224" i="1"/>
  <c r="BB226" i="1" s="1"/>
  <c r="AW291" i="1"/>
  <c r="AW69" i="1"/>
  <c r="AW136" i="1"/>
  <c r="AW182" i="1"/>
  <c r="AW155" i="1"/>
  <c r="AW295" i="1"/>
  <c r="AW105" i="1"/>
  <c r="AW201" i="1"/>
  <c r="AW205" i="1"/>
  <c r="AW275" i="1"/>
  <c r="AW167" i="1"/>
  <c r="AW279" i="1"/>
  <c r="AW121" i="1"/>
  <c r="AW159" i="1"/>
  <c r="AW101" i="1"/>
  <c r="AW163" i="1"/>
  <c r="AW260" i="1"/>
  <c r="AV260" i="1"/>
  <c r="AY192" i="1"/>
  <c r="AX192" i="1"/>
  <c r="AY189" i="1"/>
  <c r="AW189" i="1"/>
  <c r="AY141" i="1"/>
  <c r="AX85" i="1"/>
  <c r="AW140" i="1"/>
  <c r="AV140" i="1"/>
  <c r="AV101" i="1"/>
  <c r="AV121" i="1"/>
  <c r="AV85" i="1"/>
  <c r="BA87" i="1" s="1"/>
  <c r="AV105" i="1"/>
  <c r="AV69" i="1"/>
  <c r="AV51" i="1"/>
  <c r="AX41" i="1"/>
  <c r="AW51" i="1"/>
  <c r="BB53" i="1" s="1"/>
  <c r="AX51" i="1"/>
  <c r="AV23" i="1"/>
  <c r="AV24" i="1" s="1"/>
  <c r="AY9" i="1"/>
  <c r="AY23" i="1"/>
  <c r="AY24" i="1" s="1"/>
  <c r="AX9" i="1"/>
  <c r="AW9" i="1"/>
  <c r="AW23" i="1"/>
  <c r="AW24" i="1" s="1"/>
  <c r="AX23" i="1"/>
  <c r="AX24" i="1" s="1"/>
  <c r="AW38" i="1"/>
  <c r="AY38" i="1"/>
  <c r="AV38" i="1"/>
  <c r="AV41" i="1"/>
  <c r="AV12" i="1"/>
  <c r="T287" i="32"/>
  <c r="T274" i="32"/>
  <c r="S274" i="32"/>
  <c r="T258" i="32"/>
  <c r="T257" i="32" s="1"/>
  <c r="T220" i="32"/>
  <c r="S220" i="32"/>
  <c r="S221" i="32"/>
  <c r="T221" i="32"/>
  <c r="V119" i="32"/>
  <c r="AA121" i="32" s="1"/>
  <c r="T79" i="32"/>
  <c r="Y81" i="32" s="1"/>
  <c r="T44" i="32"/>
  <c r="Y46" i="32" s="1"/>
  <c r="T61" i="32"/>
  <c r="Y63" i="32" s="1"/>
  <c r="T36" i="32"/>
  <c r="Y38" i="32" s="1"/>
  <c r="T11" i="32"/>
  <c r="T12" i="32"/>
  <c r="AW237" i="1" l="1"/>
  <c r="BB238" i="1"/>
  <c r="BB299" i="1"/>
  <c r="Y65" i="32"/>
  <c r="AW86" i="1"/>
  <c r="BB87" i="1"/>
  <c r="Y114" i="32"/>
  <c r="AZ260" i="1"/>
  <c r="AZ275" i="1"/>
  <c r="AB156" i="32"/>
  <c r="AB133" i="32"/>
  <c r="Y159" i="32"/>
  <c r="Y160" i="32" s="1"/>
  <c r="AB159" i="32"/>
  <c r="AB135" i="32"/>
  <c r="AB153" i="32"/>
  <c r="AB130" i="32"/>
  <c r="AB55" i="32"/>
  <c r="AB65" i="32"/>
  <c r="AB114" i="32"/>
  <c r="AZ159" i="1"/>
  <c r="AZ182" i="1"/>
  <c r="AZ105" i="1"/>
  <c r="AZ41" i="1"/>
  <c r="AZ163" i="1"/>
  <c r="AZ38" i="1"/>
  <c r="AZ136" i="1"/>
  <c r="AV224" i="1"/>
  <c r="BA226" i="1" s="1"/>
  <c r="BA190" i="1"/>
  <c r="BA246" i="1"/>
  <c r="BA298" i="1"/>
  <c r="BB304" i="1" s="1"/>
  <c r="BB308" i="1" s="1"/>
  <c r="BB318" i="1" s="1"/>
  <c r="BB322" i="1" s="1"/>
  <c r="BB327" i="1" s="1"/>
  <c r="BA287" i="1"/>
  <c r="BA283" i="1"/>
  <c r="BA222" i="1"/>
  <c r="BA240" i="1"/>
  <c r="BA241" i="1" s="1"/>
  <c r="AV52" i="1"/>
  <c r="BA53" i="1"/>
  <c r="AZ279" i="1"/>
  <c r="AZ155" i="1"/>
  <c r="AZ205" i="1"/>
  <c r="AZ121" i="1"/>
  <c r="AZ140" i="1"/>
  <c r="AZ291" i="1"/>
  <c r="AZ331" i="1"/>
  <c r="Z154" i="32"/>
  <c r="Z126" i="32"/>
  <c r="Z157" i="32"/>
  <c r="Y133" i="32"/>
  <c r="Y157" i="32"/>
  <c r="Y56" i="32"/>
  <c r="Y126" i="32"/>
  <c r="Y127" i="32" s="1"/>
  <c r="AA157" i="32"/>
  <c r="Y154" i="32"/>
  <c r="Y34" i="32"/>
  <c r="Y42" i="32"/>
  <c r="Z56" i="32"/>
  <c r="AV189" i="1"/>
  <c r="AZ360" i="1"/>
  <c r="AZ237" i="1"/>
  <c r="AZ224" i="1"/>
  <c r="AZ225" i="1" s="1"/>
  <c r="AV185" i="1"/>
  <c r="BA187" i="1" s="1"/>
  <c r="AZ101" i="1"/>
  <c r="AZ89" i="1"/>
  <c r="AZ200" i="1"/>
  <c r="AZ201" i="1" s="1"/>
  <c r="AV228" i="1"/>
  <c r="AV246" i="1"/>
  <c r="AV201" i="1"/>
  <c r="AV237" i="1"/>
  <c r="AV255" i="1"/>
  <c r="BA257" i="1" s="1"/>
  <c r="AX246" i="1"/>
  <c r="AX228" i="1"/>
  <c r="AZ256" i="1"/>
  <c r="AZ85" i="1"/>
  <c r="AZ167" i="1"/>
  <c r="AZ12" i="1"/>
  <c r="AZ23" i="1"/>
  <c r="AZ24" i="1" s="1"/>
  <c r="AY201" i="1"/>
  <c r="AY185" i="1"/>
  <c r="AY86" i="1"/>
  <c r="AY246" i="1"/>
  <c r="AY228" i="1"/>
  <c r="AY243" i="1"/>
  <c r="AY225" i="1"/>
  <c r="AX256" i="1"/>
  <c r="AX201" i="1"/>
  <c r="AX189" i="1"/>
  <c r="AX86" i="1"/>
  <c r="AX185" i="1"/>
  <c r="AX224" i="1"/>
  <c r="AW228" i="1"/>
  <c r="AW246" i="1"/>
  <c r="AW247" i="1" s="1"/>
  <c r="AW185" i="1"/>
  <c r="AW255" i="1"/>
  <c r="BB257" i="1" s="1"/>
  <c r="AW225" i="1"/>
  <c r="AW243" i="1"/>
  <c r="BB245" i="1" s="1"/>
  <c r="AV86" i="1"/>
  <c r="AX52" i="1"/>
  <c r="AW52" i="1"/>
  <c r="T243" i="32"/>
  <c r="T230" i="32"/>
  <c r="T234" i="32" s="1"/>
  <c r="T239" i="32" s="1"/>
  <c r="T272" i="32"/>
  <c r="AW221" i="1" l="1"/>
  <c r="BB223" i="1" s="1"/>
  <c r="BB187" i="1"/>
  <c r="AB160" i="32"/>
  <c r="AB136" i="32"/>
  <c r="AB126" i="32"/>
  <c r="AB157" i="32"/>
  <c r="AB154" i="32"/>
  <c r="AB56" i="32"/>
  <c r="AV225" i="1"/>
  <c r="BA299" i="1"/>
  <c r="AV243" i="1"/>
  <c r="BA245" i="1" s="1"/>
  <c r="AZ243" i="1"/>
  <c r="AZ244" i="1" s="1"/>
  <c r="Z150" i="32"/>
  <c r="Z127" i="32"/>
  <c r="Y150" i="32"/>
  <c r="AV244" i="1"/>
  <c r="AX247" i="1"/>
  <c r="AV256" i="1"/>
  <c r="AV221" i="1"/>
  <c r="BA223" i="1" s="1"/>
  <c r="AV282" i="1"/>
  <c r="BA284" i="1" s="1"/>
  <c r="AV186" i="1"/>
  <c r="AV247" i="1"/>
  <c r="AZ86" i="1"/>
  <c r="AY221" i="1"/>
  <c r="AY222" i="1" s="1"/>
  <c r="AY282" i="1"/>
  <c r="AY287" i="1" s="1"/>
  <c r="AY186" i="1"/>
  <c r="AY247" i="1"/>
  <c r="AY244" i="1"/>
  <c r="AX243" i="1"/>
  <c r="AX225" i="1"/>
  <c r="AX186" i="1"/>
  <c r="AX282" i="1"/>
  <c r="AX221" i="1"/>
  <c r="AW282" i="1"/>
  <c r="BB284" i="1" s="1"/>
  <c r="AW186" i="1"/>
  <c r="AW256" i="1"/>
  <c r="AW244" i="1"/>
  <c r="AW222" i="1" l="1"/>
  <c r="AW240" i="1"/>
  <c r="BB242" i="1" s="1"/>
  <c r="AB171" i="32"/>
  <c r="AB170" i="32"/>
  <c r="AB193" i="32"/>
  <c r="AB150" i="32"/>
  <c r="AB127" i="32"/>
  <c r="AB173" i="32"/>
  <c r="Z151" i="32"/>
  <c r="Y151" i="32"/>
  <c r="AV222" i="1"/>
  <c r="AV240" i="1"/>
  <c r="BA242" i="1" s="1"/>
  <c r="AW283" i="1"/>
  <c r="AW298" i="1"/>
  <c r="AV283" i="1"/>
  <c r="AV298" i="1"/>
  <c r="BA300" i="1" s="1"/>
  <c r="AV287" i="1"/>
  <c r="AY283" i="1"/>
  <c r="AY240" i="1"/>
  <c r="AY298" i="1"/>
  <c r="AY304" i="1" s="1"/>
  <c r="AY308" i="1" s="1"/>
  <c r="AY318" i="1" s="1"/>
  <c r="AY322" i="1" s="1"/>
  <c r="AY327" i="1" s="1"/>
  <c r="AX244" i="1"/>
  <c r="AX240" i="1"/>
  <c r="AX222" i="1"/>
  <c r="AX283" i="1"/>
  <c r="AX287" i="1"/>
  <c r="AX298" i="1"/>
  <c r="AX304" i="1" s="1"/>
  <c r="AX308" i="1" s="1"/>
  <c r="AX318" i="1" s="1"/>
  <c r="AX322" i="1" s="1"/>
  <c r="AX327" i="1" s="1"/>
  <c r="AW287" i="1"/>
  <c r="AW241" i="1" l="1"/>
  <c r="BB300" i="1"/>
  <c r="AB151" i="32"/>
  <c r="AB163" i="32"/>
  <c r="AB194" i="32"/>
  <c r="AB209" i="32"/>
  <c r="AW299" i="1"/>
  <c r="AV241" i="1"/>
  <c r="AV299" i="1"/>
  <c r="AY299" i="1"/>
  <c r="AY241" i="1"/>
  <c r="AX241" i="1"/>
  <c r="AX299" i="1"/>
  <c r="AB210" i="32" l="1"/>
  <c r="AB164" i="32"/>
  <c r="X58" i="32"/>
  <c r="R44" i="32"/>
  <c r="S44" i="32"/>
  <c r="S79" i="32"/>
  <c r="S68" i="32"/>
  <c r="R64" i="32"/>
  <c r="S23" i="32"/>
  <c r="R258" i="32"/>
  <c r="S258" i="32"/>
  <c r="S257" i="32" s="1"/>
  <c r="X258" i="32"/>
  <c r="X257" i="32" s="1"/>
  <c r="X298" i="32"/>
  <c r="X287" i="32"/>
  <c r="S287" i="32"/>
  <c r="X274" i="32"/>
  <c r="S245" i="32"/>
  <c r="X245" i="32"/>
  <c r="X230" i="32"/>
  <c r="X234" i="32" s="1"/>
  <c r="X239" i="32" s="1"/>
  <c r="S230" i="32"/>
  <c r="S234" i="32" s="1"/>
  <c r="S239" i="32" s="1"/>
  <c r="X272" i="32" l="1"/>
  <c r="S272" i="32"/>
  <c r="X243" i="32"/>
  <c r="S243" i="32"/>
  <c r="X207" i="32" l="1"/>
  <c r="X203" i="32"/>
  <c r="X199" i="32"/>
  <c r="X191" i="32"/>
  <c r="X184" i="32"/>
  <c r="X183" i="32"/>
  <c r="X181" i="32"/>
  <c r="X180" i="32"/>
  <c r="X176" i="32"/>
  <c r="X170" i="32"/>
  <c r="X167" i="32"/>
  <c r="X147" i="32"/>
  <c r="X146" i="32"/>
  <c r="X144" i="32"/>
  <c r="X143" i="32"/>
  <c r="X121" i="32"/>
  <c r="X120" i="32"/>
  <c r="X118" i="32"/>
  <c r="X117" i="32"/>
  <c r="X113" i="32"/>
  <c r="X111" i="32"/>
  <c r="X100" i="32"/>
  <c r="X99" i="32"/>
  <c r="X97" i="32"/>
  <c r="X96" i="32"/>
  <c r="X92" i="32"/>
  <c r="X79" i="32"/>
  <c r="X73" i="32"/>
  <c r="X72" i="32"/>
  <c r="X68" i="32"/>
  <c r="X64" i="32"/>
  <c r="X135" i="32" s="1"/>
  <c r="X61" i="32"/>
  <c r="X132" i="32" s="1"/>
  <c r="X129" i="32"/>
  <c r="X52" i="32"/>
  <c r="X51" i="32"/>
  <c r="X49" i="32"/>
  <c r="X48" i="32"/>
  <c r="X44" i="32"/>
  <c r="X40" i="32"/>
  <c r="X37" i="32"/>
  <c r="X30" i="32"/>
  <c r="X27" i="32"/>
  <c r="X23" i="32"/>
  <c r="X21" i="32"/>
  <c r="X19" i="32"/>
  <c r="X20" i="32" s="1"/>
  <c r="X17" i="32"/>
  <c r="X18" i="32" s="1"/>
  <c r="X12" i="32"/>
  <c r="X9" i="32"/>
  <c r="X5" i="32"/>
  <c r="X11" i="32" s="1"/>
  <c r="X55" i="32" l="1"/>
  <c r="X126" i="32" s="1"/>
  <c r="X102" i="32"/>
  <c r="X80" i="32"/>
  <c r="X206" i="32"/>
  <c r="X45" i="32"/>
  <c r="X123" i="32"/>
  <c r="X106" i="32"/>
  <c r="X130" i="32"/>
  <c r="X153" i="32"/>
  <c r="X136" i="32"/>
  <c r="X133" i="32"/>
  <c r="X156" i="32"/>
  <c r="X89" i="32"/>
  <c r="X110" i="32"/>
  <c r="X140" i="32"/>
  <c r="X173" i="32"/>
  <c r="X69" i="32"/>
  <c r="X186" i="32"/>
  <c r="X198" i="32"/>
  <c r="X159" i="32"/>
  <c r="X160" i="32" s="1"/>
  <c r="X177" i="32"/>
  <c r="X190" i="32"/>
  <c r="X202" i="32"/>
  <c r="X114" i="32"/>
  <c r="X93" i="32"/>
  <c r="X59" i="32"/>
  <c r="X65" i="32"/>
  <c r="X62" i="32"/>
  <c r="X33" i="32"/>
  <c r="X42" i="32" s="1"/>
  <c r="X26" i="32"/>
  <c r="X29" i="32"/>
  <c r="X15" i="32"/>
  <c r="X16" i="32" s="1"/>
  <c r="X8" i="32"/>
  <c r="X56" i="32" l="1"/>
  <c r="X127" i="32"/>
  <c r="X150" i="32"/>
  <c r="X193" i="32"/>
  <c r="X209" i="32" s="1"/>
  <c r="X210" i="32" s="1"/>
  <c r="X154" i="32"/>
  <c r="X157" i="32"/>
  <c r="X34" i="32"/>
  <c r="X194" i="32" l="1"/>
  <c r="X151" i="32"/>
  <c r="X163" i="32"/>
  <c r="AT181" i="1"/>
  <c r="AY183" i="1" s="1"/>
  <c r="AT97" i="1"/>
  <c r="AT197" i="1" s="1"/>
  <c r="AT233" i="1" s="1"/>
  <c r="AS97" i="1"/>
  <c r="AS197" i="1" s="1"/>
  <c r="AS233" i="1" s="1"/>
  <c r="AR97" i="1"/>
  <c r="AR197" i="1" s="1"/>
  <c r="AR233" i="1" s="1"/>
  <c r="AQ97" i="1"/>
  <c r="AQ197" i="1" s="1"/>
  <c r="AO97" i="1"/>
  <c r="AN97" i="1"/>
  <c r="AM97" i="1"/>
  <c r="AL97" i="1"/>
  <c r="AT94" i="1"/>
  <c r="AS94" i="1"/>
  <c r="AR94" i="1"/>
  <c r="AQ94" i="1"/>
  <c r="AO94" i="1"/>
  <c r="AN94" i="1"/>
  <c r="AM94" i="1"/>
  <c r="AL94" i="1"/>
  <c r="AT91" i="1"/>
  <c r="AY93" i="1" s="1"/>
  <c r="AS91" i="1"/>
  <c r="AX93" i="1" s="1"/>
  <c r="AR91" i="1"/>
  <c r="AW93" i="1" s="1"/>
  <c r="AQ91" i="1"/>
  <c r="AV93" i="1" s="1"/>
  <c r="AO91" i="1"/>
  <c r="AN91" i="1"/>
  <c r="AM91" i="1"/>
  <c r="AT88" i="1"/>
  <c r="AY90" i="1" s="1"/>
  <c r="AR88" i="1"/>
  <c r="AW90" i="1" s="1"/>
  <c r="AQ88" i="1"/>
  <c r="AV90" i="1" s="1"/>
  <c r="AO88" i="1"/>
  <c r="AN88" i="1"/>
  <c r="AM88" i="1"/>
  <c r="AL88" i="1"/>
  <c r="AP71" i="1"/>
  <c r="AT68" i="1"/>
  <c r="AY70" i="1" s="1"/>
  <c r="AT60" i="1"/>
  <c r="AT57" i="1"/>
  <c r="AY59" i="1" s="1"/>
  <c r="AT54" i="1"/>
  <c r="AY56" i="1" s="1"/>
  <c r="AT35" i="1"/>
  <c r="AY36" i="1" s="1"/>
  <c r="AT6" i="1"/>
  <c r="AR6" i="1"/>
  <c r="AT51" i="1" l="1"/>
  <c r="AY53" i="1" s="1"/>
  <c r="X164" i="32"/>
  <c r="W298" i="32"/>
  <c r="R298" i="32"/>
  <c r="W287" i="32"/>
  <c r="R287" i="32"/>
  <c r="W274" i="32"/>
  <c r="R274" i="32"/>
  <c r="W258" i="32"/>
  <c r="W257" i="32" s="1"/>
  <c r="R257" i="32"/>
  <c r="W245" i="32"/>
  <c r="R245" i="32"/>
  <c r="W221" i="32"/>
  <c r="V221" i="32"/>
  <c r="U221" i="32"/>
  <c r="R221" i="32"/>
  <c r="Q221" i="32"/>
  <c r="P221" i="32"/>
  <c r="V220" i="32"/>
  <c r="U220" i="32"/>
  <c r="R220" i="32"/>
  <c r="Q220" i="32"/>
  <c r="P220" i="32"/>
  <c r="W230" i="32" l="1"/>
  <c r="W234" i="32" s="1"/>
  <c r="W239" i="32" s="1"/>
  <c r="U230" i="32"/>
  <c r="U234" i="32" s="1"/>
  <c r="U239" i="32" s="1"/>
  <c r="V230" i="32"/>
  <c r="V234" i="32" s="1"/>
  <c r="V239" i="32" s="1"/>
  <c r="P230" i="32"/>
  <c r="P234" i="32" s="1"/>
  <c r="P239" i="32" s="1"/>
  <c r="R230" i="32"/>
  <c r="R234" i="32" s="1"/>
  <c r="R239" i="32" s="1"/>
  <c r="Q230" i="32"/>
  <c r="Q234" i="32" s="1"/>
  <c r="Q239" i="32" s="1"/>
  <c r="W272" i="32"/>
  <c r="R272" i="32"/>
  <c r="W243" i="32"/>
  <c r="R243" i="32"/>
  <c r="U176" i="32" l="1"/>
  <c r="W64" i="32"/>
  <c r="R159" i="32"/>
  <c r="R172" i="32" s="1"/>
  <c r="S92" i="32"/>
  <c r="X94" i="32" s="1"/>
  <c r="Q79" i="32"/>
  <c r="P79" i="32"/>
  <c r="O79" i="32"/>
  <c r="N79" i="32"/>
  <c r="U44" i="32"/>
  <c r="Z46" i="32" s="1"/>
  <c r="O44" i="32"/>
  <c r="U23" i="32"/>
  <c r="Z24" i="32" s="1"/>
  <c r="S5" i="32"/>
  <c r="X6" i="32" s="1"/>
  <c r="M79" i="32"/>
  <c r="M61" i="32"/>
  <c r="M58" i="32"/>
  <c r="M44" i="32"/>
  <c r="M23" i="32"/>
  <c r="M5" i="32"/>
  <c r="C44" i="32"/>
  <c r="C17" i="32"/>
  <c r="C5" i="32"/>
  <c r="G6" i="1"/>
  <c r="Q92" i="32"/>
  <c r="V79" i="32"/>
  <c r="AA81" i="32" s="1"/>
  <c r="V68" i="32"/>
  <c r="AA70" i="32" s="1"/>
  <c r="P68" i="32"/>
  <c r="P23" i="32"/>
  <c r="U5" i="32"/>
  <c r="Z6" i="32" s="1"/>
  <c r="Q5" i="32"/>
  <c r="P5" i="32"/>
  <c r="P44" i="32"/>
  <c r="V5" i="32"/>
  <c r="AA6" i="32" s="1"/>
  <c r="V23" i="32"/>
  <c r="W176" i="32"/>
  <c r="AB178" i="32" s="1"/>
  <c r="W113" i="32"/>
  <c r="AB115" i="32" s="1"/>
  <c r="W92" i="32"/>
  <c r="AB94" i="32" s="1"/>
  <c r="W79" i="32"/>
  <c r="AB81" i="32" s="1"/>
  <c r="W68" i="32"/>
  <c r="AB70" i="32" s="1"/>
  <c r="W44" i="32"/>
  <c r="AB46" i="32" s="1"/>
  <c r="U19" i="32"/>
  <c r="W19" i="32"/>
  <c r="W17" i="32"/>
  <c r="W23" i="32"/>
  <c r="W207" i="32"/>
  <c r="W203" i="32"/>
  <c r="W199" i="32"/>
  <c r="W191" i="32"/>
  <c r="R68" i="32"/>
  <c r="R79" i="32"/>
  <c r="R23" i="32"/>
  <c r="R206" i="32" s="1"/>
  <c r="R19" i="32"/>
  <c r="R17" i="32"/>
  <c r="R5" i="32"/>
  <c r="R92" i="32"/>
  <c r="W184" i="32"/>
  <c r="W183" i="32"/>
  <c r="W181" i="32"/>
  <c r="W180" i="32"/>
  <c r="W170" i="32"/>
  <c r="W167" i="32"/>
  <c r="W147" i="32"/>
  <c r="W146" i="32"/>
  <c r="W144" i="32"/>
  <c r="W143" i="32"/>
  <c r="W124" i="32"/>
  <c r="W121" i="32"/>
  <c r="W120" i="32"/>
  <c r="W118" i="32"/>
  <c r="W117" i="32"/>
  <c r="W111" i="32"/>
  <c r="W100" i="32"/>
  <c r="W103" i="32"/>
  <c r="W99" i="32"/>
  <c r="W97" i="32"/>
  <c r="W96" i="32"/>
  <c r="W73" i="32"/>
  <c r="W72" i="32"/>
  <c r="W61" i="32"/>
  <c r="W58" i="32"/>
  <c r="W40" i="32"/>
  <c r="W37" i="32"/>
  <c r="W52" i="32"/>
  <c r="W51" i="32"/>
  <c r="W49" i="32"/>
  <c r="W48" i="32"/>
  <c r="W30" i="32"/>
  <c r="W27" i="32"/>
  <c r="W12" i="32"/>
  <c r="W9" i="32"/>
  <c r="W159" i="32" l="1"/>
  <c r="AB66" i="32"/>
  <c r="W129" i="32"/>
  <c r="AB60" i="32"/>
  <c r="W62" i="32"/>
  <c r="AB63" i="32"/>
  <c r="W33" i="32"/>
  <c r="W42" i="32" s="1"/>
  <c r="R15" i="32"/>
  <c r="R198" i="32"/>
  <c r="R202" i="32"/>
  <c r="R190" i="32"/>
  <c r="W65" i="32"/>
  <c r="W55" i="32"/>
  <c r="W132" i="32"/>
  <c r="AB134" i="32" s="1"/>
  <c r="W130" i="32"/>
  <c r="W110" i="32"/>
  <c r="W69" i="32"/>
  <c r="W29" i="32"/>
  <c r="W114" i="32"/>
  <c r="W45" i="32"/>
  <c r="W80" i="32"/>
  <c r="W102" i="32"/>
  <c r="W186" i="32"/>
  <c r="W202" i="32"/>
  <c r="W89" i="32"/>
  <c r="W177" i="32"/>
  <c r="W206" i="32"/>
  <c r="W198" i="32"/>
  <c r="W140" i="32"/>
  <c r="W190" i="32"/>
  <c r="W26" i="32"/>
  <c r="W93" i="32"/>
  <c r="W106" i="32"/>
  <c r="W123" i="32"/>
  <c r="W46" i="32"/>
  <c r="W59" i="32"/>
  <c r="W126" i="32" l="1"/>
  <c r="AB128" i="32" s="1"/>
  <c r="AB57" i="32"/>
  <c r="W153" i="32"/>
  <c r="AB131" i="32"/>
  <c r="W172" i="32"/>
  <c r="AB161" i="32"/>
  <c r="W34" i="32"/>
  <c r="W56" i="32"/>
  <c r="W66" i="32"/>
  <c r="W160" i="32"/>
  <c r="W135" i="32"/>
  <c r="W133" i="32"/>
  <c r="W156" i="32"/>
  <c r="V306" i="32"/>
  <c r="V304" i="32"/>
  <c r="V303" i="32"/>
  <c r="V302" i="32"/>
  <c r="V301" i="32"/>
  <c r="V300" i="32"/>
  <c r="V299" i="32"/>
  <c r="U298" i="32"/>
  <c r="V296" i="32"/>
  <c r="V295" i="32"/>
  <c r="V294" i="32"/>
  <c r="V293" i="32"/>
  <c r="V292" i="32"/>
  <c r="V291" i="32"/>
  <c r="V290" i="32"/>
  <c r="V288" i="32"/>
  <c r="U287" i="32"/>
  <c r="V284" i="32"/>
  <c r="V283" i="32"/>
  <c r="V282" i="32"/>
  <c r="V281" i="32"/>
  <c r="V280" i="32"/>
  <c r="V279" i="32"/>
  <c r="V278" i="32"/>
  <c r="V277" i="32"/>
  <c r="V276" i="32"/>
  <c r="V275" i="32"/>
  <c r="U274" i="32"/>
  <c r="V269" i="32"/>
  <c r="V268" i="32"/>
  <c r="V267" i="32"/>
  <c r="V266" i="32"/>
  <c r="V265" i="32"/>
  <c r="V264" i="32"/>
  <c r="V263" i="32"/>
  <c r="V262" i="32"/>
  <c r="V261" i="32"/>
  <c r="V260" i="32"/>
  <c r="V259" i="32"/>
  <c r="U258" i="32"/>
  <c r="U257" i="32" s="1"/>
  <c r="V255" i="32"/>
  <c r="V254" i="32"/>
  <c r="V253" i="32"/>
  <c r="V252" i="32"/>
  <c r="V251" i="32"/>
  <c r="V250" i="32"/>
  <c r="V249" i="32"/>
  <c r="V248" i="32"/>
  <c r="V247" i="32"/>
  <c r="V246" i="32"/>
  <c r="U245" i="32"/>
  <c r="U191" i="32"/>
  <c r="V206" i="32"/>
  <c r="U206" i="32"/>
  <c r="V202" i="32"/>
  <c r="U202" i="32"/>
  <c r="V198" i="32"/>
  <c r="U198" i="32"/>
  <c r="V190" i="32"/>
  <c r="U190" i="32"/>
  <c r="U184" i="32"/>
  <c r="U183" i="32"/>
  <c r="U181" i="32"/>
  <c r="U180" i="32"/>
  <c r="U147" i="32"/>
  <c r="U146" i="32"/>
  <c r="U144" i="32"/>
  <c r="U143" i="32"/>
  <c r="U139" i="32"/>
  <c r="U121" i="32"/>
  <c r="U120" i="32"/>
  <c r="U118" i="32"/>
  <c r="U117" i="32"/>
  <c r="U114" i="32"/>
  <c r="U122" i="32"/>
  <c r="Z124" i="32" s="1"/>
  <c r="U111" i="32"/>
  <c r="U110" i="32"/>
  <c r="V109" i="32"/>
  <c r="AA111" i="32" s="1"/>
  <c r="U100" i="32"/>
  <c r="U99" i="32"/>
  <c r="U97" i="32"/>
  <c r="U96" i="32"/>
  <c r="U87" i="32"/>
  <c r="U86" i="32"/>
  <c r="U84" i="32"/>
  <c r="U83" i="32"/>
  <c r="U76" i="32"/>
  <c r="U75" i="32"/>
  <c r="U73" i="32"/>
  <c r="U72" i="32"/>
  <c r="U61" i="32"/>
  <c r="U58" i="32"/>
  <c r="V50" i="32"/>
  <c r="AA52" i="32" s="1"/>
  <c r="V47" i="32"/>
  <c r="AA49" i="32" s="1"/>
  <c r="U52" i="32"/>
  <c r="U51" i="32"/>
  <c r="U49" i="32"/>
  <c r="U48" i="32"/>
  <c r="U40" i="32"/>
  <c r="U37" i="32"/>
  <c r="AT386" i="1"/>
  <c r="AU347" i="1"/>
  <c r="AU393" i="1"/>
  <c r="AU394" i="1"/>
  <c r="AU387" i="1"/>
  <c r="AT375" i="1"/>
  <c r="AU372" i="1"/>
  <c r="AT362" i="1"/>
  <c r="AT346" i="1"/>
  <c r="AT345" i="1" s="1"/>
  <c r="AU337" i="1"/>
  <c r="AT333" i="1"/>
  <c r="AT309" i="1"/>
  <c r="AT318" i="1" s="1"/>
  <c r="AT322" i="1" s="1"/>
  <c r="AT327" i="1" s="1"/>
  <c r="W150" i="32" l="1"/>
  <c r="W163" i="32" s="1"/>
  <c r="W127" i="32"/>
  <c r="W193" i="32"/>
  <c r="W157" i="32"/>
  <c r="AB158" i="32"/>
  <c r="W136" i="32"/>
  <c r="AB137" i="32"/>
  <c r="AB174" i="32"/>
  <c r="W173" i="32"/>
  <c r="W154" i="32"/>
  <c r="AB155" i="32"/>
  <c r="W194" i="32"/>
  <c r="AB195" i="32"/>
  <c r="U140" i="32"/>
  <c r="Z141" i="32"/>
  <c r="U129" i="32"/>
  <c r="Z131" i="32" s="1"/>
  <c r="Z60" i="32"/>
  <c r="U62" i="32"/>
  <c r="Z63" i="32"/>
  <c r="AT331" i="1"/>
  <c r="U243" i="32"/>
  <c r="V44" i="32"/>
  <c r="AA46" i="32" s="1"/>
  <c r="W209" i="32"/>
  <c r="AB211" i="32" s="1"/>
  <c r="U272" i="32"/>
  <c r="V298" i="32"/>
  <c r="V245" i="32"/>
  <c r="V274" i="32"/>
  <c r="V258" i="32"/>
  <c r="V257" i="32" s="1"/>
  <c r="V287" i="32"/>
  <c r="AT360" i="1"/>
  <c r="U123" i="32"/>
  <c r="U132" i="32"/>
  <c r="U59" i="32"/>
  <c r="U21" i="32"/>
  <c r="AB152" i="32" l="1"/>
  <c r="W151" i="32"/>
  <c r="U153" i="32"/>
  <c r="Z155" i="32" s="1"/>
  <c r="W164" i="32"/>
  <c r="AB165" i="32"/>
  <c r="U130" i="32"/>
  <c r="U133" i="32"/>
  <c r="Z134" i="32"/>
  <c r="V243" i="32"/>
  <c r="V33" i="32"/>
  <c r="V272" i="32"/>
  <c r="W210" i="32"/>
  <c r="U156" i="32"/>
  <c r="Z158" i="32" s="1"/>
  <c r="U154" i="32"/>
  <c r="U166" i="32"/>
  <c r="U169" i="32" l="1"/>
  <c r="U157" i="32"/>
  <c r="U167" i="32"/>
  <c r="U170" i="32" l="1"/>
  <c r="U8" i="32" l="1"/>
  <c r="U20" i="32"/>
  <c r="U17" i="32"/>
  <c r="U18" i="32" s="1"/>
  <c r="U12" i="32"/>
  <c r="U9" i="32"/>
  <c r="AT204" i="1"/>
  <c r="AY206" i="1" s="1"/>
  <c r="AT296" i="1"/>
  <c r="AT295" i="1"/>
  <c r="AT291" i="1"/>
  <c r="AT288" i="1"/>
  <c r="AT280" i="1"/>
  <c r="AT279" i="1"/>
  <c r="AT270" i="1"/>
  <c r="AT269" i="1"/>
  <c r="AT267" i="1"/>
  <c r="AT266" i="1"/>
  <c r="AT264" i="1"/>
  <c r="AT263" i="1"/>
  <c r="AT99" i="1"/>
  <c r="AT215" i="1"/>
  <c r="AT214" i="1"/>
  <c r="AT212" i="1"/>
  <c r="AT211" i="1"/>
  <c r="AT209" i="1"/>
  <c r="AT208" i="1"/>
  <c r="AT174" i="1"/>
  <c r="AT173" i="1"/>
  <c r="AT171" i="1"/>
  <c r="AT170" i="1"/>
  <c r="AT164" i="1"/>
  <c r="AT163" i="1"/>
  <c r="AT159" i="1"/>
  <c r="AT154" i="1"/>
  <c r="AT153" i="1"/>
  <c r="AT150" i="1"/>
  <c r="AT149" i="1"/>
  <c r="AT147" i="1"/>
  <c r="AT146" i="1"/>
  <c r="AT144" i="1"/>
  <c r="AT143" i="1"/>
  <c r="AT141" i="1"/>
  <c r="AT140" i="1"/>
  <c r="AT135" i="1"/>
  <c r="AT134" i="1"/>
  <c r="AT131" i="1"/>
  <c r="AT130" i="1"/>
  <c r="AT128" i="1"/>
  <c r="AT127" i="1"/>
  <c r="AT125" i="1"/>
  <c r="AT124" i="1"/>
  <c r="AT122" i="1"/>
  <c r="AT121" i="1"/>
  <c r="AT118" i="1"/>
  <c r="AT115" i="1"/>
  <c r="AT114" i="1"/>
  <c r="AT112" i="1"/>
  <c r="AT111" i="1"/>
  <c r="AT109" i="1"/>
  <c r="AT108" i="1"/>
  <c r="AT105" i="1"/>
  <c r="AT79" i="1"/>
  <c r="AT78" i="1"/>
  <c r="AT76" i="1"/>
  <c r="AT75" i="1"/>
  <c r="AT73" i="1"/>
  <c r="AT72" i="1"/>
  <c r="AT69" i="1"/>
  <c r="AT61" i="1"/>
  <c r="AT58" i="1"/>
  <c r="AT55" i="1"/>
  <c r="AT52" i="1"/>
  <c r="AT29" i="1"/>
  <c r="AT30" i="1" s="1"/>
  <c r="AT27" i="1"/>
  <c r="AT28" i="1" s="1"/>
  <c r="AT25" i="1"/>
  <c r="AT26" i="1" s="1"/>
  <c r="AT23" i="1"/>
  <c r="AT24" i="1" s="1"/>
  <c r="AT45" i="1"/>
  <c r="AT44" i="1"/>
  <c r="AT42" i="1"/>
  <c r="AT41" i="1"/>
  <c r="AT39" i="1"/>
  <c r="AT38" i="1"/>
  <c r="AT19" i="1"/>
  <c r="AT18" i="1"/>
  <c r="AT16" i="1"/>
  <c r="AT15" i="1"/>
  <c r="AT13" i="1"/>
  <c r="AT12" i="1"/>
  <c r="AT10" i="1"/>
  <c r="AT9" i="1"/>
  <c r="AT136" i="1" l="1"/>
  <c r="AY137" i="1"/>
  <c r="AT155" i="1"/>
  <c r="AY156" i="1"/>
  <c r="AT194" i="1"/>
  <c r="AT195" i="1" s="1"/>
  <c r="U11" i="32"/>
  <c r="U15" i="32"/>
  <c r="AT191" i="1"/>
  <c r="AT92" i="1"/>
  <c r="AT95" i="1"/>
  <c r="AT89" i="1"/>
  <c r="AT188" i="1"/>
  <c r="AY190" i="1" s="1"/>
  <c r="AT205" i="1"/>
  <c r="F176" i="32"/>
  <c r="E176" i="32"/>
  <c r="D176" i="32"/>
  <c r="C176" i="32"/>
  <c r="T139" i="32"/>
  <c r="Y141" i="32" s="1"/>
  <c r="S139" i="32"/>
  <c r="X141" i="32" s="1"/>
  <c r="R139" i="32"/>
  <c r="W141" i="32" s="1"/>
  <c r="P139" i="32"/>
  <c r="U141" i="32" s="1"/>
  <c r="O139" i="32"/>
  <c r="N139" i="32"/>
  <c r="M139" i="32"/>
  <c r="K139" i="32"/>
  <c r="J139" i="32"/>
  <c r="I139" i="32"/>
  <c r="H139" i="32"/>
  <c r="F139" i="32"/>
  <c r="E139" i="32"/>
  <c r="D139" i="32"/>
  <c r="C139" i="32"/>
  <c r="F113" i="32"/>
  <c r="E113" i="32"/>
  <c r="D113" i="32"/>
  <c r="C113" i="32"/>
  <c r="T92" i="32"/>
  <c r="Y94" i="32" s="1"/>
  <c r="W94" i="32"/>
  <c r="P92" i="32"/>
  <c r="O92" i="32"/>
  <c r="N92" i="32"/>
  <c r="M92" i="32"/>
  <c r="K92" i="32"/>
  <c r="J92" i="32"/>
  <c r="I92" i="32"/>
  <c r="H92" i="32"/>
  <c r="F92" i="32"/>
  <c r="E92" i="32"/>
  <c r="D92" i="32"/>
  <c r="C92" i="32"/>
  <c r="F79" i="32"/>
  <c r="K81" i="32" s="1"/>
  <c r="E79" i="32"/>
  <c r="J81" i="32" s="1"/>
  <c r="D79" i="32"/>
  <c r="I81" i="32" s="1"/>
  <c r="C79" i="32"/>
  <c r="H81" i="32" s="1"/>
  <c r="T68" i="32"/>
  <c r="Y70" i="32" s="1"/>
  <c r="X70" i="32"/>
  <c r="W70" i="32"/>
  <c r="O68" i="32"/>
  <c r="N68" i="32"/>
  <c r="M68" i="32"/>
  <c r="K68" i="32"/>
  <c r="J68" i="32"/>
  <c r="I68" i="32"/>
  <c r="H68" i="32"/>
  <c r="F68" i="32"/>
  <c r="E68" i="32"/>
  <c r="D68" i="32"/>
  <c r="C68" i="32"/>
  <c r="X46" i="32"/>
  <c r="N44" i="32"/>
  <c r="K44" i="32"/>
  <c r="J44" i="32"/>
  <c r="I44" i="32"/>
  <c r="H44" i="32"/>
  <c r="F44" i="32"/>
  <c r="E44" i="32"/>
  <c r="D44" i="32"/>
  <c r="O23" i="32"/>
  <c r="N23" i="32"/>
  <c r="U6" i="32"/>
  <c r="O5" i="32"/>
  <c r="N5" i="32"/>
  <c r="K23" i="32"/>
  <c r="J23" i="32"/>
  <c r="I23" i="32"/>
  <c r="H23" i="32"/>
  <c r="H29" i="32" s="1"/>
  <c r="F23" i="32"/>
  <c r="E23" i="32"/>
  <c r="D23" i="32"/>
  <c r="C23" i="32"/>
  <c r="K5" i="32"/>
  <c r="J5" i="32"/>
  <c r="J11" i="32" s="1"/>
  <c r="I5" i="32"/>
  <c r="H5" i="32"/>
  <c r="H11" i="32" s="1"/>
  <c r="F5" i="32"/>
  <c r="E5" i="32"/>
  <c r="D5" i="32"/>
  <c r="C11" i="32"/>
  <c r="L5" i="32"/>
  <c r="G5" i="32"/>
  <c r="G11" i="32" s="1"/>
  <c r="T184" i="32"/>
  <c r="S184" i="32"/>
  <c r="R184" i="32"/>
  <c r="P184" i="32"/>
  <c r="O184" i="32"/>
  <c r="N184" i="32"/>
  <c r="M184" i="32"/>
  <c r="K184" i="32"/>
  <c r="J184" i="32"/>
  <c r="I184" i="32"/>
  <c r="H184" i="32"/>
  <c r="S183" i="32"/>
  <c r="R183" i="32"/>
  <c r="P183" i="32"/>
  <c r="O183" i="32"/>
  <c r="N183" i="32"/>
  <c r="M183" i="32"/>
  <c r="K183" i="32"/>
  <c r="J183" i="32"/>
  <c r="I183" i="32"/>
  <c r="H183" i="32"/>
  <c r="F183" i="32"/>
  <c r="E183" i="32"/>
  <c r="D183" i="32"/>
  <c r="C183" i="32"/>
  <c r="L182" i="32"/>
  <c r="G182" i="32"/>
  <c r="T181" i="32"/>
  <c r="S181" i="32"/>
  <c r="R181" i="32"/>
  <c r="P181" i="32"/>
  <c r="O181" i="32"/>
  <c r="N181" i="32"/>
  <c r="M181" i="32"/>
  <c r="K181" i="32"/>
  <c r="J181" i="32"/>
  <c r="I181" i="32"/>
  <c r="H181" i="32"/>
  <c r="T180" i="32"/>
  <c r="S180" i="32"/>
  <c r="R180" i="32"/>
  <c r="P180" i="32"/>
  <c r="O180" i="32"/>
  <c r="N180" i="32"/>
  <c r="M180" i="32"/>
  <c r="K180" i="32"/>
  <c r="J180" i="32"/>
  <c r="I180" i="32"/>
  <c r="H180" i="32"/>
  <c r="F180" i="32"/>
  <c r="E180" i="32"/>
  <c r="D180" i="32"/>
  <c r="C180" i="32"/>
  <c r="L179" i="32"/>
  <c r="G179" i="32"/>
  <c r="T147" i="32"/>
  <c r="S147" i="32"/>
  <c r="R147" i="32"/>
  <c r="P147" i="32"/>
  <c r="O147" i="32"/>
  <c r="N147" i="32"/>
  <c r="M147" i="32"/>
  <c r="K147" i="32"/>
  <c r="J147" i="32"/>
  <c r="I147" i="32"/>
  <c r="H147" i="32"/>
  <c r="S146" i="32"/>
  <c r="R146" i="32"/>
  <c r="P146" i="32"/>
  <c r="O146" i="32"/>
  <c r="N146" i="32"/>
  <c r="M146" i="32"/>
  <c r="K146" i="32"/>
  <c r="J146" i="32"/>
  <c r="I146" i="32"/>
  <c r="H146" i="32"/>
  <c r="F146" i="32"/>
  <c r="E146" i="32"/>
  <c r="D146" i="32"/>
  <c r="C146" i="32"/>
  <c r="V145" i="32"/>
  <c r="AA147" i="32" s="1"/>
  <c r="Q145" i="32"/>
  <c r="L145" i="32"/>
  <c r="G145" i="32"/>
  <c r="T144" i="32"/>
  <c r="S144" i="32"/>
  <c r="R144" i="32"/>
  <c r="P144" i="32"/>
  <c r="O144" i="32"/>
  <c r="N144" i="32"/>
  <c r="M144" i="32"/>
  <c r="K144" i="32"/>
  <c r="J144" i="32"/>
  <c r="I144" i="32"/>
  <c r="H144" i="32"/>
  <c r="T143" i="32"/>
  <c r="S143" i="32"/>
  <c r="R143" i="32"/>
  <c r="P143" i="32"/>
  <c r="O143" i="32"/>
  <c r="N143" i="32"/>
  <c r="M143" i="32"/>
  <c r="K143" i="32"/>
  <c r="J143" i="32"/>
  <c r="I143" i="32"/>
  <c r="H143" i="32"/>
  <c r="F143" i="32"/>
  <c r="E143" i="32"/>
  <c r="D143" i="32"/>
  <c r="C143" i="32"/>
  <c r="V142" i="32"/>
  <c r="AA144" i="32" s="1"/>
  <c r="Q142" i="32"/>
  <c r="L142" i="32"/>
  <c r="G142" i="32"/>
  <c r="S122" i="32"/>
  <c r="R113" i="32"/>
  <c r="W115" i="32" s="1"/>
  <c r="P122" i="32"/>
  <c r="P64" i="32" s="1"/>
  <c r="P159" i="32" s="1"/>
  <c r="P172" i="32" s="1"/>
  <c r="O122" i="32"/>
  <c r="O64" i="32" s="1"/>
  <c r="N122" i="32"/>
  <c r="N113" i="32" s="1"/>
  <c r="M122" i="32"/>
  <c r="K122" i="32"/>
  <c r="K113" i="32" s="1"/>
  <c r="J122" i="32"/>
  <c r="J113" i="32" s="1"/>
  <c r="I122" i="32"/>
  <c r="I113" i="32" s="1"/>
  <c r="H122" i="32"/>
  <c r="H113" i="32" s="1"/>
  <c r="G122" i="32"/>
  <c r="T121" i="32"/>
  <c r="S121" i="32"/>
  <c r="R121" i="32"/>
  <c r="P121" i="32"/>
  <c r="O121" i="32"/>
  <c r="N121" i="32"/>
  <c r="M121" i="32"/>
  <c r="K121" i="32"/>
  <c r="J121" i="32"/>
  <c r="I121" i="32"/>
  <c r="H121" i="32"/>
  <c r="S120" i="32"/>
  <c r="R120" i="32"/>
  <c r="P120" i="32"/>
  <c r="O120" i="32"/>
  <c r="N120" i="32"/>
  <c r="M120" i="32"/>
  <c r="K120" i="32"/>
  <c r="J120" i="32"/>
  <c r="I120" i="32"/>
  <c r="H120" i="32"/>
  <c r="F120" i="32"/>
  <c r="E120" i="32"/>
  <c r="D120" i="32"/>
  <c r="C120" i="32"/>
  <c r="Q119" i="32"/>
  <c r="L119" i="32"/>
  <c r="G119" i="32"/>
  <c r="S118" i="32"/>
  <c r="R118" i="32"/>
  <c r="P118" i="32"/>
  <c r="O118" i="32"/>
  <c r="N118" i="32"/>
  <c r="M118" i="32"/>
  <c r="K118" i="32"/>
  <c r="J118" i="32"/>
  <c r="I118" i="32"/>
  <c r="H118" i="32"/>
  <c r="S117" i="32"/>
  <c r="R117" i="32"/>
  <c r="P117" i="32"/>
  <c r="O117" i="32"/>
  <c r="N117" i="32"/>
  <c r="M117" i="32"/>
  <c r="K117" i="32"/>
  <c r="J117" i="32"/>
  <c r="I117" i="32"/>
  <c r="H117" i="32"/>
  <c r="F117" i="32"/>
  <c r="E117" i="32"/>
  <c r="D117" i="32"/>
  <c r="C117" i="32"/>
  <c r="T116" i="32"/>
  <c r="Y118" i="32" s="1"/>
  <c r="Q116" i="32"/>
  <c r="L116" i="32"/>
  <c r="G116" i="32"/>
  <c r="T111" i="32"/>
  <c r="S111" i="32"/>
  <c r="R111" i="32"/>
  <c r="P111" i="32"/>
  <c r="O111" i="32"/>
  <c r="N111" i="32"/>
  <c r="M111" i="32"/>
  <c r="K111" i="32"/>
  <c r="J111" i="32"/>
  <c r="I111" i="32"/>
  <c r="H111" i="32"/>
  <c r="Q109" i="32"/>
  <c r="L109" i="32"/>
  <c r="G109" i="32"/>
  <c r="I107" i="32"/>
  <c r="H107" i="32"/>
  <c r="Q105" i="32"/>
  <c r="L105" i="32"/>
  <c r="G105" i="32"/>
  <c r="R103" i="32"/>
  <c r="P103" i="32"/>
  <c r="O103" i="32"/>
  <c r="T100" i="32"/>
  <c r="S100" i="32"/>
  <c r="R100" i="32"/>
  <c r="P100" i="32"/>
  <c r="O100" i="32"/>
  <c r="N100" i="32"/>
  <c r="M100" i="32"/>
  <c r="K100" i="32"/>
  <c r="J100" i="32"/>
  <c r="I100" i="32"/>
  <c r="H100" i="32"/>
  <c r="S99" i="32"/>
  <c r="R99" i="32"/>
  <c r="P99" i="32"/>
  <c r="O99" i="32"/>
  <c r="N99" i="32"/>
  <c r="M99" i="32"/>
  <c r="K99" i="32"/>
  <c r="J99" i="32"/>
  <c r="I99" i="32"/>
  <c r="H99" i="32"/>
  <c r="F99" i="32"/>
  <c r="E99" i="32"/>
  <c r="D99" i="32"/>
  <c r="C99" i="32"/>
  <c r="V98" i="32"/>
  <c r="AA100" i="32" s="1"/>
  <c r="L98" i="32"/>
  <c r="L92" i="32" s="1"/>
  <c r="G98" i="32"/>
  <c r="T97" i="32"/>
  <c r="S97" i="32"/>
  <c r="R97" i="32"/>
  <c r="P97" i="32"/>
  <c r="O97" i="32"/>
  <c r="N97" i="32"/>
  <c r="M97" i="32"/>
  <c r="K97" i="32"/>
  <c r="J97" i="32"/>
  <c r="I97" i="32"/>
  <c r="H97" i="32"/>
  <c r="T96" i="32"/>
  <c r="S96" i="32"/>
  <c r="R96" i="32"/>
  <c r="P96" i="32"/>
  <c r="O96" i="32"/>
  <c r="N96" i="32"/>
  <c r="M96" i="32"/>
  <c r="K96" i="32"/>
  <c r="J96" i="32"/>
  <c r="I96" i="32"/>
  <c r="H96" i="32"/>
  <c r="F96" i="32"/>
  <c r="E96" i="32"/>
  <c r="D96" i="32"/>
  <c r="C96" i="32"/>
  <c r="V95" i="32"/>
  <c r="AA97" i="32" s="1"/>
  <c r="G95" i="32"/>
  <c r="O90" i="32"/>
  <c r="N90" i="32"/>
  <c r="M90" i="32"/>
  <c r="T87" i="32"/>
  <c r="S87" i="32"/>
  <c r="R87" i="32"/>
  <c r="P87" i="32"/>
  <c r="O87" i="32"/>
  <c r="N87" i="32"/>
  <c r="M87" i="32"/>
  <c r="K87" i="32"/>
  <c r="J87" i="32"/>
  <c r="I87" i="32"/>
  <c r="H87" i="32"/>
  <c r="S86" i="32"/>
  <c r="R86" i="32"/>
  <c r="P86" i="32"/>
  <c r="O86" i="32"/>
  <c r="N86" i="32"/>
  <c r="M86" i="32"/>
  <c r="K86" i="32"/>
  <c r="J86" i="32"/>
  <c r="I86" i="32"/>
  <c r="H86" i="32"/>
  <c r="F86" i="32"/>
  <c r="E86" i="32"/>
  <c r="D86" i="32"/>
  <c r="C86" i="32"/>
  <c r="L85" i="32"/>
  <c r="G85" i="32"/>
  <c r="T84" i="32"/>
  <c r="S84" i="32"/>
  <c r="R84" i="32"/>
  <c r="P84" i="32"/>
  <c r="O84" i="32"/>
  <c r="N84" i="32"/>
  <c r="M84" i="32"/>
  <c r="K84" i="32"/>
  <c r="J84" i="32"/>
  <c r="I84" i="32"/>
  <c r="H84" i="32"/>
  <c r="T83" i="32"/>
  <c r="S83" i="32"/>
  <c r="R83" i="32"/>
  <c r="P83" i="32"/>
  <c r="O83" i="32"/>
  <c r="N83" i="32"/>
  <c r="M83" i="32"/>
  <c r="K83" i="32"/>
  <c r="J83" i="32"/>
  <c r="I83" i="32"/>
  <c r="H83" i="32"/>
  <c r="F83" i="32"/>
  <c r="E83" i="32"/>
  <c r="D83" i="32"/>
  <c r="C83" i="32"/>
  <c r="L82" i="32"/>
  <c r="G82" i="32"/>
  <c r="P81" i="32"/>
  <c r="O81" i="32"/>
  <c r="N81" i="32"/>
  <c r="M81" i="32"/>
  <c r="T76" i="32"/>
  <c r="S76" i="32"/>
  <c r="R76" i="32"/>
  <c r="P76" i="32"/>
  <c r="O76" i="32"/>
  <c r="N76" i="32"/>
  <c r="M76" i="32"/>
  <c r="K76" i="32"/>
  <c r="J76" i="32"/>
  <c r="I76" i="32"/>
  <c r="H76" i="32"/>
  <c r="S75" i="32"/>
  <c r="R75" i="32"/>
  <c r="P75" i="32"/>
  <c r="O75" i="32"/>
  <c r="N75" i="32"/>
  <c r="M75" i="32"/>
  <c r="K75" i="32"/>
  <c r="J75" i="32"/>
  <c r="I75" i="32"/>
  <c r="H75" i="32"/>
  <c r="F75" i="32"/>
  <c r="E75" i="32"/>
  <c r="D75" i="32"/>
  <c r="C75" i="32"/>
  <c r="Q74" i="32"/>
  <c r="L74" i="32"/>
  <c r="L68" i="32" s="1"/>
  <c r="G74" i="32"/>
  <c r="T73" i="32"/>
  <c r="S73" i="32"/>
  <c r="R73" i="32"/>
  <c r="P73" i="32"/>
  <c r="O73" i="32"/>
  <c r="N73" i="32"/>
  <c r="M73" i="32"/>
  <c r="K73" i="32"/>
  <c r="J73" i="32"/>
  <c r="I73" i="32"/>
  <c r="H73" i="32"/>
  <c r="T72" i="32"/>
  <c r="S72" i="32"/>
  <c r="R72" i="32"/>
  <c r="P72" i="32"/>
  <c r="O72" i="32"/>
  <c r="N72" i="32"/>
  <c r="M72" i="32"/>
  <c r="K72" i="32"/>
  <c r="J72" i="32"/>
  <c r="I72" i="32"/>
  <c r="H72" i="32"/>
  <c r="F72" i="32"/>
  <c r="E72" i="32"/>
  <c r="D72" i="32"/>
  <c r="C72" i="32"/>
  <c r="Q71" i="32"/>
  <c r="G71" i="32"/>
  <c r="L73" i="32" s="1"/>
  <c r="S61" i="32"/>
  <c r="R61" i="32"/>
  <c r="W63" i="32" s="1"/>
  <c r="P61" i="32"/>
  <c r="U63" i="32" s="1"/>
  <c r="O61" i="32"/>
  <c r="O132" i="32" s="1"/>
  <c r="N61" i="32"/>
  <c r="M132" i="32"/>
  <c r="K61" i="32"/>
  <c r="K132" i="32" s="1"/>
  <c r="J61" i="32"/>
  <c r="I61" i="32"/>
  <c r="I132" i="32" s="1"/>
  <c r="H61" i="32"/>
  <c r="F61" i="32"/>
  <c r="E61" i="32"/>
  <c r="E132" i="32" s="1"/>
  <c r="D61" i="32"/>
  <c r="D132" i="32" s="1"/>
  <c r="C61" i="32"/>
  <c r="C132" i="32" s="1"/>
  <c r="S58" i="32"/>
  <c r="X60" i="32" s="1"/>
  <c r="R58" i="32"/>
  <c r="W60" i="32" s="1"/>
  <c r="P58" i="32"/>
  <c r="O58" i="32"/>
  <c r="O129" i="32" s="1"/>
  <c r="O130" i="32" s="1"/>
  <c r="N58" i="32"/>
  <c r="K58" i="32"/>
  <c r="J58" i="32"/>
  <c r="J129" i="32" s="1"/>
  <c r="I58" i="32"/>
  <c r="I129" i="32" s="1"/>
  <c r="H58" i="32"/>
  <c r="H129" i="32" s="1"/>
  <c r="F58" i="32"/>
  <c r="F59" i="32" s="1"/>
  <c r="E58" i="32"/>
  <c r="D58" i="32"/>
  <c r="D59" i="32" s="1"/>
  <c r="C58" i="32"/>
  <c r="T52" i="32"/>
  <c r="S52" i="32"/>
  <c r="R52" i="32"/>
  <c r="P52" i="32"/>
  <c r="O52" i="32"/>
  <c r="N52" i="32"/>
  <c r="M52" i="32"/>
  <c r="K52" i="32"/>
  <c r="J52" i="32"/>
  <c r="I52" i="32"/>
  <c r="H52" i="32"/>
  <c r="S51" i="32"/>
  <c r="R51" i="32"/>
  <c r="P51" i="32"/>
  <c r="O51" i="32"/>
  <c r="N51" i="32"/>
  <c r="M51" i="32"/>
  <c r="K51" i="32"/>
  <c r="J51" i="32"/>
  <c r="I51" i="32"/>
  <c r="H51" i="32"/>
  <c r="F51" i="32"/>
  <c r="E51" i="32"/>
  <c r="D51" i="32"/>
  <c r="C51" i="32"/>
  <c r="Q50" i="32"/>
  <c r="L50" i="32"/>
  <c r="G50" i="32"/>
  <c r="T49" i="32"/>
  <c r="S49" i="32"/>
  <c r="R49" i="32"/>
  <c r="P49" i="32"/>
  <c r="O49" i="32"/>
  <c r="N49" i="32"/>
  <c r="M49" i="32"/>
  <c r="K49" i="32"/>
  <c r="J49" i="32"/>
  <c r="I49" i="32"/>
  <c r="H49" i="32"/>
  <c r="T48" i="32"/>
  <c r="S48" i="32"/>
  <c r="R48" i="32"/>
  <c r="P48" i="32"/>
  <c r="O48" i="32"/>
  <c r="N48" i="32"/>
  <c r="M48" i="32"/>
  <c r="K48" i="32"/>
  <c r="J48" i="32"/>
  <c r="I48" i="32"/>
  <c r="H48" i="32"/>
  <c r="F48" i="32"/>
  <c r="E48" i="32"/>
  <c r="D48" i="32"/>
  <c r="C48" i="32"/>
  <c r="Q47" i="32"/>
  <c r="L47" i="32"/>
  <c r="G47" i="32"/>
  <c r="S39" i="32"/>
  <c r="R39" i="32"/>
  <c r="P39" i="32"/>
  <c r="O39" i="32"/>
  <c r="N39" i="32"/>
  <c r="N40" i="32" s="1"/>
  <c r="M39" i="32"/>
  <c r="K39" i="32"/>
  <c r="J39" i="32"/>
  <c r="J40" i="32" s="1"/>
  <c r="I39" i="32"/>
  <c r="I40" i="32" s="1"/>
  <c r="H39" i="32"/>
  <c r="H40" i="32" s="1"/>
  <c r="F39" i="32"/>
  <c r="F40" i="32" s="1"/>
  <c r="E39" i="32"/>
  <c r="E40" i="32" s="1"/>
  <c r="D39" i="32"/>
  <c r="D40" i="32" s="1"/>
  <c r="C39" i="32"/>
  <c r="C40" i="32" s="1"/>
  <c r="S36" i="32"/>
  <c r="R36" i="32"/>
  <c r="W38" i="32" s="1"/>
  <c r="P36" i="32"/>
  <c r="O36" i="32"/>
  <c r="N36" i="32"/>
  <c r="M36" i="32"/>
  <c r="K36" i="32"/>
  <c r="J36" i="32"/>
  <c r="J37" i="32" s="1"/>
  <c r="I36" i="32"/>
  <c r="I37" i="32" s="1"/>
  <c r="H36" i="32"/>
  <c r="H37" i="32" s="1"/>
  <c r="F36" i="32"/>
  <c r="E36" i="32"/>
  <c r="D36" i="32"/>
  <c r="C36" i="32"/>
  <c r="T30" i="32"/>
  <c r="S30" i="32"/>
  <c r="R30" i="32"/>
  <c r="P30" i="32"/>
  <c r="O30" i="32"/>
  <c r="N30" i="32"/>
  <c r="M30" i="32"/>
  <c r="K30" i="32"/>
  <c r="J30" i="32"/>
  <c r="I30" i="32"/>
  <c r="H30" i="32"/>
  <c r="V19" i="32"/>
  <c r="Q28" i="32"/>
  <c r="L28" i="32"/>
  <c r="G28" i="32"/>
  <c r="G19" i="32" s="1"/>
  <c r="G20" i="32" s="1"/>
  <c r="T27" i="32"/>
  <c r="S27" i="32"/>
  <c r="R27" i="32"/>
  <c r="P27" i="32"/>
  <c r="O27" i="32"/>
  <c r="N27" i="32"/>
  <c r="M27" i="32"/>
  <c r="K27" i="32"/>
  <c r="J27" i="32"/>
  <c r="I27" i="32"/>
  <c r="H27" i="32"/>
  <c r="Q25" i="32"/>
  <c r="L25" i="32"/>
  <c r="G25" i="32"/>
  <c r="T19" i="32"/>
  <c r="S19" i="32"/>
  <c r="S20" i="32" s="1"/>
  <c r="R20" i="32"/>
  <c r="P19" i="32"/>
  <c r="P20" i="32" s="1"/>
  <c r="O19" i="32"/>
  <c r="O20" i="32" s="1"/>
  <c r="N19" i="32"/>
  <c r="N20" i="32" s="1"/>
  <c r="M19" i="32"/>
  <c r="M20" i="32" s="1"/>
  <c r="K19" i="32"/>
  <c r="K20" i="32" s="1"/>
  <c r="J19" i="32"/>
  <c r="J20" i="32" s="1"/>
  <c r="I19" i="32"/>
  <c r="I20" i="32" s="1"/>
  <c r="H19" i="32"/>
  <c r="H20" i="32" s="1"/>
  <c r="F19" i="32"/>
  <c r="F20" i="32" s="1"/>
  <c r="E19" i="32"/>
  <c r="E20" i="32" s="1"/>
  <c r="D19" i="32"/>
  <c r="D20" i="32" s="1"/>
  <c r="C19" i="32"/>
  <c r="C20" i="32" s="1"/>
  <c r="T17" i="32"/>
  <c r="T18" i="32" s="1"/>
  <c r="S17" i="32"/>
  <c r="S18" i="32" s="1"/>
  <c r="R18" i="32"/>
  <c r="P17" i="32"/>
  <c r="P18" i="32" s="1"/>
  <c r="O17" i="32"/>
  <c r="O18" i="32" s="1"/>
  <c r="N17" i="32"/>
  <c r="N18" i="32" s="1"/>
  <c r="M17" i="32"/>
  <c r="M18" i="32" s="1"/>
  <c r="K17" i="32"/>
  <c r="K18" i="32" s="1"/>
  <c r="J17" i="32"/>
  <c r="J18" i="32" s="1"/>
  <c r="I17" i="32"/>
  <c r="I18" i="32" s="1"/>
  <c r="H17" i="32"/>
  <c r="H18" i="32" s="1"/>
  <c r="F17" i="32"/>
  <c r="F18" i="32" s="1"/>
  <c r="E17" i="32"/>
  <c r="E18" i="32" s="1"/>
  <c r="D17" i="32"/>
  <c r="D18" i="32" s="1"/>
  <c r="C18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V12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V9" i="32"/>
  <c r="AU43" i="1"/>
  <c r="AS35" i="1"/>
  <c r="AX36" i="1" s="1"/>
  <c r="AS25" i="1"/>
  <c r="AU8" i="1"/>
  <c r="AZ10" i="1" s="1"/>
  <c r="AQ6" i="1"/>
  <c r="C346" i="1"/>
  <c r="C345" i="1" s="1"/>
  <c r="C333" i="1"/>
  <c r="AF322" i="1"/>
  <c r="AE322" i="1"/>
  <c r="AE327" i="1" s="1"/>
  <c r="AS309" i="1"/>
  <c r="AR309" i="1"/>
  <c r="AQ309" i="1"/>
  <c r="AO309" i="1"/>
  <c r="AN309" i="1"/>
  <c r="AM309" i="1"/>
  <c r="AL309" i="1"/>
  <c r="AJ309" i="1"/>
  <c r="AI309" i="1"/>
  <c r="AH309" i="1"/>
  <c r="AG309" i="1"/>
  <c r="AF309" i="1"/>
  <c r="AU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E309" i="1"/>
  <c r="C123" i="1"/>
  <c r="C23" i="1"/>
  <c r="C194" i="1"/>
  <c r="AT192" i="1" l="1"/>
  <c r="AY193" i="1"/>
  <c r="T58" i="32"/>
  <c r="Y60" i="32" s="1"/>
  <c r="V92" i="32"/>
  <c r="AA94" i="32" s="1"/>
  <c r="T81" i="32"/>
  <c r="W41" i="32"/>
  <c r="V39" i="32"/>
  <c r="AA41" i="32" s="1"/>
  <c r="T37" i="32"/>
  <c r="X124" i="32"/>
  <c r="S64" i="32"/>
  <c r="X66" i="32" s="1"/>
  <c r="S81" i="32"/>
  <c r="X81" i="32"/>
  <c r="S40" i="32"/>
  <c r="X41" i="32"/>
  <c r="X24" i="32"/>
  <c r="S202" i="32"/>
  <c r="S190" i="32"/>
  <c r="S206" i="32"/>
  <c r="S198" i="32"/>
  <c r="S132" i="32"/>
  <c r="X134" i="32" s="1"/>
  <c r="X63" i="32"/>
  <c r="S37" i="32"/>
  <c r="X38" i="32"/>
  <c r="Q23" i="32"/>
  <c r="Q15" i="32" s="1"/>
  <c r="Q44" i="32"/>
  <c r="S113" i="32"/>
  <c r="X115" i="32" s="1"/>
  <c r="T64" i="32"/>
  <c r="Y66" i="32" s="1"/>
  <c r="C55" i="32"/>
  <c r="C126" i="32" s="1"/>
  <c r="C15" i="32"/>
  <c r="C16" i="32" s="1"/>
  <c r="C33" i="32"/>
  <c r="C34" i="32" s="1"/>
  <c r="U105" i="32"/>
  <c r="U64" i="32" s="1"/>
  <c r="M113" i="32"/>
  <c r="M55" i="32" s="1"/>
  <c r="M56" i="32" s="1"/>
  <c r="M64" i="32"/>
  <c r="M159" i="32" s="1"/>
  <c r="L17" i="32"/>
  <c r="L18" i="32" s="1"/>
  <c r="L23" i="32"/>
  <c r="L26" i="32" s="1"/>
  <c r="P21" i="32"/>
  <c r="R21" i="32"/>
  <c r="Q73" i="32"/>
  <c r="Q68" i="32"/>
  <c r="R81" i="32"/>
  <c r="W81" i="32"/>
  <c r="V21" i="32"/>
  <c r="P26" i="32"/>
  <c r="P190" i="32"/>
  <c r="P206" i="32"/>
  <c r="P202" i="32"/>
  <c r="P198" i="32"/>
  <c r="Q97" i="32"/>
  <c r="P113" i="32"/>
  <c r="U115" i="32" s="1"/>
  <c r="U124" i="32"/>
  <c r="P129" i="32"/>
  <c r="U131" i="32" s="1"/>
  <c r="U60" i="32"/>
  <c r="P40" i="32"/>
  <c r="U41" i="32"/>
  <c r="P37" i="32"/>
  <c r="U38" i="32"/>
  <c r="R40" i="32"/>
  <c r="R37" i="32"/>
  <c r="V36" i="32"/>
  <c r="AA38" i="32" s="1"/>
  <c r="U16" i="32"/>
  <c r="AT230" i="1"/>
  <c r="AT224" i="1"/>
  <c r="AT189" i="1"/>
  <c r="AT227" i="1"/>
  <c r="V139" i="32"/>
  <c r="AA141" i="32" s="1"/>
  <c r="G176" i="32"/>
  <c r="G139" i="32"/>
  <c r="L139" i="32"/>
  <c r="Q139" i="32"/>
  <c r="P94" i="32"/>
  <c r="M15" i="32"/>
  <c r="M16" i="32" s="1"/>
  <c r="G92" i="32"/>
  <c r="G113" i="32"/>
  <c r="O113" i="32"/>
  <c r="O55" i="32" s="1"/>
  <c r="O126" i="32" s="1"/>
  <c r="G79" i="32"/>
  <c r="T113" i="32"/>
  <c r="Y115" i="32" s="1"/>
  <c r="L79" i="32"/>
  <c r="S94" i="32"/>
  <c r="Q94" i="32"/>
  <c r="R94" i="32"/>
  <c r="O94" i="32"/>
  <c r="N15" i="32"/>
  <c r="N16" i="32" s="1"/>
  <c r="G44" i="32"/>
  <c r="H80" i="32"/>
  <c r="G68" i="32"/>
  <c r="L44" i="32"/>
  <c r="G23" i="32"/>
  <c r="G15" i="32" s="1"/>
  <c r="E15" i="32"/>
  <c r="E16" i="32" s="1"/>
  <c r="L121" i="32"/>
  <c r="V144" i="32"/>
  <c r="M63" i="32"/>
  <c r="O124" i="32"/>
  <c r="Q61" i="32"/>
  <c r="L87" i="32"/>
  <c r="V143" i="32"/>
  <c r="G61" i="32"/>
  <c r="L84" i="32"/>
  <c r="V76" i="32"/>
  <c r="V100" i="32"/>
  <c r="L39" i="32"/>
  <c r="L40" i="32" s="1"/>
  <c r="Q76" i="32"/>
  <c r="P38" i="32"/>
  <c r="K55" i="32"/>
  <c r="K56" i="32" s="1"/>
  <c r="G8" i="32"/>
  <c r="L100" i="32"/>
  <c r="O33" i="32"/>
  <c r="O34" i="32" s="1"/>
  <c r="Q111" i="32"/>
  <c r="H64" i="32"/>
  <c r="H65" i="32" s="1"/>
  <c r="M124" i="32"/>
  <c r="L19" i="32"/>
  <c r="L20" i="32" s="1"/>
  <c r="R55" i="32"/>
  <c r="R126" i="32" s="1"/>
  <c r="J55" i="32"/>
  <c r="J126" i="32" s="1"/>
  <c r="I94" i="32"/>
  <c r="V87" i="32"/>
  <c r="L118" i="32"/>
  <c r="D55" i="32"/>
  <c r="D56" i="32" s="1"/>
  <c r="L111" i="32"/>
  <c r="Q49" i="32"/>
  <c r="P46" i="32"/>
  <c r="K115" i="32"/>
  <c r="I64" i="32"/>
  <c r="I65" i="32" s="1"/>
  <c r="N33" i="32"/>
  <c r="N34" i="32" s="1"/>
  <c r="S60" i="32"/>
  <c r="O65" i="32"/>
  <c r="K64" i="32"/>
  <c r="K65" i="32" s="1"/>
  <c r="D29" i="32"/>
  <c r="F37" i="32"/>
  <c r="K41" i="32"/>
  <c r="T45" i="32"/>
  <c r="F15" i="32"/>
  <c r="F16" i="32" s="1"/>
  <c r="G17" i="32"/>
  <c r="G18" i="32" s="1"/>
  <c r="V52" i="32"/>
  <c r="V111" i="32"/>
  <c r="K141" i="32"/>
  <c r="T8" i="32"/>
  <c r="T24" i="32"/>
  <c r="H38" i="32"/>
  <c r="M41" i="32"/>
  <c r="P41" i="32"/>
  <c r="Q87" i="32"/>
  <c r="N70" i="32"/>
  <c r="L30" i="32"/>
  <c r="O38" i="32"/>
  <c r="L58" i="32"/>
  <c r="L59" i="32" s="1"/>
  <c r="T70" i="32"/>
  <c r="P124" i="32"/>
  <c r="H141" i="32"/>
  <c r="R141" i="32"/>
  <c r="O45" i="32"/>
  <c r="S141" i="32"/>
  <c r="I60" i="32"/>
  <c r="I62" i="32"/>
  <c r="S11" i="32"/>
  <c r="M26" i="32"/>
  <c r="O29" i="32"/>
  <c r="I38" i="32"/>
  <c r="N38" i="32"/>
  <c r="S41" i="32"/>
  <c r="E55" i="32"/>
  <c r="P60" i="32"/>
  <c r="K62" i="32"/>
  <c r="V116" i="32"/>
  <c r="AA118" i="32" s="1"/>
  <c r="N26" i="32"/>
  <c r="P29" i="32"/>
  <c r="K40" i="32"/>
  <c r="F55" i="32"/>
  <c r="I59" i="32"/>
  <c r="M62" i="32"/>
  <c r="H26" i="32"/>
  <c r="T117" i="32"/>
  <c r="E8" i="32"/>
  <c r="K24" i="32"/>
  <c r="O26" i="32"/>
  <c r="T29" i="32"/>
  <c r="D33" i="32"/>
  <c r="D34" i="32" s="1"/>
  <c r="N37" i="32"/>
  <c r="L61" i="32"/>
  <c r="L132" i="32" s="1"/>
  <c r="O62" i="32"/>
  <c r="M70" i="32"/>
  <c r="P6" i="32"/>
  <c r="F8" i="32"/>
  <c r="T33" i="32"/>
  <c r="Y35" i="32" s="1"/>
  <c r="O37" i="32"/>
  <c r="R41" i="32"/>
  <c r="O59" i="32"/>
  <c r="V61" i="32"/>
  <c r="AA63" i="32" s="1"/>
  <c r="S62" i="32"/>
  <c r="V73" i="32"/>
  <c r="T118" i="32"/>
  <c r="S6" i="32"/>
  <c r="K8" i="32"/>
  <c r="D11" i="32"/>
  <c r="J41" i="32"/>
  <c r="H41" i="32"/>
  <c r="P59" i="32"/>
  <c r="N63" i="32"/>
  <c r="C62" i="32"/>
  <c r="J64" i="32"/>
  <c r="J185" i="32" s="1"/>
  <c r="J176" i="32" s="1"/>
  <c r="O70" i="32"/>
  <c r="T124" i="32"/>
  <c r="M8" i="32"/>
  <c r="E26" i="32"/>
  <c r="T41" i="32"/>
  <c r="D62" i="32"/>
  <c r="R11" i="32"/>
  <c r="H15" i="32"/>
  <c r="H16" i="32" s="1"/>
  <c r="N8" i="32"/>
  <c r="P11" i="32"/>
  <c r="F26" i="32"/>
  <c r="N41" i="32"/>
  <c r="D45" i="32"/>
  <c r="E62" i="32"/>
  <c r="P141" i="32"/>
  <c r="O11" i="32"/>
  <c r="O6" i="32"/>
  <c r="I140" i="32"/>
  <c r="I106" i="32"/>
  <c r="I102" i="32"/>
  <c r="I80" i="32"/>
  <c r="I110" i="32"/>
  <c r="I93" i="32"/>
  <c r="I26" i="32"/>
  <c r="I33" i="32"/>
  <c r="I29" i="32"/>
  <c r="I24" i="32"/>
  <c r="S140" i="32"/>
  <c r="S102" i="32"/>
  <c r="S89" i="32"/>
  <c r="S106" i="32"/>
  <c r="S80" i="32"/>
  <c r="S26" i="32"/>
  <c r="S110" i="32"/>
  <c r="S29" i="32"/>
  <c r="S15" i="32"/>
  <c r="S16" i="32" s="1"/>
  <c r="Q146" i="32"/>
  <c r="Q39" i="32"/>
  <c r="Q30" i="32"/>
  <c r="Q21" i="32" s="1"/>
  <c r="V17" i="32"/>
  <c r="Q11" i="32"/>
  <c r="Q8" i="32"/>
  <c r="R6" i="32"/>
  <c r="J140" i="32"/>
  <c r="J106" i="32"/>
  <c r="J80" i="32"/>
  <c r="J89" i="32"/>
  <c r="J110" i="32"/>
  <c r="J93" i="32"/>
  <c r="J102" i="32"/>
  <c r="O24" i="32"/>
  <c r="J26" i="32"/>
  <c r="J29" i="32"/>
  <c r="J24" i="32"/>
  <c r="J33" i="32"/>
  <c r="V99" i="32"/>
  <c r="V86" i="32"/>
  <c r="V75" i="32"/>
  <c r="V30" i="32"/>
  <c r="R8" i="32"/>
  <c r="I15" i="32"/>
  <c r="I16" i="32" s="1"/>
  <c r="S33" i="32"/>
  <c r="I11" i="32"/>
  <c r="I6" i="32"/>
  <c r="I8" i="32"/>
  <c r="N6" i="32"/>
  <c r="J8" i="32"/>
  <c r="K11" i="32"/>
  <c r="J15" i="32"/>
  <c r="J16" i="32" s="1"/>
  <c r="Q72" i="32"/>
  <c r="Q36" i="32"/>
  <c r="Q48" i="32"/>
  <c r="Q27" i="32"/>
  <c r="H6" i="32"/>
  <c r="J6" i="32"/>
  <c r="O8" i="32"/>
  <c r="K15" i="32"/>
  <c r="K16" i="32" s="1"/>
  <c r="T6" i="32"/>
  <c r="K6" i="32"/>
  <c r="C8" i="32"/>
  <c r="S8" i="32"/>
  <c r="O15" i="32"/>
  <c r="O16" i="32" s="1"/>
  <c r="Q17" i="32"/>
  <c r="Q18" i="32" s="1"/>
  <c r="S24" i="32"/>
  <c r="M6" i="32"/>
  <c r="H8" i="32"/>
  <c r="P8" i="32"/>
  <c r="E11" i="32"/>
  <c r="M11" i="32"/>
  <c r="D15" i="32"/>
  <c r="D16" i="32" s="1"/>
  <c r="T15" i="32"/>
  <c r="C177" i="32"/>
  <c r="C140" i="32"/>
  <c r="C106" i="32"/>
  <c r="C26" i="32"/>
  <c r="C110" i="32"/>
  <c r="C29" i="32"/>
  <c r="M102" i="32"/>
  <c r="M110" i="32"/>
  <c r="M93" i="32"/>
  <c r="M80" i="32"/>
  <c r="M106" i="32"/>
  <c r="M89" i="32"/>
  <c r="M69" i="32"/>
  <c r="M45" i="32"/>
  <c r="M29" i="32"/>
  <c r="M33" i="32"/>
  <c r="M24" i="32"/>
  <c r="P33" i="32"/>
  <c r="P45" i="32"/>
  <c r="F11" i="32"/>
  <c r="N11" i="32"/>
  <c r="K33" i="32"/>
  <c r="G39" i="32"/>
  <c r="G40" i="32" s="1"/>
  <c r="O40" i="32"/>
  <c r="O41" i="32"/>
  <c r="H33" i="32"/>
  <c r="H45" i="32"/>
  <c r="H46" i="32"/>
  <c r="R129" i="32"/>
  <c r="W131" i="32" s="1"/>
  <c r="R60" i="32"/>
  <c r="R59" i="32"/>
  <c r="E177" i="32"/>
  <c r="E123" i="32"/>
  <c r="E110" i="32"/>
  <c r="E106" i="32"/>
  <c r="E45" i="32"/>
  <c r="E69" i="32"/>
  <c r="E29" i="32"/>
  <c r="E33" i="32"/>
  <c r="J38" i="32"/>
  <c r="I45" i="32"/>
  <c r="M46" i="32"/>
  <c r="V49" i="32"/>
  <c r="V48" i="32"/>
  <c r="P140" i="32"/>
  <c r="P110" i="32"/>
  <c r="P106" i="32"/>
  <c r="P80" i="32"/>
  <c r="P102" i="32"/>
  <c r="P93" i="32"/>
  <c r="P24" i="32"/>
  <c r="G36" i="32"/>
  <c r="M37" i="32"/>
  <c r="M38" i="32"/>
  <c r="I41" i="32"/>
  <c r="S45" i="32"/>
  <c r="S46" i="32"/>
  <c r="D8" i="32"/>
  <c r="P15" i="32"/>
  <c r="Q19" i="32"/>
  <c r="Q20" i="32" s="1"/>
  <c r="H110" i="32"/>
  <c r="H140" i="32"/>
  <c r="H106" i="32"/>
  <c r="H102" i="32"/>
  <c r="H123" i="32"/>
  <c r="H93" i="32"/>
  <c r="H24" i="32"/>
  <c r="H114" i="32"/>
  <c r="L117" i="32"/>
  <c r="L96" i="32"/>
  <c r="L83" i="32"/>
  <c r="L36" i="32"/>
  <c r="L72" i="32"/>
  <c r="L27" i="32"/>
  <c r="R38" i="32"/>
  <c r="K45" i="32"/>
  <c r="K46" i="32"/>
  <c r="C80" i="32"/>
  <c r="E37" i="32"/>
  <c r="C45" i="32"/>
  <c r="N129" i="32"/>
  <c r="N60" i="32"/>
  <c r="N59" i="32"/>
  <c r="F132" i="32"/>
  <c r="K134" i="32" s="1"/>
  <c r="F62" i="32"/>
  <c r="K63" i="32"/>
  <c r="N132" i="32"/>
  <c r="N62" i="32"/>
  <c r="S63" i="32"/>
  <c r="K140" i="32"/>
  <c r="K110" i="32"/>
  <c r="K93" i="32"/>
  <c r="K106" i="32"/>
  <c r="K26" i="32"/>
  <c r="K80" i="32"/>
  <c r="K29" i="32"/>
  <c r="L52" i="32"/>
  <c r="L51" i="32"/>
  <c r="F129" i="32"/>
  <c r="L86" i="32"/>
  <c r="L97" i="32"/>
  <c r="G58" i="32"/>
  <c r="G129" i="32" s="1"/>
  <c r="G96" i="32"/>
  <c r="D177" i="32"/>
  <c r="D106" i="32"/>
  <c r="D110" i="32"/>
  <c r="D123" i="32"/>
  <c r="T106" i="32"/>
  <c r="T102" i="32"/>
  <c r="T110" i="32"/>
  <c r="T123" i="32"/>
  <c r="K38" i="32"/>
  <c r="S38" i="32"/>
  <c r="M40" i="32"/>
  <c r="I46" i="32"/>
  <c r="J153" i="32"/>
  <c r="J130" i="32"/>
  <c r="S129" i="32"/>
  <c r="X131" i="32" s="1"/>
  <c r="S59" i="32"/>
  <c r="J60" i="32"/>
  <c r="J132" i="32"/>
  <c r="O134" i="32" s="1"/>
  <c r="J62" i="32"/>
  <c r="J63" i="32"/>
  <c r="R132" i="32"/>
  <c r="W134" i="32" s="1"/>
  <c r="R62" i="32"/>
  <c r="R63" i="32"/>
  <c r="D80" i="32"/>
  <c r="H89" i="32"/>
  <c r="J115" i="32"/>
  <c r="J114" i="32"/>
  <c r="S124" i="32"/>
  <c r="N123" i="32"/>
  <c r="N64" i="32"/>
  <c r="N124" i="32"/>
  <c r="N24" i="32"/>
  <c r="F33" i="32"/>
  <c r="C37" i="32"/>
  <c r="K37" i="32"/>
  <c r="T38" i="32"/>
  <c r="J46" i="32"/>
  <c r="R46" i="32"/>
  <c r="G48" i="32"/>
  <c r="V51" i="32"/>
  <c r="C59" i="32"/>
  <c r="C129" i="32"/>
  <c r="K129" i="32"/>
  <c r="K59" i="32"/>
  <c r="T129" i="32"/>
  <c r="Y131" i="32" s="1"/>
  <c r="T60" i="32"/>
  <c r="H59" i="32"/>
  <c r="K60" i="32"/>
  <c r="I63" i="32"/>
  <c r="G72" i="32"/>
  <c r="I89" i="32"/>
  <c r="S93" i="32"/>
  <c r="V96" i="32"/>
  <c r="G146" i="32"/>
  <c r="F110" i="32"/>
  <c r="F114" i="32"/>
  <c r="F106" i="32"/>
  <c r="N110" i="32"/>
  <c r="N93" i="32"/>
  <c r="N80" i="32"/>
  <c r="N106" i="32"/>
  <c r="N89" i="32"/>
  <c r="N102" i="32"/>
  <c r="D37" i="32"/>
  <c r="J45" i="32"/>
  <c r="L48" i="32"/>
  <c r="L49" i="32"/>
  <c r="D129" i="32"/>
  <c r="I131" i="32" s="1"/>
  <c r="M60" i="32"/>
  <c r="D156" i="32"/>
  <c r="D133" i="32"/>
  <c r="T63" i="32"/>
  <c r="T132" i="32"/>
  <c r="Y134" i="32" s="1"/>
  <c r="I69" i="32"/>
  <c r="I70" i="32"/>
  <c r="G75" i="32"/>
  <c r="G83" i="32"/>
  <c r="C102" i="32"/>
  <c r="T93" i="32"/>
  <c r="T94" i="32"/>
  <c r="M156" i="32"/>
  <c r="M133" i="32"/>
  <c r="O102" i="32"/>
  <c r="O93" i="32"/>
  <c r="O123" i="32"/>
  <c r="O110" i="32"/>
  <c r="O80" i="32"/>
  <c r="O106" i="32"/>
  <c r="O89" i="32"/>
  <c r="D26" i="32"/>
  <c r="T26" i="32"/>
  <c r="V27" i="32"/>
  <c r="F29" i="32"/>
  <c r="N29" i="32"/>
  <c r="T46" i="32"/>
  <c r="G51" i="32"/>
  <c r="Q52" i="32"/>
  <c r="E129" i="32"/>
  <c r="E59" i="32"/>
  <c r="M129" i="32"/>
  <c r="M59" i="32"/>
  <c r="J59" i="32"/>
  <c r="O60" i="32"/>
  <c r="E156" i="32"/>
  <c r="E133" i="32"/>
  <c r="J69" i="32"/>
  <c r="J70" i="32"/>
  <c r="R70" i="32"/>
  <c r="L75" i="32"/>
  <c r="G86" i="32"/>
  <c r="K89" i="32"/>
  <c r="D93" i="32"/>
  <c r="G99" i="32"/>
  <c r="C69" i="32"/>
  <c r="K69" i="32"/>
  <c r="S69" i="32"/>
  <c r="F69" i="32"/>
  <c r="Q75" i="32"/>
  <c r="T80" i="32"/>
  <c r="Q83" i="32"/>
  <c r="P90" i="32"/>
  <c r="P89" i="32"/>
  <c r="E93" i="32"/>
  <c r="L99" i="32"/>
  <c r="D114" i="32"/>
  <c r="N46" i="32"/>
  <c r="Q51" i="32"/>
  <c r="O131" i="32"/>
  <c r="O153" i="32"/>
  <c r="O156" i="32"/>
  <c r="O133" i="32"/>
  <c r="O63" i="32"/>
  <c r="D69" i="32"/>
  <c r="T69" i="32"/>
  <c r="V83" i="32"/>
  <c r="Q86" i="32"/>
  <c r="F93" i="32"/>
  <c r="Q99" i="32"/>
  <c r="Q120" i="32"/>
  <c r="F45" i="32"/>
  <c r="N45" i="32"/>
  <c r="O46" i="32"/>
  <c r="H153" i="32"/>
  <c r="H130" i="32"/>
  <c r="H60" i="32"/>
  <c r="H132" i="32"/>
  <c r="H62" i="32"/>
  <c r="H63" i="32"/>
  <c r="P132" i="32"/>
  <c r="U134" i="32" s="1"/>
  <c r="P62" i="32"/>
  <c r="P63" i="32"/>
  <c r="N69" i="32"/>
  <c r="F123" i="32"/>
  <c r="J94" i="32"/>
  <c r="K114" i="32"/>
  <c r="G120" i="32"/>
  <c r="G143" i="32"/>
  <c r="L146" i="32"/>
  <c r="L147" i="32"/>
  <c r="Q147" i="32"/>
  <c r="O69" i="32"/>
  <c r="H70" i="32"/>
  <c r="P70" i="32"/>
  <c r="V72" i="32"/>
  <c r="E80" i="32"/>
  <c r="V84" i="32"/>
  <c r="K94" i="32"/>
  <c r="Q96" i="32"/>
  <c r="G117" i="32"/>
  <c r="L120" i="32"/>
  <c r="T140" i="32"/>
  <c r="T141" i="32"/>
  <c r="I156" i="32"/>
  <c r="I134" i="32"/>
  <c r="H69" i="32"/>
  <c r="P69" i="32"/>
  <c r="F80" i="32"/>
  <c r="C93" i="32"/>
  <c r="V97" i="32"/>
  <c r="L107" i="32"/>
  <c r="C114" i="32"/>
  <c r="Q121" i="32"/>
  <c r="Q122" i="32"/>
  <c r="Q64" i="32" s="1"/>
  <c r="I133" i="32"/>
  <c r="M94" i="32"/>
  <c r="Q100" i="32"/>
  <c r="Q117" i="32"/>
  <c r="Q118" i="32"/>
  <c r="V120" i="32"/>
  <c r="V121" i="32"/>
  <c r="I123" i="32"/>
  <c r="R124" i="32"/>
  <c r="V122" i="32"/>
  <c r="D140" i="32"/>
  <c r="I141" i="32"/>
  <c r="H55" i="32"/>
  <c r="H126" i="32" s="1"/>
  <c r="I153" i="32"/>
  <c r="I130" i="32"/>
  <c r="Q58" i="32"/>
  <c r="C156" i="32"/>
  <c r="C133" i="32"/>
  <c r="K156" i="32"/>
  <c r="K133" i="32"/>
  <c r="K70" i="32"/>
  <c r="S70" i="32"/>
  <c r="L76" i="32"/>
  <c r="N94" i="32"/>
  <c r="K102" i="32"/>
  <c r="E114" i="32"/>
  <c r="J123" i="32"/>
  <c r="S123" i="32"/>
  <c r="Q84" i="32"/>
  <c r="K123" i="32"/>
  <c r="P123" i="32"/>
  <c r="H94" i="32"/>
  <c r="V103" i="32"/>
  <c r="H115" i="32"/>
  <c r="M123" i="32"/>
  <c r="E140" i="32"/>
  <c r="M140" i="32"/>
  <c r="M141" i="32"/>
  <c r="L122" i="32"/>
  <c r="L113" i="32" s="1"/>
  <c r="F140" i="32"/>
  <c r="N140" i="32"/>
  <c r="N141" i="32"/>
  <c r="V146" i="32"/>
  <c r="O140" i="32"/>
  <c r="J141" i="32"/>
  <c r="L143" i="32"/>
  <c r="L144" i="32"/>
  <c r="Q144" i="32"/>
  <c r="L181" i="32"/>
  <c r="L180" i="32"/>
  <c r="Q143" i="32"/>
  <c r="V147" i="32"/>
  <c r="O141" i="32"/>
  <c r="G180" i="32"/>
  <c r="G183" i="32"/>
  <c r="F177" i="32"/>
  <c r="L183" i="32"/>
  <c r="L184" i="32"/>
  <c r="L181" i="1"/>
  <c r="AF181" i="1"/>
  <c r="AA181" i="1"/>
  <c r="V181" i="1"/>
  <c r="Q181" i="1"/>
  <c r="AU178" i="1"/>
  <c r="AP178" i="1"/>
  <c r="AK178" i="1"/>
  <c r="AF178" i="1"/>
  <c r="AA178" i="1"/>
  <c r="V178" i="1"/>
  <c r="Q178" i="1"/>
  <c r="L178" i="1"/>
  <c r="G178" i="1"/>
  <c r="G181" i="1"/>
  <c r="AP175" i="1"/>
  <c r="AK175" i="1"/>
  <c r="AF175" i="1"/>
  <c r="V175" i="1"/>
  <c r="Q175" i="1"/>
  <c r="L175" i="1"/>
  <c r="G175" i="1"/>
  <c r="AA172" i="1"/>
  <c r="V172" i="1"/>
  <c r="Q172" i="1"/>
  <c r="L172" i="1"/>
  <c r="G169" i="1"/>
  <c r="G172" i="1"/>
  <c r="C166" i="1"/>
  <c r="AP154" i="1"/>
  <c r="AP46" i="1"/>
  <c r="C24" i="1"/>
  <c r="AS19" i="1"/>
  <c r="AR19" i="1"/>
  <c r="AQ19" i="1"/>
  <c r="AU17" i="1"/>
  <c r="AP17" i="1"/>
  <c r="R115" i="32" l="1"/>
  <c r="M114" i="32"/>
  <c r="M115" i="32"/>
  <c r="U159" i="32"/>
  <c r="Z161" i="32" s="1"/>
  <c r="Z66" i="32"/>
  <c r="T59" i="32"/>
  <c r="AT246" i="1"/>
  <c r="AY248" i="1" s="1"/>
  <c r="AY229" i="1"/>
  <c r="AT243" i="1"/>
  <c r="AY245" i="1" s="1"/>
  <c r="AY226" i="1"/>
  <c r="S134" i="32"/>
  <c r="S133" i="32"/>
  <c r="S156" i="32"/>
  <c r="X158" i="32" s="1"/>
  <c r="T55" i="32"/>
  <c r="Y57" i="32" s="1"/>
  <c r="T185" i="32"/>
  <c r="X35" i="32"/>
  <c r="S42" i="32"/>
  <c r="S114" i="32"/>
  <c r="X161" i="32"/>
  <c r="X137" i="32"/>
  <c r="S65" i="32"/>
  <c r="V105" i="32"/>
  <c r="V64" i="32" s="1"/>
  <c r="V159" i="32" s="1"/>
  <c r="Q113" i="32"/>
  <c r="Q114" i="32" s="1"/>
  <c r="U106" i="32"/>
  <c r="W57" i="32"/>
  <c r="V20" i="32"/>
  <c r="W20" i="32"/>
  <c r="V18" i="32"/>
  <c r="W18" i="32"/>
  <c r="P130" i="32"/>
  <c r="P153" i="32"/>
  <c r="U155" i="32" s="1"/>
  <c r="P131" i="32"/>
  <c r="V42" i="32"/>
  <c r="V37" i="32"/>
  <c r="AT249" i="1"/>
  <c r="AT250" i="1" s="1"/>
  <c r="AT231" i="1"/>
  <c r="AT228" i="1"/>
  <c r="AT225" i="1"/>
  <c r="M126" i="32"/>
  <c r="V117" i="32"/>
  <c r="V113" i="32"/>
  <c r="V63" i="32"/>
  <c r="S55" i="32"/>
  <c r="S126" i="32" s="1"/>
  <c r="S150" i="32" s="1"/>
  <c r="K159" i="32"/>
  <c r="K160" i="32" s="1"/>
  <c r="M65" i="32"/>
  <c r="Q70" i="32"/>
  <c r="R57" i="32"/>
  <c r="M135" i="32"/>
  <c r="M136" i="32" s="1"/>
  <c r="M185" i="32"/>
  <c r="O114" i="32"/>
  <c r="L110" i="32"/>
  <c r="O56" i="32"/>
  <c r="L29" i="32"/>
  <c r="O135" i="32"/>
  <c r="O136" i="32" s="1"/>
  <c r="K135" i="32"/>
  <c r="K136" i="32" s="1"/>
  <c r="O115" i="32"/>
  <c r="Q141" i="32"/>
  <c r="L141" i="32"/>
  <c r="L62" i="32"/>
  <c r="T35" i="32"/>
  <c r="R66" i="32"/>
  <c r="V141" i="32"/>
  <c r="O35" i="32"/>
  <c r="D126" i="32"/>
  <c r="D127" i="32" s="1"/>
  <c r="W161" i="32"/>
  <c r="L63" i="32"/>
  <c r="Q63" i="32"/>
  <c r="F56" i="32"/>
  <c r="T34" i="32"/>
  <c r="R135" i="32"/>
  <c r="Q132" i="32"/>
  <c r="Q156" i="32" s="1"/>
  <c r="Q157" i="32" s="1"/>
  <c r="Q62" i="32"/>
  <c r="V29" i="32"/>
  <c r="V15" i="32"/>
  <c r="L81" i="32"/>
  <c r="Q102" i="32"/>
  <c r="Q16" i="32"/>
  <c r="K185" i="32"/>
  <c r="K176" i="32" s="1"/>
  <c r="V140" i="32"/>
  <c r="K126" i="32"/>
  <c r="G62" i="32"/>
  <c r="G132" i="32"/>
  <c r="L134" i="32" s="1"/>
  <c r="J56" i="32"/>
  <c r="I135" i="32"/>
  <c r="I136" i="32" s="1"/>
  <c r="J57" i="32"/>
  <c r="L69" i="32"/>
  <c r="M66" i="32"/>
  <c r="L60" i="32"/>
  <c r="L70" i="32"/>
  <c r="L102" i="32"/>
  <c r="I185" i="32"/>
  <c r="I176" i="32" s="1"/>
  <c r="H159" i="32"/>
  <c r="H160" i="32" s="1"/>
  <c r="H185" i="32"/>
  <c r="L106" i="32"/>
  <c r="H135" i="32"/>
  <c r="H136" i="32" s="1"/>
  <c r="L140" i="32"/>
  <c r="L89" i="32"/>
  <c r="I159" i="32"/>
  <c r="I160" i="32" s="1"/>
  <c r="O57" i="32"/>
  <c r="V110" i="32"/>
  <c r="E56" i="32"/>
  <c r="E126" i="32"/>
  <c r="Q46" i="32"/>
  <c r="V102" i="32"/>
  <c r="V62" i="32"/>
  <c r="O127" i="32"/>
  <c r="O185" i="32"/>
  <c r="O128" i="32"/>
  <c r="V70" i="32"/>
  <c r="G114" i="32"/>
  <c r="J127" i="32"/>
  <c r="O150" i="32"/>
  <c r="O151" i="32" s="1"/>
  <c r="L41" i="32"/>
  <c r="J150" i="32"/>
  <c r="J151" i="32" s="1"/>
  <c r="C56" i="32"/>
  <c r="O159" i="32"/>
  <c r="J65" i="32"/>
  <c r="F126" i="32"/>
  <c r="G80" i="32"/>
  <c r="G177" i="32"/>
  <c r="T114" i="32"/>
  <c r="G69" i="32"/>
  <c r="T115" i="32"/>
  <c r="L129" i="32"/>
  <c r="L153" i="32" s="1"/>
  <c r="J135" i="32"/>
  <c r="J136" i="32" s="1"/>
  <c r="J159" i="32"/>
  <c r="J160" i="32" s="1"/>
  <c r="O66" i="32"/>
  <c r="G110" i="32"/>
  <c r="V38" i="32"/>
  <c r="Q45" i="32"/>
  <c r="Q26" i="32"/>
  <c r="Q69" i="32"/>
  <c r="K57" i="32"/>
  <c r="V11" i="32"/>
  <c r="Q106" i="32"/>
  <c r="Q29" i="32"/>
  <c r="T89" i="32"/>
  <c r="V118" i="32"/>
  <c r="V58" i="32"/>
  <c r="V132" i="32"/>
  <c r="AA134" i="32" s="1"/>
  <c r="H150" i="32"/>
  <c r="H127" i="32"/>
  <c r="H128" i="32"/>
  <c r="S186" i="32"/>
  <c r="S172" i="32"/>
  <c r="X174" i="32" s="1"/>
  <c r="K169" i="32"/>
  <c r="K157" i="32"/>
  <c r="V123" i="32"/>
  <c r="V124" i="32"/>
  <c r="I157" i="32"/>
  <c r="I169" i="32"/>
  <c r="I158" i="32"/>
  <c r="H166" i="32"/>
  <c r="H154" i="32"/>
  <c r="D102" i="32"/>
  <c r="M169" i="32"/>
  <c r="M157" i="32"/>
  <c r="K153" i="32"/>
  <c r="K130" i="32"/>
  <c r="K131" i="32"/>
  <c r="N159" i="32"/>
  <c r="N185" i="32"/>
  <c r="N176" i="32" s="1"/>
  <c r="N135" i="32"/>
  <c r="S137" i="32" s="1"/>
  <c r="S66" i="32"/>
  <c r="N66" i="32"/>
  <c r="N65" i="32"/>
  <c r="L156" i="32"/>
  <c r="L133" i="32"/>
  <c r="L93" i="32"/>
  <c r="L24" i="32"/>
  <c r="L15" i="32"/>
  <c r="L16" i="32" s="1"/>
  <c r="E34" i="32"/>
  <c r="K34" i="32"/>
  <c r="K35" i="32"/>
  <c r="L80" i="32"/>
  <c r="P35" i="32"/>
  <c r="P34" i="32"/>
  <c r="L8" i="32"/>
  <c r="L11" i="32"/>
  <c r="L6" i="32"/>
  <c r="F102" i="32"/>
  <c r="E102" i="32"/>
  <c r="Q90" i="32"/>
  <c r="Q89" i="32"/>
  <c r="E153" i="32"/>
  <c r="J155" i="32" s="1"/>
  <c r="E130" i="32"/>
  <c r="D169" i="32"/>
  <c r="D170" i="32" s="1"/>
  <c r="D157" i="32"/>
  <c r="D153" i="32"/>
  <c r="I155" i="32" s="1"/>
  <c r="D130" i="32"/>
  <c r="C153" i="32"/>
  <c r="C130" i="32"/>
  <c r="F34" i="32"/>
  <c r="G93" i="32"/>
  <c r="L94" i="32"/>
  <c r="G55" i="32"/>
  <c r="G37" i="32"/>
  <c r="V45" i="32"/>
  <c r="V46" i="32"/>
  <c r="Q38" i="32"/>
  <c r="Q37" i="32"/>
  <c r="S34" i="32"/>
  <c r="S35" i="32"/>
  <c r="V24" i="32"/>
  <c r="V69" i="32"/>
  <c r="V26" i="32"/>
  <c r="J34" i="32"/>
  <c r="J35" i="32"/>
  <c r="L123" i="32"/>
  <c r="L64" i="32"/>
  <c r="L185" i="32" s="1"/>
  <c r="L176" i="32" s="1"/>
  <c r="C157" i="32"/>
  <c r="C169" i="32"/>
  <c r="C170" i="32" s="1"/>
  <c r="H156" i="32"/>
  <c r="M158" i="32" s="1"/>
  <c r="H133" i="32"/>
  <c r="H134" i="32"/>
  <c r="P66" i="32"/>
  <c r="P65" i="32"/>
  <c r="P135" i="32"/>
  <c r="G33" i="32"/>
  <c r="G45" i="32"/>
  <c r="N115" i="32"/>
  <c r="S115" i="32"/>
  <c r="N114" i="32"/>
  <c r="N55" i="32"/>
  <c r="F156" i="32"/>
  <c r="K158" i="32" s="1"/>
  <c r="F133" i="32"/>
  <c r="P16" i="32"/>
  <c r="G106" i="32"/>
  <c r="G123" i="32"/>
  <c r="G26" i="32"/>
  <c r="G16" i="32"/>
  <c r="Q41" i="32"/>
  <c r="Q40" i="32"/>
  <c r="P115" i="32"/>
  <c r="P114" i="32"/>
  <c r="Q60" i="32"/>
  <c r="Q59" i="32"/>
  <c r="H57" i="32"/>
  <c r="H56" i="32"/>
  <c r="I114" i="32"/>
  <c r="I115" i="32"/>
  <c r="I55" i="32"/>
  <c r="I103" i="32"/>
  <c r="H131" i="32"/>
  <c r="G29" i="32"/>
  <c r="J186" i="32"/>
  <c r="Q103" i="32"/>
  <c r="T156" i="32"/>
  <c r="T133" i="32"/>
  <c r="T134" i="32"/>
  <c r="G140" i="32"/>
  <c r="R156" i="32"/>
  <c r="W158" i="32" s="1"/>
  <c r="R134" i="32"/>
  <c r="R133" i="32"/>
  <c r="S153" i="32"/>
  <c r="X155" i="32" s="1"/>
  <c r="S130" i="32"/>
  <c r="S131" i="32"/>
  <c r="F153" i="32"/>
  <c r="F130" i="32"/>
  <c r="C150" i="32"/>
  <c r="C127" i="32"/>
  <c r="L37" i="32"/>
  <c r="L38" i="32"/>
  <c r="Q6" i="32"/>
  <c r="I34" i="32"/>
  <c r="N35" i="32"/>
  <c r="I35" i="32"/>
  <c r="S160" i="32"/>
  <c r="I166" i="32"/>
  <c r="I154" i="32"/>
  <c r="Q124" i="32"/>
  <c r="Q123" i="32"/>
  <c r="O169" i="32"/>
  <c r="O157" i="32"/>
  <c r="V93" i="32"/>
  <c r="V94" i="32"/>
  <c r="P55" i="32"/>
  <c r="J131" i="32"/>
  <c r="N130" i="32"/>
  <c r="N131" i="32"/>
  <c r="N153" i="32"/>
  <c r="M35" i="32"/>
  <c r="M34" i="32"/>
  <c r="Q140" i="32"/>
  <c r="Q110" i="32"/>
  <c r="Q93" i="32"/>
  <c r="Q24" i="32"/>
  <c r="Q33" i="32"/>
  <c r="V41" i="32"/>
  <c r="V40" i="32"/>
  <c r="S136" i="32"/>
  <c r="S157" i="32"/>
  <c r="S169" i="32"/>
  <c r="X171" i="32" s="1"/>
  <c r="M134" i="32"/>
  <c r="T153" i="32"/>
  <c r="Y155" i="32" s="1"/>
  <c r="T130" i="32"/>
  <c r="T131" i="32"/>
  <c r="G153" i="32"/>
  <c r="G130" i="32"/>
  <c r="L46" i="32"/>
  <c r="L45" i="32"/>
  <c r="L33" i="32"/>
  <c r="P133" i="32"/>
  <c r="P134" i="32"/>
  <c r="P156" i="32"/>
  <c r="U158" i="32" s="1"/>
  <c r="O166" i="32"/>
  <c r="O154" i="32"/>
  <c r="O155" i="32"/>
  <c r="E157" i="32"/>
  <c r="E169" i="32"/>
  <c r="E170" i="32" s="1"/>
  <c r="M130" i="32"/>
  <c r="M131" i="32"/>
  <c r="M153" i="32"/>
  <c r="Q129" i="32"/>
  <c r="M160" i="32"/>
  <c r="M57" i="32"/>
  <c r="J156" i="32"/>
  <c r="J134" i="32"/>
  <c r="J133" i="32"/>
  <c r="J166" i="32"/>
  <c r="J154" i="32"/>
  <c r="G59" i="32"/>
  <c r="N156" i="32"/>
  <c r="S158" i="32" s="1"/>
  <c r="N133" i="32"/>
  <c r="N134" i="32"/>
  <c r="R153" i="32"/>
  <c r="W155" i="32" s="1"/>
  <c r="R130" i="32"/>
  <c r="R131" i="32"/>
  <c r="H35" i="32"/>
  <c r="H34" i="32"/>
  <c r="T16" i="32"/>
  <c r="V6" i="32"/>
  <c r="V8" i="32"/>
  <c r="AU14" i="1"/>
  <c r="AU11" i="1"/>
  <c r="H7" i="1"/>
  <c r="H19" i="1"/>
  <c r="C9" i="1"/>
  <c r="AO152" i="1"/>
  <c r="AN6" i="1"/>
  <c r="T187" i="32" l="1"/>
  <c r="AT244" i="1"/>
  <c r="AT247" i="1"/>
  <c r="T169" i="32"/>
  <c r="Y158" i="32"/>
  <c r="V60" i="32"/>
  <c r="AA60" i="32"/>
  <c r="AU6" i="1"/>
  <c r="AZ13" i="1"/>
  <c r="T186" i="32"/>
  <c r="T176" i="32"/>
  <c r="T56" i="32"/>
  <c r="T57" i="32"/>
  <c r="T126" i="32"/>
  <c r="Y128" i="32" s="1"/>
  <c r="V106" i="32"/>
  <c r="S176" i="32"/>
  <c r="X178" i="32" s="1"/>
  <c r="X187" i="32"/>
  <c r="S161" i="32"/>
  <c r="S56" i="32"/>
  <c r="X57" i="32"/>
  <c r="V115" i="32"/>
  <c r="R150" i="32"/>
  <c r="W152" i="32" s="1"/>
  <c r="R193" i="32"/>
  <c r="P154" i="32"/>
  <c r="P166" i="32"/>
  <c r="U168" i="32" s="1"/>
  <c r="P155" i="32"/>
  <c r="W128" i="32"/>
  <c r="W137" i="32"/>
  <c r="R176" i="32"/>
  <c r="W187" i="32"/>
  <c r="P176" i="32"/>
  <c r="V16" i="32"/>
  <c r="M150" i="32"/>
  <c r="M151" i="32" s="1"/>
  <c r="H186" i="32"/>
  <c r="H176" i="32"/>
  <c r="H163" i="32" s="1"/>
  <c r="M127" i="32"/>
  <c r="M128" i="32"/>
  <c r="M172" i="32"/>
  <c r="M173" i="32" s="1"/>
  <c r="M176" i="32"/>
  <c r="M177" i="32" s="1"/>
  <c r="O187" i="32"/>
  <c r="O176" i="32"/>
  <c r="O163" i="32" s="1"/>
  <c r="M186" i="32"/>
  <c r="R187" i="32"/>
  <c r="J172" i="32"/>
  <c r="J173" i="32" s="1"/>
  <c r="M137" i="32"/>
  <c r="M187" i="32"/>
  <c r="D150" i="32"/>
  <c r="D163" i="32" s="1"/>
  <c r="D164" i="32" s="1"/>
  <c r="R137" i="32"/>
  <c r="K127" i="32"/>
  <c r="V114" i="32"/>
  <c r="R161" i="32"/>
  <c r="M161" i="32"/>
  <c r="K150" i="32"/>
  <c r="K151" i="32" s="1"/>
  <c r="K128" i="32"/>
  <c r="O152" i="32"/>
  <c r="K186" i="32"/>
  <c r="O161" i="32"/>
  <c r="K172" i="32"/>
  <c r="K173" i="32" s="1"/>
  <c r="H172" i="32"/>
  <c r="Q134" i="32"/>
  <c r="G156" i="32"/>
  <c r="G169" i="32" s="1"/>
  <c r="G170" i="32" s="1"/>
  <c r="Q133" i="32"/>
  <c r="G133" i="32"/>
  <c r="E127" i="32"/>
  <c r="J128" i="32"/>
  <c r="L131" i="32"/>
  <c r="I186" i="32"/>
  <c r="O186" i="32"/>
  <c r="R128" i="32"/>
  <c r="E150" i="32"/>
  <c r="I172" i="32"/>
  <c r="I173" i="32" s="1"/>
  <c r="O172" i="32"/>
  <c r="L130" i="32"/>
  <c r="F127" i="32"/>
  <c r="O137" i="32"/>
  <c r="F150" i="32"/>
  <c r="O160" i="32"/>
  <c r="V156" i="32"/>
  <c r="AA158" i="32" s="1"/>
  <c r="V133" i="32"/>
  <c r="V134" i="32"/>
  <c r="V59" i="32"/>
  <c r="V129" i="32"/>
  <c r="AA131" i="32" s="1"/>
  <c r="T159" i="32"/>
  <c r="Y161" i="32" s="1"/>
  <c r="T66" i="32"/>
  <c r="T65" i="32"/>
  <c r="T135" i="32"/>
  <c r="Y137" i="32" s="1"/>
  <c r="V90" i="32"/>
  <c r="V89" i="32"/>
  <c r="L157" i="32"/>
  <c r="L169" i="32"/>
  <c r="O167" i="32"/>
  <c r="O168" i="32"/>
  <c r="F154" i="32"/>
  <c r="F166" i="32"/>
  <c r="F167" i="32" s="1"/>
  <c r="S166" i="32"/>
  <c r="X168" i="32" s="1"/>
  <c r="S155" i="32"/>
  <c r="S154" i="32"/>
  <c r="L115" i="32"/>
  <c r="L114" i="32"/>
  <c r="L55" i="32"/>
  <c r="D166" i="32"/>
  <c r="D154" i="32"/>
  <c r="Q158" i="32"/>
  <c r="I177" i="32"/>
  <c r="I178" i="32"/>
  <c r="N160" i="32"/>
  <c r="N161" i="32"/>
  <c r="N187" i="32"/>
  <c r="N172" i="32"/>
  <c r="N186" i="32"/>
  <c r="T166" i="32"/>
  <c r="T155" i="32"/>
  <c r="T154" i="32"/>
  <c r="P136" i="32"/>
  <c r="P137" i="32"/>
  <c r="G56" i="32"/>
  <c r="E154" i="32"/>
  <c r="E166" i="32"/>
  <c r="J168" i="32" s="1"/>
  <c r="H151" i="32"/>
  <c r="H152" i="32"/>
  <c r="M166" i="32"/>
  <c r="M154" i="32"/>
  <c r="M155" i="32"/>
  <c r="L34" i="32"/>
  <c r="L35" i="32"/>
  <c r="C166" i="32"/>
  <c r="H168" i="32" s="1"/>
  <c r="C154" i="32"/>
  <c r="R166" i="32"/>
  <c r="W168" i="32" s="1"/>
  <c r="R155" i="32"/>
  <c r="R154" i="32"/>
  <c r="J167" i="32"/>
  <c r="N166" i="32"/>
  <c r="N154" i="32"/>
  <c r="N155" i="32"/>
  <c r="J178" i="32"/>
  <c r="J177" i="32"/>
  <c r="J163" i="32"/>
  <c r="V35" i="32"/>
  <c r="V34" i="32"/>
  <c r="K166" i="32"/>
  <c r="K155" i="32"/>
  <c r="K154" i="32"/>
  <c r="S173" i="32"/>
  <c r="P169" i="32"/>
  <c r="U171" i="32" s="1"/>
  <c r="P157" i="32"/>
  <c r="P158" i="32"/>
  <c r="Q34" i="32"/>
  <c r="Q35" i="32"/>
  <c r="I167" i="32"/>
  <c r="R169" i="32"/>
  <c r="W171" i="32" s="1"/>
  <c r="R157" i="32"/>
  <c r="R158" i="32"/>
  <c r="T158" i="32"/>
  <c r="G34" i="32"/>
  <c r="H169" i="32"/>
  <c r="M171" i="32" s="1"/>
  <c r="H157" i="32"/>
  <c r="H158" i="32"/>
  <c r="G102" i="32"/>
  <c r="M170" i="32"/>
  <c r="H167" i="32"/>
  <c r="O170" i="32"/>
  <c r="V135" i="32"/>
  <c r="V65" i="32"/>
  <c r="V66" i="32"/>
  <c r="Q159" i="32"/>
  <c r="Q66" i="32"/>
  <c r="Q65" i="32"/>
  <c r="Q135" i="32"/>
  <c r="I57" i="32"/>
  <c r="I56" i="32"/>
  <c r="I126" i="32"/>
  <c r="P160" i="32"/>
  <c r="P161" i="32"/>
  <c r="H155" i="32"/>
  <c r="N169" i="32"/>
  <c r="S171" i="32" s="1"/>
  <c r="N158" i="32"/>
  <c r="N157" i="32"/>
  <c r="J169" i="32"/>
  <c r="J157" i="32"/>
  <c r="J158" i="32"/>
  <c r="S170" i="32"/>
  <c r="P56" i="32"/>
  <c r="P57" i="32"/>
  <c r="P126" i="32"/>
  <c r="P193" i="32" s="1"/>
  <c r="C163" i="32"/>
  <c r="C151" i="32"/>
  <c r="L155" i="32"/>
  <c r="L154" i="32"/>
  <c r="L166" i="32"/>
  <c r="G126" i="32"/>
  <c r="P186" i="32"/>
  <c r="P187" i="32"/>
  <c r="K178" i="32"/>
  <c r="K177" i="32"/>
  <c r="Q80" i="32"/>
  <c r="Q81" i="32"/>
  <c r="Q55" i="32"/>
  <c r="Q115" i="32"/>
  <c r="L159" i="32"/>
  <c r="L160" i="32" s="1"/>
  <c r="L135" i="32"/>
  <c r="L136" i="32" s="1"/>
  <c r="L65" i="32"/>
  <c r="Q153" i="32"/>
  <c r="Q130" i="32"/>
  <c r="Q131" i="32"/>
  <c r="G166" i="32"/>
  <c r="G154" i="32"/>
  <c r="O158" i="32"/>
  <c r="F169" i="32"/>
  <c r="F170" i="32" s="1"/>
  <c r="F157" i="32"/>
  <c r="N57" i="32"/>
  <c r="N56" i="32"/>
  <c r="S57" i="32"/>
  <c r="N126" i="32"/>
  <c r="N137" i="32"/>
  <c r="N136" i="32"/>
  <c r="I170" i="32"/>
  <c r="I171" i="32"/>
  <c r="K170" i="32"/>
  <c r="S187" i="32"/>
  <c r="AO63" i="1"/>
  <c r="AS181" i="1"/>
  <c r="AX183" i="1" s="1"/>
  <c r="AS169" i="1"/>
  <c r="AS139" i="1"/>
  <c r="AX141" i="1" s="1"/>
  <c r="AS120" i="1"/>
  <c r="AX122" i="1" s="1"/>
  <c r="AR120" i="1"/>
  <c r="AW122" i="1" s="1"/>
  <c r="S178" i="32" l="1"/>
  <c r="AS88" i="1"/>
  <c r="AX90" i="1" s="1"/>
  <c r="AX171" i="1"/>
  <c r="P167" i="32"/>
  <c r="T150" i="32"/>
  <c r="Y152" i="32" s="1"/>
  <c r="T128" i="32"/>
  <c r="T127" i="32"/>
  <c r="S177" i="32"/>
  <c r="S193" i="32"/>
  <c r="X128" i="32"/>
  <c r="W178" i="32"/>
  <c r="R163" i="32"/>
  <c r="R194" i="32"/>
  <c r="R209" i="32"/>
  <c r="W195" i="32"/>
  <c r="W174" i="32"/>
  <c r="P194" i="32"/>
  <c r="P209" i="32"/>
  <c r="P210" i="32" s="1"/>
  <c r="M152" i="32"/>
  <c r="M174" i="32"/>
  <c r="O174" i="32"/>
  <c r="R174" i="32"/>
  <c r="R178" i="32"/>
  <c r="M163" i="32"/>
  <c r="M164" i="32" s="1"/>
  <c r="H177" i="32"/>
  <c r="H178" i="32"/>
  <c r="M178" i="32"/>
  <c r="S127" i="32"/>
  <c r="O178" i="32"/>
  <c r="D151" i="32"/>
  <c r="O177" i="32"/>
  <c r="K163" i="32"/>
  <c r="K164" i="32" s="1"/>
  <c r="K152" i="32"/>
  <c r="L158" i="32"/>
  <c r="R152" i="32"/>
  <c r="G157" i="32"/>
  <c r="O173" i="32"/>
  <c r="E151" i="32"/>
  <c r="E163" i="32"/>
  <c r="E164" i="32" s="1"/>
  <c r="J152" i="32"/>
  <c r="F163" i="32"/>
  <c r="F164" i="32" s="1"/>
  <c r="F151" i="32"/>
  <c r="T160" i="32"/>
  <c r="T161" i="32"/>
  <c r="V153" i="32"/>
  <c r="V130" i="32"/>
  <c r="T137" i="32"/>
  <c r="T136" i="32"/>
  <c r="T172" i="32"/>
  <c r="V158" i="32"/>
  <c r="V157" i="32"/>
  <c r="K171" i="32"/>
  <c r="V80" i="32"/>
  <c r="V81" i="32"/>
  <c r="V55" i="32"/>
  <c r="V126" i="32" s="1"/>
  <c r="V131" i="32"/>
  <c r="Q57" i="32"/>
  <c r="Q56" i="32"/>
  <c r="Q126" i="32"/>
  <c r="Q150" i="32" s="1"/>
  <c r="L168" i="32"/>
  <c r="L167" i="32"/>
  <c r="M167" i="32"/>
  <c r="Q166" i="32"/>
  <c r="Q179" i="32" s="1"/>
  <c r="M168" i="32"/>
  <c r="G167" i="32"/>
  <c r="P174" i="32"/>
  <c r="P173" i="32"/>
  <c r="Q172" i="32"/>
  <c r="C167" i="32"/>
  <c r="L56" i="32"/>
  <c r="L57" i="32"/>
  <c r="L126" i="32"/>
  <c r="C164" i="32"/>
  <c r="N171" i="32"/>
  <c r="N170" i="32"/>
  <c r="Q136" i="32"/>
  <c r="Q137" i="32"/>
  <c r="V161" i="32"/>
  <c r="V160" i="32"/>
  <c r="K167" i="32"/>
  <c r="K168" i="32"/>
  <c r="N177" i="32"/>
  <c r="N178" i="32"/>
  <c r="O165" i="32"/>
  <c r="O164" i="32"/>
  <c r="S167" i="32"/>
  <c r="S168" i="32"/>
  <c r="P168" i="32"/>
  <c r="N128" i="32"/>
  <c r="N150" i="32"/>
  <c r="N163" i="32" s="1"/>
  <c r="N127" i="32"/>
  <c r="S128" i="32"/>
  <c r="L172" i="32"/>
  <c r="L173" i="32" s="1"/>
  <c r="L186" i="32"/>
  <c r="T171" i="32"/>
  <c r="R168" i="32"/>
  <c r="R167" i="32"/>
  <c r="V166" i="32"/>
  <c r="E167" i="32"/>
  <c r="Q155" i="32"/>
  <c r="Q154" i="32"/>
  <c r="P177" i="32"/>
  <c r="P178" i="32"/>
  <c r="J170" i="32"/>
  <c r="J171" i="32"/>
  <c r="V137" i="32"/>
  <c r="V136" i="32"/>
  <c r="Q169" i="32"/>
  <c r="R170" i="32"/>
  <c r="V169" i="32"/>
  <c r="R171" i="32"/>
  <c r="D167" i="32"/>
  <c r="V186" i="32"/>
  <c r="V187" i="32"/>
  <c r="N174" i="32"/>
  <c r="N173" i="32"/>
  <c r="G150" i="32"/>
  <c r="G127" i="32"/>
  <c r="I150" i="32"/>
  <c r="I127" i="32"/>
  <c r="I128" i="32"/>
  <c r="Q161" i="32"/>
  <c r="Q160" i="32"/>
  <c r="O171" i="32"/>
  <c r="H164" i="32"/>
  <c r="H165" i="32"/>
  <c r="H170" i="32"/>
  <c r="H171" i="32"/>
  <c r="J164" i="32"/>
  <c r="N168" i="32"/>
  <c r="N167" i="32"/>
  <c r="Q187" i="32"/>
  <c r="Q186" i="32"/>
  <c r="T168" i="32"/>
  <c r="T167" i="32"/>
  <c r="L170" i="32"/>
  <c r="L171" i="32"/>
  <c r="P150" i="32"/>
  <c r="P163" i="32" s="1"/>
  <c r="P127" i="32"/>
  <c r="P128" i="32"/>
  <c r="I168" i="32"/>
  <c r="P171" i="32"/>
  <c r="P170" i="32"/>
  <c r="S174" i="32"/>
  <c r="AS166" i="1"/>
  <c r="AX168" i="1" s="1"/>
  <c r="V154" i="32" l="1"/>
  <c r="AA155" i="32"/>
  <c r="T151" i="32"/>
  <c r="T152" i="32"/>
  <c r="S151" i="32"/>
  <c r="X152" i="32"/>
  <c r="S194" i="32"/>
  <c r="S209" i="32"/>
  <c r="X195" i="32"/>
  <c r="R210" i="32"/>
  <c r="W211" i="32"/>
  <c r="W165" i="32"/>
  <c r="R165" i="32"/>
  <c r="M165" i="32"/>
  <c r="S163" i="32"/>
  <c r="V155" i="32"/>
  <c r="J165" i="32"/>
  <c r="K165" i="32"/>
  <c r="T174" i="32"/>
  <c r="T173" i="32"/>
  <c r="V57" i="32"/>
  <c r="V56" i="32"/>
  <c r="T163" i="32"/>
  <c r="T177" i="32"/>
  <c r="T178" i="32"/>
  <c r="P165" i="32"/>
  <c r="P164" i="32"/>
  <c r="N164" i="32"/>
  <c r="Q163" i="32"/>
  <c r="Q180" i="32"/>
  <c r="Q181" i="32"/>
  <c r="G151" i="32"/>
  <c r="G163" i="32"/>
  <c r="Q170" i="32"/>
  <c r="Q171" i="32"/>
  <c r="Q182" i="32"/>
  <c r="Q176" i="32" s="1"/>
  <c r="Q127" i="32"/>
  <c r="Q128" i="32"/>
  <c r="I151" i="32"/>
  <c r="I152" i="32"/>
  <c r="I163" i="32"/>
  <c r="L150" i="32"/>
  <c r="L127" i="32"/>
  <c r="L128" i="32"/>
  <c r="Q168" i="32"/>
  <c r="Q167" i="32"/>
  <c r="L178" i="32"/>
  <c r="L177" i="32"/>
  <c r="N151" i="32"/>
  <c r="N152" i="32"/>
  <c r="S152" i="32"/>
  <c r="V171" i="32"/>
  <c r="V170" i="32"/>
  <c r="V182" i="32"/>
  <c r="V167" i="32"/>
  <c r="V168" i="32"/>
  <c r="V179" i="32"/>
  <c r="Q174" i="32"/>
  <c r="Q173" i="32"/>
  <c r="P151" i="32"/>
  <c r="P152" i="32"/>
  <c r="AS170" i="1"/>
  <c r="AL6" i="1"/>
  <c r="AN204" i="1"/>
  <c r="AN181" i="1"/>
  <c r="AN104" i="1"/>
  <c r="AN68" i="1"/>
  <c r="AN35" i="1"/>
  <c r="AS36" i="1" s="1"/>
  <c r="AS204" i="1"/>
  <c r="AX206" i="1" s="1"/>
  <c r="S210" i="32" l="1"/>
  <c r="X211" i="32"/>
  <c r="S164" i="32"/>
  <c r="X165" i="32"/>
  <c r="V176" i="32"/>
  <c r="V177" i="32" s="1"/>
  <c r="V128" i="32"/>
  <c r="V193" i="32"/>
  <c r="S165" i="32"/>
  <c r="T165" i="32"/>
  <c r="T164" i="32"/>
  <c r="V127" i="32"/>
  <c r="V150" i="32"/>
  <c r="Q183" i="32"/>
  <c r="Q184" i="32"/>
  <c r="Q164" i="32"/>
  <c r="L152" i="32"/>
  <c r="L151" i="32"/>
  <c r="I164" i="32"/>
  <c r="I165" i="32"/>
  <c r="G164" i="32"/>
  <c r="N165" i="32"/>
  <c r="Q151" i="32"/>
  <c r="Q152" i="32"/>
  <c r="V181" i="32"/>
  <c r="V180" i="32"/>
  <c r="L163" i="32"/>
  <c r="V183" i="32"/>
  <c r="V184" i="32"/>
  <c r="AN205" i="1"/>
  <c r="V194" i="32" l="1"/>
  <c r="V209" i="32"/>
  <c r="V210" i="32" s="1"/>
  <c r="V151" i="32"/>
  <c r="V152" i="32"/>
  <c r="L164" i="32"/>
  <c r="L165" i="32"/>
  <c r="V178" i="32"/>
  <c r="Q177" i="32"/>
  <c r="Q178" i="32"/>
  <c r="Q165" i="32"/>
  <c r="AM266" i="1"/>
  <c r="AN166" i="1"/>
  <c r="AN85" i="1" s="1"/>
  <c r="AS386" i="1" l="1"/>
  <c r="AS383" i="1"/>
  <c r="AS381" i="1"/>
  <c r="AS362" i="1"/>
  <c r="AS346" i="1"/>
  <c r="AS345" i="1" s="1"/>
  <c r="AS333" i="1"/>
  <c r="AS331" i="1" l="1"/>
  <c r="AS375" i="1"/>
  <c r="AS360" i="1" s="1"/>
  <c r="AS68" i="1" l="1"/>
  <c r="AX70" i="1" s="1"/>
  <c r="AS296" i="1" l="1"/>
  <c r="AS292" i="1"/>
  <c r="AS288" i="1"/>
  <c r="AS280" i="1"/>
  <c r="AS104" i="1"/>
  <c r="AS270" i="1"/>
  <c r="AS269" i="1"/>
  <c r="AS267" i="1"/>
  <c r="AS266" i="1"/>
  <c r="AS264" i="1"/>
  <c r="AS263" i="1"/>
  <c r="AS215" i="1"/>
  <c r="AS214" i="1"/>
  <c r="AS212" i="1"/>
  <c r="AS211" i="1"/>
  <c r="AS209" i="1"/>
  <c r="AS208" i="1"/>
  <c r="AS174" i="1"/>
  <c r="AS173" i="1"/>
  <c r="AS171" i="1"/>
  <c r="AS164" i="1"/>
  <c r="AS153" i="1"/>
  <c r="AS150" i="1"/>
  <c r="AS149" i="1"/>
  <c r="AS147" i="1"/>
  <c r="AS146" i="1"/>
  <c r="AS144" i="1"/>
  <c r="AS143" i="1"/>
  <c r="AS131" i="1"/>
  <c r="AS130" i="1"/>
  <c r="AS128" i="1"/>
  <c r="AS127" i="1"/>
  <c r="AS125" i="1"/>
  <c r="AS124" i="1"/>
  <c r="AS118" i="1"/>
  <c r="AS115" i="1"/>
  <c r="AS114" i="1"/>
  <c r="AS112" i="1"/>
  <c r="AS111" i="1"/>
  <c r="AS109" i="1"/>
  <c r="AS108" i="1"/>
  <c r="AS95" i="1"/>
  <c r="AS188" i="1"/>
  <c r="AX190" i="1" s="1"/>
  <c r="AS79" i="1"/>
  <c r="AS78" i="1"/>
  <c r="AS76" i="1"/>
  <c r="AS75" i="1"/>
  <c r="AS73" i="1"/>
  <c r="AS72" i="1"/>
  <c r="AS60" i="1"/>
  <c r="AS57" i="1"/>
  <c r="AX59" i="1" s="1"/>
  <c r="AS54" i="1"/>
  <c r="AX56" i="1" s="1"/>
  <c r="AS29" i="1"/>
  <c r="AS27" i="1"/>
  <c r="AS45" i="1"/>
  <c r="AS42" i="1"/>
  <c r="AS39" i="1"/>
  <c r="AS16" i="1"/>
  <c r="AS13" i="1"/>
  <c r="AS10" i="1"/>
  <c r="AS6" i="1"/>
  <c r="AS85" i="1" l="1"/>
  <c r="AX87" i="1" s="1"/>
  <c r="AX106" i="1"/>
  <c r="AS26" i="1"/>
  <c r="AS28" i="1"/>
  <c r="AS30" i="1"/>
  <c r="AS224" i="1"/>
  <c r="AS182" i="1"/>
  <c r="AS58" i="1"/>
  <c r="AS9" i="1"/>
  <c r="AS295" i="1"/>
  <c r="AS51" i="1"/>
  <c r="AS155" i="1"/>
  <c r="AS159" i="1"/>
  <c r="AS163" i="1"/>
  <c r="AS18" i="1"/>
  <c r="AS279" i="1"/>
  <c r="AS189" i="1"/>
  <c r="AS23" i="1"/>
  <c r="AS291" i="1"/>
  <c r="AS194" i="1"/>
  <c r="AS191" i="1"/>
  <c r="AX193" i="1" s="1"/>
  <c r="AS205" i="1"/>
  <c r="AS140" i="1"/>
  <c r="AS105" i="1"/>
  <c r="AS92" i="1"/>
  <c r="AS89" i="1"/>
  <c r="AS69" i="1"/>
  <c r="AS61" i="1"/>
  <c r="AS55" i="1"/>
  <c r="AS44" i="1"/>
  <c r="AS41" i="1"/>
  <c r="AS38" i="1"/>
  <c r="AS15" i="1"/>
  <c r="AS12" i="1"/>
  <c r="AS243" i="1" l="1"/>
  <c r="AX245" i="1" s="1"/>
  <c r="AX226" i="1"/>
  <c r="AS52" i="1"/>
  <c r="AX53" i="1"/>
  <c r="AS24" i="1"/>
  <c r="AS230" i="1"/>
  <c r="AS249" i="1" s="1"/>
  <c r="AS167" i="1"/>
  <c r="AS195" i="1"/>
  <c r="AS227" i="1"/>
  <c r="AX229" i="1" s="1"/>
  <c r="AS192" i="1"/>
  <c r="AS225" i="1"/>
  <c r="AS231" i="1" l="1"/>
  <c r="AS246" i="1"/>
  <c r="AX248" i="1" s="1"/>
  <c r="AS228" i="1"/>
  <c r="AS244" i="1"/>
  <c r="AS250" i="1" l="1"/>
  <c r="AS247" i="1"/>
  <c r="AO333" i="1" l="1"/>
  <c r="AO383" i="1"/>
  <c r="AR362" i="1" l="1"/>
  <c r="AR386" i="1"/>
  <c r="AR383" i="1"/>
  <c r="AR346" i="1"/>
  <c r="AR345" i="1"/>
  <c r="AR333" i="1"/>
  <c r="AR331" i="1" l="1"/>
  <c r="AR375" i="1"/>
  <c r="AR360" i="1" s="1"/>
  <c r="AQ120" i="1" l="1"/>
  <c r="AV122" i="1" s="1"/>
  <c r="AR139" i="1"/>
  <c r="AW141" i="1" s="1"/>
  <c r="AR181" i="1"/>
  <c r="AR166" i="1" l="1"/>
  <c r="AW168" i="1" s="1"/>
  <c r="AW183" i="1"/>
  <c r="N64" i="25"/>
  <c r="C70" i="25" s="1"/>
  <c r="K64" i="25"/>
  <c r="C69" i="25" s="1"/>
  <c r="H64" i="25"/>
  <c r="C68" i="25" s="1"/>
  <c r="E64" i="25"/>
  <c r="C67" i="25" s="1"/>
  <c r="P63" i="25"/>
  <c r="O63" i="25"/>
  <c r="N63" i="25"/>
  <c r="K63" i="25"/>
  <c r="H63" i="25"/>
  <c r="E63" i="25"/>
  <c r="O62" i="25"/>
  <c r="Q62" i="25" s="1"/>
  <c r="N62" i="25"/>
  <c r="K62" i="25"/>
  <c r="H62" i="25"/>
  <c r="E62" i="25"/>
  <c r="K13" i="25"/>
  <c r="J13" i="25"/>
  <c r="C34" i="25" l="1"/>
  <c r="Q63" i="25"/>
  <c r="O64" i="25"/>
  <c r="P64" i="25"/>
  <c r="Q64" i="25" l="1"/>
  <c r="C71" i="25" s="1"/>
  <c r="AR204" i="1" l="1"/>
  <c r="AW206" i="1" s="1"/>
  <c r="AL181" i="1" l="1"/>
  <c r="AL166" i="1" s="1"/>
  <c r="AL204" i="1"/>
  <c r="AQ181" i="1"/>
  <c r="AQ104" i="1"/>
  <c r="AV106" i="1" s="1"/>
  <c r="AL104" i="1"/>
  <c r="AL68" i="1"/>
  <c r="AL35" i="1"/>
  <c r="AQ166" i="1" l="1"/>
  <c r="AV168" i="1" s="1"/>
  <c r="AV183" i="1"/>
  <c r="AR104" i="1"/>
  <c r="AR68" i="1"/>
  <c r="AW70" i="1" s="1"/>
  <c r="AM68" i="1"/>
  <c r="AR296" i="1"/>
  <c r="AR292" i="1"/>
  <c r="AR288" i="1"/>
  <c r="AR280" i="1"/>
  <c r="AR272" i="1"/>
  <c r="AR270" i="1"/>
  <c r="AR269" i="1"/>
  <c r="AR267" i="1"/>
  <c r="AR266" i="1"/>
  <c r="AR264" i="1"/>
  <c r="AR263" i="1"/>
  <c r="AR217" i="1"/>
  <c r="AR215" i="1"/>
  <c r="AR214" i="1"/>
  <c r="AR212" i="1"/>
  <c r="AR211" i="1"/>
  <c r="AR209" i="1"/>
  <c r="AR208" i="1"/>
  <c r="AQ204" i="1"/>
  <c r="AV206" i="1" s="1"/>
  <c r="AR174" i="1"/>
  <c r="AR173" i="1"/>
  <c r="AR171" i="1"/>
  <c r="AR170" i="1"/>
  <c r="AR164" i="1"/>
  <c r="AQ100" i="1"/>
  <c r="AV102" i="1" s="1"/>
  <c r="AR153" i="1"/>
  <c r="AR152" i="1"/>
  <c r="AR150" i="1"/>
  <c r="AR149" i="1"/>
  <c r="AR147" i="1"/>
  <c r="AR146" i="1"/>
  <c r="AR144" i="1"/>
  <c r="AR143" i="1"/>
  <c r="AR141" i="1"/>
  <c r="AR134" i="1"/>
  <c r="AR133" i="1"/>
  <c r="AR131" i="1"/>
  <c r="AR130" i="1"/>
  <c r="AR128" i="1"/>
  <c r="AR127" i="1"/>
  <c r="AR125" i="1"/>
  <c r="AR124" i="1"/>
  <c r="AR118" i="1"/>
  <c r="AR117" i="1"/>
  <c r="AR115" i="1"/>
  <c r="AR114" i="1"/>
  <c r="AR112" i="1"/>
  <c r="AR111" i="1"/>
  <c r="AR109" i="1"/>
  <c r="AR108" i="1"/>
  <c r="AR191" i="1"/>
  <c r="AR89" i="1"/>
  <c r="AR82" i="1"/>
  <c r="AR81" i="1"/>
  <c r="AR79" i="1"/>
  <c r="AR78" i="1"/>
  <c r="AR76" i="1"/>
  <c r="AR75" i="1"/>
  <c r="AR73" i="1"/>
  <c r="AR72" i="1"/>
  <c r="AR63" i="1"/>
  <c r="AR64" i="1" s="1"/>
  <c r="AR60" i="1"/>
  <c r="AR57" i="1"/>
  <c r="AW59" i="1" s="1"/>
  <c r="AR54" i="1"/>
  <c r="AW56" i="1" s="1"/>
  <c r="AQ54" i="1"/>
  <c r="AV56" i="1" s="1"/>
  <c r="AR48" i="1"/>
  <c r="AR45" i="1"/>
  <c r="AR42" i="1"/>
  <c r="AR39" i="1"/>
  <c r="AR35" i="1"/>
  <c r="AW36" i="1" s="1"/>
  <c r="AR31" i="1"/>
  <c r="AR29" i="1"/>
  <c r="AR27" i="1"/>
  <c r="AR25" i="1"/>
  <c r="AR16" i="1"/>
  <c r="AR13" i="1"/>
  <c r="AR10" i="1"/>
  <c r="AQ85" i="1" l="1"/>
  <c r="AV87" i="1" s="1"/>
  <c r="AR85" i="1"/>
  <c r="AW87" i="1" s="1"/>
  <c r="AW106" i="1"/>
  <c r="AR227" i="1"/>
  <c r="AW229" i="1" s="1"/>
  <c r="AW193" i="1"/>
  <c r="AR32" i="1"/>
  <c r="AR26" i="1"/>
  <c r="AR28" i="1"/>
  <c r="AR30" i="1"/>
  <c r="AR18" i="1"/>
  <c r="AR159" i="1"/>
  <c r="E8" i="25"/>
  <c r="AR295" i="1"/>
  <c r="AR47" i="1"/>
  <c r="AR163" i="1"/>
  <c r="AR279" i="1"/>
  <c r="AR198" i="1"/>
  <c r="AR140" i="1"/>
  <c r="AR182" i="1"/>
  <c r="AR291" i="1"/>
  <c r="AR51" i="1"/>
  <c r="AQ236" i="1"/>
  <c r="AV238" i="1" s="1"/>
  <c r="AQ274" i="1"/>
  <c r="AV276" i="1" s="1"/>
  <c r="AR194" i="1"/>
  <c r="AR188" i="1"/>
  <c r="AW190" i="1" s="1"/>
  <c r="AR155" i="1"/>
  <c r="AR205" i="1"/>
  <c r="AR98" i="1"/>
  <c r="AR95" i="1"/>
  <c r="AR92" i="1"/>
  <c r="AR105" i="1"/>
  <c r="AR61" i="1"/>
  <c r="AR58" i="1"/>
  <c r="AR55" i="1"/>
  <c r="AR69" i="1"/>
  <c r="AR70" i="1"/>
  <c r="AR44" i="1"/>
  <c r="AR41" i="1"/>
  <c r="AR38" i="1"/>
  <c r="AR15" i="1"/>
  <c r="AR23" i="1"/>
  <c r="AR12" i="1"/>
  <c r="AR9" i="1"/>
  <c r="AR246" i="1" l="1"/>
  <c r="AW248" i="1" s="1"/>
  <c r="AR52" i="1"/>
  <c r="AW53" i="1"/>
  <c r="AR24" i="1"/>
  <c r="AQ259" i="1"/>
  <c r="AV261" i="1" s="1"/>
  <c r="AR252" i="1"/>
  <c r="AR234" i="1"/>
  <c r="AR230" i="1"/>
  <c r="AR195" i="1"/>
  <c r="AR224" i="1"/>
  <c r="AW226" i="1" s="1"/>
  <c r="AR189" i="1"/>
  <c r="AR192" i="1"/>
  <c r="AR167" i="1"/>
  <c r="AR249" i="1" l="1"/>
  <c r="AR231" i="1"/>
  <c r="AR253" i="1"/>
  <c r="AR225" i="1"/>
  <c r="AR243" i="1"/>
  <c r="AW245" i="1" s="1"/>
  <c r="AR228" i="1"/>
  <c r="AR250" i="1" l="1"/>
  <c r="AR244" i="1"/>
  <c r="AR247" i="1"/>
  <c r="F10" i="25" l="1"/>
  <c r="F9" i="25"/>
  <c r="F8" i="25"/>
  <c r="AU326" i="1"/>
  <c r="AU325" i="1"/>
  <c r="AU324" i="1"/>
  <c r="AU323" i="1"/>
  <c r="AU321" i="1"/>
  <c r="AU320" i="1"/>
  <c r="AU319" i="1"/>
  <c r="AU317" i="1"/>
  <c r="AU316" i="1"/>
  <c r="AU315" i="1"/>
  <c r="AU314" i="1"/>
  <c r="AU313" i="1"/>
  <c r="AU312" i="1"/>
  <c r="AU311" i="1"/>
  <c r="AU310" i="1"/>
  <c r="AP326" i="1"/>
  <c r="AP325" i="1"/>
  <c r="AP324" i="1"/>
  <c r="AP323" i="1"/>
  <c r="AP321" i="1"/>
  <c r="AP320" i="1"/>
  <c r="AP319" i="1"/>
  <c r="AP317" i="1"/>
  <c r="AP316" i="1"/>
  <c r="AP315" i="1"/>
  <c r="AP314" i="1"/>
  <c r="AP313" i="1"/>
  <c r="AP312" i="1"/>
  <c r="AP311" i="1"/>
  <c r="AP310" i="1"/>
  <c r="AK326" i="1"/>
  <c r="AK325" i="1"/>
  <c r="AK324" i="1"/>
  <c r="AK323" i="1"/>
  <c r="AK321" i="1"/>
  <c r="AK320" i="1"/>
  <c r="AK319" i="1"/>
  <c r="AK317" i="1"/>
  <c r="AK316" i="1"/>
  <c r="AK315" i="1"/>
  <c r="AK314" i="1"/>
  <c r="AK313" i="1"/>
  <c r="AK312" i="1"/>
  <c r="AK311" i="1"/>
  <c r="AK310" i="1"/>
  <c r="AU309" i="1" l="1"/>
  <c r="AP309" i="1"/>
  <c r="AK309" i="1"/>
  <c r="C28" i="25"/>
  <c r="C32" i="25"/>
  <c r="C33" i="25"/>
  <c r="E10" i="25"/>
  <c r="E9" i="25"/>
  <c r="C30" i="25" l="1"/>
  <c r="F11" i="25" l="1"/>
  <c r="AU392" i="1"/>
  <c r="AU391" i="1"/>
  <c r="AU390" i="1"/>
  <c r="AU389" i="1"/>
  <c r="AU388" i="1"/>
  <c r="AU384" i="1"/>
  <c r="AU383" i="1"/>
  <c r="AU382" i="1"/>
  <c r="AU381" i="1"/>
  <c r="AU380" i="1"/>
  <c r="AU379" i="1"/>
  <c r="AU378" i="1"/>
  <c r="AU376" i="1"/>
  <c r="AU371" i="1"/>
  <c r="AU370" i="1"/>
  <c r="AU369" i="1"/>
  <c r="AU368" i="1"/>
  <c r="AU367" i="1"/>
  <c r="AU366" i="1"/>
  <c r="AU365" i="1"/>
  <c r="AU364" i="1"/>
  <c r="AU363" i="1"/>
  <c r="AU357" i="1"/>
  <c r="AU356" i="1"/>
  <c r="AU355" i="1"/>
  <c r="AU354" i="1"/>
  <c r="AU353" i="1"/>
  <c r="AU352" i="1"/>
  <c r="AU351" i="1"/>
  <c r="AU350" i="1"/>
  <c r="AU349" i="1"/>
  <c r="AU348" i="1"/>
  <c r="AU343" i="1"/>
  <c r="AU342" i="1"/>
  <c r="AU341" i="1"/>
  <c r="AU340" i="1"/>
  <c r="AU339" i="1"/>
  <c r="AU338" i="1"/>
  <c r="AU336" i="1"/>
  <c r="AU335" i="1"/>
  <c r="AU334" i="1"/>
  <c r="AU294" i="1"/>
  <c r="AZ296" i="1" s="1"/>
  <c r="AU290" i="1"/>
  <c r="AZ292" i="1" s="1"/>
  <c r="AU286" i="1"/>
  <c r="AZ288" i="1" s="1"/>
  <c r="AU278" i="1"/>
  <c r="AZ280" i="1" s="1"/>
  <c r="AU216" i="1"/>
  <c r="AU213" i="1"/>
  <c r="AU210" i="1"/>
  <c r="AZ212" i="1" s="1"/>
  <c r="AU207" i="1"/>
  <c r="AZ209" i="1" s="1"/>
  <c r="AU172" i="1"/>
  <c r="AZ174" i="1" s="1"/>
  <c r="AU169" i="1"/>
  <c r="AZ171" i="1" s="1"/>
  <c r="AU162" i="1"/>
  <c r="AZ164" i="1" s="1"/>
  <c r="AU158" i="1"/>
  <c r="AU151" i="1"/>
  <c r="AU148" i="1"/>
  <c r="AU145" i="1"/>
  <c r="AZ147" i="1" s="1"/>
  <c r="AU142" i="1"/>
  <c r="AZ144" i="1" s="1"/>
  <c r="AU139" i="1"/>
  <c r="AZ141" i="1" s="1"/>
  <c r="AU129" i="1"/>
  <c r="AU126" i="1"/>
  <c r="AZ128" i="1" s="1"/>
  <c r="AU123" i="1"/>
  <c r="AZ125" i="1" s="1"/>
  <c r="AU116" i="1"/>
  <c r="AU113" i="1"/>
  <c r="AU94" i="1" s="1"/>
  <c r="AU110" i="1"/>
  <c r="AZ112" i="1" s="1"/>
  <c r="AU107" i="1"/>
  <c r="AZ109" i="1" s="1"/>
  <c r="AU80" i="1"/>
  <c r="AU77" i="1"/>
  <c r="AU74" i="1"/>
  <c r="AU71" i="1"/>
  <c r="AZ73" i="1" s="1"/>
  <c r="AU46" i="1"/>
  <c r="AU40" i="1"/>
  <c r="AZ42" i="1" s="1"/>
  <c r="AU37" i="1"/>
  <c r="AZ39" i="1" s="1"/>
  <c r="AQ381" i="1"/>
  <c r="AQ375" i="1" s="1"/>
  <c r="AQ362" i="1"/>
  <c r="AQ386" i="1"/>
  <c r="AQ346" i="1"/>
  <c r="AQ345" i="1" s="1"/>
  <c r="AQ333" i="1"/>
  <c r="AQ296" i="1"/>
  <c r="AQ292" i="1"/>
  <c r="AQ288" i="1"/>
  <c r="AQ280" i="1"/>
  <c r="AQ272" i="1"/>
  <c r="AQ270" i="1"/>
  <c r="AQ269" i="1"/>
  <c r="AQ267" i="1"/>
  <c r="AQ266" i="1"/>
  <c r="AQ264" i="1"/>
  <c r="AQ263" i="1"/>
  <c r="AQ217" i="1"/>
  <c r="AQ215" i="1"/>
  <c r="AQ214" i="1"/>
  <c r="AQ212" i="1"/>
  <c r="AQ211" i="1"/>
  <c r="AQ209" i="1"/>
  <c r="AQ208" i="1"/>
  <c r="AQ174" i="1"/>
  <c r="AQ173" i="1"/>
  <c r="AQ171" i="1"/>
  <c r="AQ170" i="1"/>
  <c r="AQ164" i="1"/>
  <c r="AU154" i="1"/>
  <c r="AZ156" i="1" s="1"/>
  <c r="AQ153" i="1"/>
  <c r="AQ152" i="1"/>
  <c r="AQ150" i="1"/>
  <c r="AQ149" i="1"/>
  <c r="AQ147" i="1"/>
  <c r="AQ146" i="1"/>
  <c r="AQ144" i="1"/>
  <c r="AQ143" i="1"/>
  <c r="AQ141" i="1"/>
  <c r="AQ134" i="1"/>
  <c r="AQ133" i="1"/>
  <c r="AQ131" i="1"/>
  <c r="AQ130" i="1"/>
  <c r="AQ128" i="1"/>
  <c r="AQ127" i="1"/>
  <c r="AQ125" i="1"/>
  <c r="AQ124" i="1"/>
  <c r="AQ122" i="1"/>
  <c r="AQ118" i="1"/>
  <c r="AQ117" i="1"/>
  <c r="AQ115" i="1"/>
  <c r="AQ114" i="1"/>
  <c r="AQ112" i="1"/>
  <c r="AQ111" i="1"/>
  <c r="AQ109" i="1"/>
  <c r="AQ108" i="1"/>
  <c r="AQ194" i="1"/>
  <c r="AQ92" i="1"/>
  <c r="AQ188" i="1"/>
  <c r="AV190" i="1" s="1"/>
  <c r="AQ82" i="1"/>
  <c r="AQ81" i="1"/>
  <c r="AQ79" i="1"/>
  <c r="AQ78" i="1"/>
  <c r="AQ76" i="1"/>
  <c r="AQ75" i="1"/>
  <c r="AQ73" i="1"/>
  <c r="AQ72" i="1"/>
  <c r="AQ68" i="1"/>
  <c r="AV70" i="1" s="1"/>
  <c r="AQ63" i="1"/>
  <c r="AQ60" i="1"/>
  <c r="AQ57" i="1"/>
  <c r="AV59" i="1" s="1"/>
  <c r="AQ48" i="1"/>
  <c r="AQ45" i="1"/>
  <c r="AQ42" i="1"/>
  <c r="AQ39" i="1"/>
  <c r="AQ35" i="1"/>
  <c r="AV36" i="1" s="1"/>
  <c r="AQ31" i="1"/>
  <c r="AQ29" i="1"/>
  <c r="AQ27" i="1"/>
  <c r="AQ25" i="1"/>
  <c r="AQ16" i="1"/>
  <c r="AQ13" i="1"/>
  <c r="AQ10" i="1"/>
  <c r="AU386" i="1" l="1"/>
  <c r="AU88" i="1"/>
  <c r="AZ90" i="1" s="1"/>
  <c r="AU91" i="1"/>
  <c r="AZ93" i="1" s="1"/>
  <c r="AU346" i="1"/>
  <c r="AU345" i="1" s="1"/>
  <c r="AU63" i="1"/>
  <c r="AQ32" i="1"/>
  <c r="AU31" i="1"/>
  <c r="AQ26" i="1"/>
  <c r="AU25" i="1"/>
  <c r="AQ30" i="1"/>
  <c r="AU29" i="1"/>
  <c r="AQ28" i="1"/>
  <c r="AU27" i="1"/>
  <c r="AQ260" i="1"/>
  <c r="AQ15" i="1"/>
  <c r="AQ291" i="1"/>
  <c r="AQ58" i="1"/>
  <c r="AU60" i="1"/>
  <c r="AU61" i="1" s="1"/>
  <c r="AU68" i="1"/>
  <c r="AU362" i="1"/>
  <c r="AU375" i="1"/>
  <c r="AU214" i="1"/>
  <c r="AU72" i="1"/>
  <c r="AU130" i="1"/>
  <c r="AU149" i="1"/>
  <c r="AU333" i="1"/>
  <c r="AU204" i="1"/>
  <c r="AZ206" i="1" s="1"/>
  <c r="AU75" i="1"/>
  <c r="AU194" i="1"/>
  <c r="AU230" i="1" s="1"/>
  <c r="AU152" i="1"/>
  <c r="AU124" i="1"/>
  <c r="AU78" i="1"/>
  <c r="AU127" i="1"/>
  <c r="AU104" i="1"/>
  <c r="AZ106" i="1" s="1"/>
  <c r="AU146" i="1"/>
  <c r="AU173" i="1"/>
  <c r="AU111" i="1"/>
  <c r="AU208" i="1"/>
  <c r="AU18" i="1"/>
  <c r="AU35" i="1"/>
  <c r="AZ36" i="1" s="1"/>
  <c r="AU114" i="1"/>
  <c r="AU217" i="1"/>
  <c r="AU54" i="1"/>
  <c r="AZ56" i="1" s="1"/>
  <c r="AU81" i="1"/>
  <c r="AU191" i="1"/>
  <c r="AU108" i="1"/>
  <c r="AU211" i="1"/>
  <c r="AU117" i="1"/>
  <c r="AU143" i="1"/>
  <c r="AU170" i="1"/>
  <c r="AU57" i="1"/>
  <c r="AQ140" i="1"/>
  <c r="AQ360" i="1"/>
  <c r="AQ331" i="1"/>
  <c r="AQ230" i="1"/>
  <c r="AQ189" i="1"/>
  <c r="AQ224" i="1"/>
  <c r="AV226" i="1" s="1"/>
  <c r="AQ279" i="1"/>
  <c r="AQ159" i="1"/>
  <c r="AQ105" i="1"/>
  <c r="AQ191" i="1"/>
  <c r="AV193" i="1" s="1"/>
  <c r="AQ121" i="1"/>
  <c r="AQ163" i="1"/>
  <c r="AQ295" i="1"/>
  <c r="AQ205" i="1"/>
  <c r="AQ195" i="1"/>
  <c r="AQ182" i="1"/>
  <c r="AQ155" i="1"/>
  <c r="AQ136" i="1"/>
  <c r="AQ89" i="1"/>
  <c r="AQ95" i="1"/>
  <c r="AQ98" i="1"/>
  <c r="AQ51" i="1"/>
  <c r="AV53" i="1" s="1"/>
  <c r="AQ69" i="1"/>
  <c r="AQ61" i="1"/>
  <c r="AQ55" i="1"/>
  <c r="AQ64" i="1"/>
  <c r="AQ38" i="1"/>
  <c r="AQ41" i="1"/>
  <c r="AQ23" i="1"/>
  <c r="AU23" i="1" s="1"/>
  <c r="AQ44" i="1"/>
  <c r="AQ47" i="1"/>
  <c r="AQ9" i="1"/>
  <c r="AQ12" i="1"/>
  <c r="AQ18" i="1"/>
  <c r="AP278" i="1"/>
  <c r="AU280" i="1" s="1"/>
  <c r="AU188" i="1" l="1"/>
  <c r="AU189" i="1"/>
  <c r="AZ190" i="1"/>
  <c r="AU331" i="1"/>
  <c r="AU51" i="1"/>
  <c r="AQ243" i="1"/>
  <c r="AQ192" i="1"/>
  <c r="AQ227" i="1"/>
  <c r="AV229" i="1" s="1"/>
  <c r="AU224" i="1"/>
  <c r="AU195" i="1"/>
  <c r="AU89" i="1"/>
  <c r="AU360" i="1"/>
  <c r="AU205" i="1"/>
  <c r="AU95" i="1"/>
  <c r="AU69" i="1"/>
  <c r="AQ24" i="1"/>
  <c r="AU24" i="1"/>
  <c r="AU44" i="1"/>
  <c r="AU227" i="1"/>
  <c r="AU192" i="1"/>
  <c r="AU279" i="1"/>
  <c r="AU41" i="1"/>
  <c r="AU55" i="1"/>
  <c r="AU38" i="1"/>
  <c r="AU163" i="1"/>
  <c r="AU291" i="1"/>
  <c r="AU159" i="1"/>
  <c r="AU155" i="1"/>
  <c r="AU295" i="1"/>
  <c r="AU9" i="1"/>
  <c r="AU12" i="1"/>
  <c r="AU58" i="1"/>
  <c r="AU92" i="1"/>
  <c r="AU231" i="1"/>
  <c r="AU140" i="1"/>
  <c r="AU105" i="1"/>
  <c r="AU47" i="1"/>
  <c r="AU15" i="1"/>
  <c r="AU64" i="1"/>
  <c r="AQ101" i="1"/>
  <c r="AQ200" i="1"/>
  <c r="AV202" i="1" s="1"/>
  <c r="AQ237" i="1"/>
  <c r="AQ225" i="1"/>
  <c r="AQ198" i="1"/>
  <c r="AQ233" i="1"/>
  <c r="AQ252" i="1" s="1"/>
  <c r="AQ231" i="1"/>
  <c r="AQ167" i="1"/>
  <c r="AQ185" i="1"/>
  <c r="AV187" i="1" s="1"/>
  <c r="AQ52" i="1"/>
  <c r="AU243" i="1" l="1"/>
  <c r="AZ245" i="1" s="1"/>
  <c r="AV245" i="1"/>
  <c r="AU225" i="1"/>
  <c r="AZ226" i="1"/>
  <c r="AQ221" i="1"/>
  <c r="AQ282" i="1"/>
  <c r="AV284" i="1" s="1"/>
  <c r="AU28" i="1"/>
  <c r="AU30" i="1"/>
  <c r="AU52" i="1"/>
  <c r="AU228" i="1"/>
  <c r="AQ186" i="1"/>
  <c r="AQ228" i="1"/>
  <c r="AQ201" i="1"/>
  <c r="AQ234" i="1"/>
  <c r="AQ255" i="1"/>
  <c r="AV257" i="1" s="1"/>
  <c r="AQ275" i="1"/>
  <c r="AQ86" i="1"/>
  <c r="AP394" i="1"/>
  <c r="AP392" i="1"/>
  <c r="AP391" i="1"/>
  <c r="AP390" i="1"/>
  <c r="AP389" i="1"/>
  <c r="AP388" i="1"/>
  <c r="AP387" i="1"/>
  <c r="AP384" i="1"/>
  <c r="AP382" i="1"/>
  <c r="AP381" i="1"/>
  <c r="AP380" i="1"/>
  <c r="AP379" i="1"/>
  <c r="AP378" i="1"/>
  <c r="AP376" i="1"/>
  <c r="AP372" i="1"/>
  <c r="AP371" i="1"/>
  <c r="AP370" i="1"/>
  <c r="AP369" i="1"/>
  <c r="AP368" i="1"/>
  <c r="AP367" i="1"/>
  <c r="AP366" i="1"/>
  <c r="AP365" i="1"/>
  <c r="AP364" i="1"/>
  <c r="AP363" i="1"/>
  <c r="AP357" i="1"/>
  <c r="AP356" i="1"/>
  <c r="AP355" i="1"/>
  <c r="AP354" i="1"/>
  <c r="AP353" i="1"/>
  <c r="AP352" i="1"/>
  <c r="AP351" i="1"/>
  <c r="AP350" i="1"/>
  <c r="AP349" i="1"/>
  <c r="AP348" i="1"/>
  <c r="AP343" i="1"/>
  <c r="AP342" i="1"/>
  <c r="AP341" i="1"/>
  <c r="AP340" i="1"/>
  <c r="AP339" i="1"/>
  <c r="AP338" i="1"/>
  <c r="AP336" i="1"/>
  <c r="AP335" i="1"/>
  <c r="AP334" i="1"/>
  <c r="AP383" i="1"/>
  <c r="AQ240" i="1" l="1"/>
  <c r="AV242" i="1" s="1"/>
  <c r="AV223" i="1"/>
  <c r="AQ256" i="1"/>
  <c r="AQ222" i="1"/>
  <c r="AP386" i="1"/>
  <c r="AP375" i="1"/>
  <c r="AP362" i="1"/>
  <c r="AP333" i="1"/>
  <c r="AP346" i="1"/>
  <c r="AP345" i="1" s="1"/>
  <c r="AO273" i="1"/>
  <c r="AO272" i="1"/>
  <c r="AO270" i="1"/>
  <c r="AO269" i="1"/>
  <c r="AO267" i="1"/>
  <c r="AO266" i="1"/>
  <c r="AO264" i="1"/>
  <c r="AO263" i="1"/>
  <c r="AO218" i="1"/>
  <c r="AO217" i="1"/>
  <c r="AO215" i="1"/>
  <c r="AO214" i="1"/>
  <c r="AO212" i="1"/>
  <c r="AO211" i="1"/>
  <c r="AO209" i="1"/>
  <c r="AO208" i="1"/>
  <c r="AO204" i="1"/>
  <c r="AT206" i="1" s="1"/>
  <c r="AO181" i="1"/>
  <c r="AO174" i="1"/>
  <c r="AO173" i="1"/>
  <c r="AO171" i="1"/>
  <c r="AO170" i="1"/>
  <c r="AO164" i="1"/>
  <c r="AO153" i="1"/>
  <c r="AO150" i="1"/>
  <c r="AO149" i="1"/>
  <c r="AO147" i="1"/>
  <c r="AO146" i="1"/>
  <c r="AO144" i="1"/>
  <c r="AO143" i="1"/>
  <c r="AO135" i="1"/>
  <c r="AP135" i="1" s="1"/>
  <c r="AO134" i="1"/>
  <c r="AO133" i="1"/>
  <c r="AO131" i="1"/>
  <c r="AO130" i="1"/>
  <c r="AO128" i="1"/>
  <c r="AO127" i="1"/>
  <c r="AO125" i="1"/>
  <c r="AO124" i="1"/>
  <c r="AO122" i="1"/>
  <c r="AO118" i="1"/>
  <c r="AO117" i="1"/>
  <c r="AO115" i="1"/>
  <c r="AO114" i="1"/>
  <c r="AO112" i="1"/>
  <c r="AO111" i="1"/>
  <c r="AO109" i="1"/>
  <c r="AO108" i="1"/>
  <c r="AO104" i="1"/>
  <c r="AO98" i="1"/>
  <c r="AO82" i="1"/>
  <c r="AO81" i="1"/>
  <c r="AO79" i="1"/>
  <c r="AO78" i="1"/>
  <c r="AO76" i="1"/>
  <c r="AO75" i="1"/>
  <c r="AO73" i="1"/>
  <c r="AO72" i="1"/>
  <c r="AO68" i="1"/>
  <c r="AT70" i="1" s="1"/>
  <c r="AO64" i="1"/>
  <c r="AO60" i="1"/>
  <c r="AT62" i="1" s="1"/>
  <c r="AO57" i="1"/>
  <c r="AT59" i="1" s="1"/>
  <c r="AO54" i="1"/>
  <c r="AO48" i="1"/>
  <c r="AO45" i="1"/>
  <c r="AO42" i="1"/>
  <c r="AO39" i="1"/>
  <c r="AO35" i="1"/>
  <c r="AT36" i="1" s="1"/>
  <c r="AO31" i="1"/>
  <c r="AO32" i="1" s="1"/>
  <c r="AO29" i="1"/>
  <c r="AO30" i="1" s="1"/>
  <c r="AO27" i="1"/>
  <c r="AO28" i="1" s="1"/>
  <c r="AO25" i="1"/>
  <c r="AO26" i="1" s="1"/>
  <c r="AO19" i="1"/>
  <c r="AO16" i="1"/>
  <c r="AO13" i="1"/>
  <c r="AO10" i="1"/>
  <c r="AO6" i="1"/>
  <c r="AT7" i="1" s="1"/>
  <c r="AT106" i="1" l="1"/>
  <c r="AO188" i="1"/>
  <c r="AT90" i="1"/>
  <c r="AO191" i="1"/>
  <c r="AT193" i="1" s="1"/>
  <c r="AT93" i="1"/>
  <c r="AO194" i="1"/>
  <c r="AT96" i="1"/>
  <c r="AO55" i="1"/>
  <c r="AT56" i="1"/>
  <c r="AP331" i="1"/>
  <c r="AP360" i="1"/>
  <c r="AO18" i="1"/>
  <c r="AO38" i="1"/>
  <c r="AO121" i="1"/>
  <c r="AO197" i="1"/>
  <c r="AO163" i="1"/>
  <c r="AO205" i="1"/>
  <c r="AO166" i="1"/>
  <c r="AO85" i="1" s="1"/>
  <c r="AO182" i="1"/>
  <c r="AO140" i="1"/>
  <c r="AO155" i="1"/>
  <c r="AO100" i="1"/>
  <c r="AO141" i="1"/>
  <c r="AO136" i="1"/>
  <c r="AO89" i="1"/>
  <c r="AO105" i="1"/>
  <c r="AO95" i="1"/>
  <c r="AO92" i="1"/>
  <c r="AO69" i="1"/>
  <c r="AO51" i="1"/>
  <c r="AT53" i="1" s="1"/>
  <c r="AO58" i="1"/>
  <c r="AO61" i="1"/>
  <c r="AO41" i="1"/>
  <c r="AO44" i="1"/>
  <c r="AO47" i="1"/>
  <c r="AO23" i="1"/>
  <c r="AO9" i="1"/>
  <c r="AO12" i="1"/>
  <c r="AO15" i="1"/>
  <c r="AO192" i="1" l="1"/>
  <c r="AO198" i="1"/>
  <c r="AT199" i="1"/>
  <c r="AO195" i="1"/>
  <c r="AT196" i="1"/>
  <c r="AO189" i="1"/>
  <c r="AT190" i="1"/>
  <c r="AO24" i="1"/>
  <c r="AU244" i="1"/>
  <c r="AU262" i="1"/>
  <c r="AZ264" i="1" s="1"/>
  <c r="AO200" i="1"/>
  <c r="AO274" i="1"/>
  <c r="AO167" i="1"/>
  <c r="AO101" i="1"/>
  <c r="AO52" i="1"/>
  <c r="AU263" i="1" l="1"/>
  <c r="AO275" i="1"/>
  <c r="AO259" i="1"/>
  <c r="AO201" i="1"/>
  <c r="AO86" i="1"/>
  <c r="AO185" i="1"/>
  <c r="AO186" i="1" l="1"/>
  <c r="AO260" i="1"/>
  <c r="P244" i="1" l="1"/>
  <c r="O243" i="1"/>
  <c r="N243" i="1"/>
  <c r="M243" i="1"/>
  <c r="K252" i="1"/>
  <c r="J252" i="1"/>
  <c r="I252" i="1"/>
  <c r="I253" i="1" s="1"/>
  <c r="H252" i="1"/>
  <c r="H253" i="1" s="1"/>
  <c r="J243" i="1"/>
  <c r="I243" i="1"/>
  <c r="H243" i="1"/>
  <c r="F252" i="1"/>
  <c r="F253" i="1" s="1"/>
  <c r="E252" i="1"/>
  <c r="D252" i="1"/>
  <c r="D253" i="1" s="1"/>
  <c r="C252" i="1"/>
  <c r="C253" i="1" s="1"/>
  <c r="E243" i="1"/>
  <c r="D243" i="1"/>
  <c r="C243" i="1"/>
  <c r="M245" i="1" l="1"/>
  <c r="N245" i="1"/>
  <c r="O245" i="1"/>
  <c r="K254" i="1"/>
  <c r="K253" i="1"/>
  <c r="J254" i="1"/>
  <c r="O244" i="1"/>
  <c r="N244" i="1"/>
  <c r="J253" i="1"/>
  <c r="I254" i="1"/>
  <c r="M244" i="1"/>
  <c r="H254" i="1"/>
  <c r="E253" i="1"/>
  <c r="L262" i="1" l="1"/>
  <c r="Q271" i="1"/>
  <c r="L271" i="1"/>
  <c r="G262" i="1"/>
  <c r="G271" i="1"/>
  <c r="P264" i="1"/>
  <c r="O264" i="1"/>
  <c r="K264" i="1"/>
  <c r="J264" i="1"/>
  <c r="I264" i="1"/>
  <c r="H264" i="1"/>
  <c r="P263" i="1"/>
  <c r="O263" i="1"/>
  <c r="P272" i="1"/>
  <c r="O272" i="1"/>
  <c r="N272" i="1"/>
  <c r="M272" i="1"/>
  <c r="K272" i="1"/>
  <c r="J272" i="1"/>
  <c r="I272" i="1"/>
  <c r="H272" i="1"/>
  <c r="F272" i="1"/>
  <c r="E272" i="1"/>
  <c r="D272" i="1"/>
  <c r="C272" i="1"/>
  <c r="G259" i="1" l="1"/>
  <c r="L264" i="1"/>
  <c r="M262" i="1" l="1"/>
  <c r="N262" i="1"/>
  <c r="Q262" i="1" l="1"/>
  <c r="N263" i="1"/>
  <c r="N264" i="1"/>
  <c r="M263" i="1"/>
  <c r="M264" i="1"/>
  <c r="AA268" i="1" l="1"/>
  <c r="V268" i="1"/>
  <c r="U243" i="1"/>
  <c r="T243" i="1"/>
  <c r="Y243" i="1"/>
  <c r="X243" i="1"/>
  <c r="W243" i="1"/>
  <c r="AF271" i="1" l="1"/>
  <c r="AF268" i="1"/>
  <c r="AF265" i="1"/>
  <c r="AF262" i="1"/>
  <c r="AK271" i="1"/>
  <c r="AK268" i="1"/>
  <c r="AK265" i="1"/>
  <c r="AK262" i="1"/>
  <c r="Z154" i="1"/>
  <c r="AI154" i="1"/>
  <c r="AJ154" i="1"/>
  <c r="AO156" i="1" s="1"/>
  <c r="AQ156" i="1"/>
  <c r="AL270" i="1"/>
  <c r="AM270" i="1"/>
  <c r="AN270" i="1"/>
  <c r="AN272" i="1"/>
  <c r="AM272" i="1"/>
  <c r="AL272" i="1"/>
  <c r="AJ272" i="1"/>
  <c r="AI272" i="1"/>
  <c r="AH272" i="1"/>
  <c r="AG272" i="1"/>
  <c r="AE272" i="1"/>
  <c r="AD272" i="1"/>
  <c r="AC272" i="1"/>
  <c r="AB272" i="1"/>
  <c r="AN269" i="1"/>
  <c r="AM269" i="1"/>
  <c r="AL269" i="1"/>
  <c r="AJ269" i="1"/>
  <c r="AI269" i="1"/>
  <c r="AH269" i="1"/>
  <c r="AG269" i="1"/>
  <c r="AE269" i="1"/>
  <c r="AD269" i="1"/>
  <c r="AC269" i="1"/>
  <c r="AB269" i="1"/>
  <c r="Z269" i="1"/>
  <c r="Y269" i="1"/>
  <c r="X269" i="1"/>
  <c r="W269" i="1"/>
  <c r="U269" i="1"/>
  <c r="T269" i="1"/>
  <c r="S269" i="1"/>
  <c r="R269" i="1"/>
  <c r="AN266" i="1"/>
  <c r="AL266" i="1"/>
  <c r="AJ266" i="1"/>
  <c r="AI266" i="1"/>
  <c r="AH266" i="1"/>
  <c r="AG266" i="1"/>
  <c r="AE266" i="1"/>
  <c r="AD266" i="1"/>
  <c r="AC266" i="1"/>
  <c r="AB266" i="1"/>
  <c r="AB263" i="1"/>
  <c r="AC263" i="1"/>
  <c r="AD263" i="1"/>
  <c r="AE263" i="1"/>
  <c r="AG263" i="1"/>
  <c r="AH263" i="1"/>
  <c r="AI263" i="1"/>
  <c r="AJ263" i="1"/>
  <c r="AL263" i="1"/>
  <c r="AM263" i="1"/>
  <c r="AN263" i="1"/>
  <c r="AN273" i="1"/>
  <c r="AM273" i="1"/>
  <c r="AL273" i="1"/>
  <c r="AJ273" i="1"/>
  <c r="AI273" i="1"/>
  <c r="AH273" i="1"/>
  <c r="AG273" i="1"/>
  <c r="AJ270" i="1"/>
  <c r="AI270" i="1"/>
  <c r="AH270" i="1"/>
  <c r="AG270" i="1"/>
  <c r="AE270" i="1"/>
  <c r="AD270" i="1"/>
  <c r="AC270" i="1"/>
  <c r="AB270" i="1"/>
  <c r="AA270" i="1"/>
  <c r="Z270" i="1"/>
  <c r="Y270" i="1"/>
  <c r="X270" i="1"/>
  <c r="W270" i="1"/>
  <c r="AN267" i="1"/>
  <c r="AM267" i="1"/>
  <c r="AL267" i="1"/>
  <c r="AJ267" i="1"/>
  <c r="AI267" i="1"/>
  <c r="AH267" i="1"/>
  <c r="AG267" i="1"/>
  <c r="AN264" i="1"/>
  <c r="AM264" i="1"/>
  <c r="AL264" i="1"/>
  <c r="AJ264" i="1"/>
  <c r="AI264" i="1"/>
  <c r="AH264" i="1"/>
  <c r="AG264" i="1"/>
  <c r="AK120" i="1"/>
  <c r="AF270" i="1" l="1"/>
  <c r="AK267" i="1"/>
  <c r="AK270" i="1"/>
  <c r="AK273" i="1"/>
  <c r="AO346" i="1" l="1"/>
  <c r="M217" i="1"/>
  <c r="N217" i="1"/>
  <c r="O217" i="1"/>
  <c r="P217" i="1"/>
  <c r="R217" i="1"/>
  <c r="S217" i="1"/>
  <c r="T217" i="1"/>
  <c r="U217" i="1"/>
  <c r="W217" i="1"/>
  <c r="X217" i="1"/>
  <c r="Y217" i="1"/>
  <c r="Z217" i="1"/>
  <c r="AB217" i="1"/>
  <c r="AC217" i="1"/>
  <c r="AD217" i="1"/>
  <c r="AE217" i="1"/>
  <c r="AG217" i="1"/>
  <c r="AH217" i="1"/>
  <c r="AI217" i="1"/>
  <c r="AJ217" i="1"/>
  <c r="AL217" i="1"/>
  <c r="AM217" i="1"/>
  <c r="AN217" i="1"/>
  <c r="O214" i="1"/>
  <c r="P214" i="1"/>
  <c r="R214" i="1"/>
  <c r="S214" i="1"/>
  <c r="T214" i="1"/>
  <c r="U214" i="1"/>
  <c r="W214" i="1"/>
  <c r="X214" i="1"/>
  <c r="Y214" i="1"/>
  <c r="Z214" i="1"/>
  <c r="AB214" i="1"/>
  <c r="AC214" i="1"/>
  <c r="AD214" i="1"/>
  <c r="AE214" i="1"/>
  <c r="AG214" i="1"/>
  <c r="AH214" i="1"/>
  <c r="AI214" i="1"/>
  <c r="AJ214" i="1"/>
  <c r="AL214" i="1"/>
  <c r="AM214" i="1"/>
  <c r="AN214" i="1"/>
  <c r="AB211" i="1"/>
  <c r="AC211" i="1"/>
  <c r="AD211" i="1"/>
  <c r="AE211" i="1"/>
  <c r="AG211" i="1"/>
  <c r="AH211" i="1"/>
  <c r="AI211" i="1"/>
  <c r="AJ211" i="1"/>
  <c r="AL211" i="1"/>
  <c r="AM211" i="1"/>
  <c r="AN211" i="1"/>
  <c r="M208" i="1"/>
  <c r="N208" i="1"/>
  <c r="O208" i="1"/>
  <c r="P208" i="1"/>
  <c r="R208" i="1"/>
  <c r="S208" i="1"/>
  <c r="T208" i="1"/>
  <c r="U208" i="1"/>
  <c r="V208" i="1"/>
  <c r="W208" i="1"/>
  <c r="X208" i="1"/>
  <c r="Y208" i="1"/>
  <c r="Z208" i="1"/>
  <c r="AB208" i="1"/>
  <c r="AC208" i="1"/>
  <c r="AD208" i="1"/>
  <c r="AE208" i="1"/>
  <c r="AG208" i="1"/>
  <c r="AH208" i="1"/>
  <c r="AI208" i="1"/>
  <c r="AJ208" i="1"/>
  <c r="AL208" i="1"/>
  <c r="AM208" i="1"/>
  <c r="AN208" i="1"/>
  <c r="AK394" i="1"/>
  <c r="AK392" i="1"/>
  <c r="AK391" i="1"/>
  <c r="AK390" i="1"/>
  <c r="AK389" i="1"/>
  <c r="AK388" i="1"/>
  <c r="AK387" i="1"/>
  <c r="AK384" i="1"/>
  <c r="AK383" i="1"/>
  <c r="AK382" i="1"/>
  <c r="AK381" i="1"/>
  <c r="AK380" i="1"/>
  <c r="AK379" i="1"/>
  <c r="AK378" i="1"/>
  <c r="AK376" i="1"/>
  <c r="AK372" i="1"/>
  <c r="AK371" i="1"/>
  <c r="AK370" i="1"/>
  <c r="AK369" i="1"/>
  <c r="AK368" i="1"/>
  <c r="AK367" i="1"/>
  <c r="AK366" i="1"/>
  <c r="AK365" i="1"/>
  <c r="AK364" i="1"/>
  <c r="AK363" i="1"/>
  <c r="AK357" i="1"/>
  <c r="AK356" i="1"/>
  <c r="AK355" i="1"/>
  <c r="AK354" i="1"/>
  <c r="AK353" i="1"/>
  <c r="AK352" i="1"/>
  <c r="AK351" i="1"/>
  <c r="AK350" i="1"/>
  <c r="AK349" i="1"/>
  <c r="AK348" i="1"/>
  <c r="AK343" i="1"/>
  <c r="AK342" i="1"/>
  <c r="AK341" i="1"/>
  <c r="AK340" i="1"/>
  <c r="AK339" i="1"/>
  <c r="AK338" i="1"/>
  <c r="AK336" i="1"/>
  <c r="AK335" i="1"/>
  <c r="AK334" i="1"/>
  <c r="AF394" i="1"/>
  <c r="AF392" i="1"/>
  <c r="AF391" i="1"/>
  <c r="AF390" i="1"/>
  <c r="AF389" i="1"/>
  <c r="AF388" i="1"/>
  <c r="AF387" i="1"/>
  <c r="AF384" i="1"/>
  <c r="AF383" i="1"/>
  <c r="AF382" i="1"/>
  <c r="AF381" i="1"/>
  <c r="AF380" i="1"/>
  <c r="AF379" i="1"/>
  <c r="AF378" i="1"/>
  <c r="AF376" i="1"/>
  <c r="AF372" i="1"/>
  <c r="AF371" i="1"/>
  <c r="AF370" i="1"/>
  <c r="AF369" i="1"/>
  <c r="AF368" i="1"/>
  <c r="AF367" i="1"/>
  <c r="AF366" i="1"/>
  <c r="AF365" i="1"/>
  <c r="AF364" i="1"/>
  <c r="AF363" i="1"/>
  <c r="AF357" i="1"/>
  <c r="AF356" i="1"/>
  <c r="AF355" i="1"/>
  <c r="AF354" i="1"/>
  <c r="AF353" i="1"/>
  <c r="AF352" i="1"/>
  <c r="AF351" i="1"/>
  <c r="AF350" i="1"/>
  <c r="AF349" i="1"/>
  <c r="AF348" i="1"/>
  <c r="AF343" i="1"/>
  <c r="AF342" i="1"/>
  <c r="AF341" i="1"/>
  <c r="AF340" i="1"/>
  <c r="AF339" i="1"/>
  <c r="AF338" i="1"/>
  <c r="AF336" i="1"/>
  <c r="AF335" i="1"/>
  <c r="AF334" i="1"/>
  <c r="AA394" i="1"/>
  <c r="AA392" i="1"/>
  <c r="AA391" i="1"/>
  <c r="AA390" i="1"/>
  <c r="AA389" i="1"/>
  <c r="AA388" i="1"/>
  <c r="AA387" i="1"/>
  <c r="AA384" i="1"/>
  <c r="AA383" i="1"/>
  <c r="AA382" i="1"/>
  <c r="AA381" i="1"/>
  <c r="AA380" i="1"/>
  <c r="AA379" i="1"/>
  <c r="AA378" i="1"/>
  <c r="AA376" i="1"/>
  <c r="AA372" i="1"/>
  <c r="AA371" i="1"/>
  <c r="AA370" i="1"/>
  <c r="AA369" i="1"/>
  <c r="AA368" i="1"/>
  <c r="AA367" i="1"/>
  <c r="AA366" i="1"/>
  <c r="AA365" i="1"/>
  <c r="AA364" i="1"/>
  <c r="AA363" i="1"/>
  <c r="AA357" i="1"/>
  <c r="AA356" i="1"/>
  <c r="AA355" i="1"/>
  <c r="AA354" i="1"/>
  <c r="AA353" i="1"/>
  <c r="AA352" i="1"/>
  <c r="AA351" i="1"/>
  <c r="AA350" i="1"/>
  <c r="AA349" i="1"/>
  <c r="AA348" i="1"/>
  <c r="AA343" i="1"/>
  <c r="AA342" i="1"/>
  <c r="AA341" i="1"/>
  <c r="AA340" i="1"/>
  <c r="AA339" i="1"/>
  <c r="AA338" i="1"/>
  <c r="AA336" i="1"/>
  <c r="AA335" i="1"/>
  <c r="AA334" i="1"/>
  <c r="V394" i="1"/>
  <c r="V392" i="1"/>
  <c r="V391" i="1"/>
  <c r="V390" i="1"/>
  <c r="V389" i="1"/>
  <c r="V388" i="1"/>
  <c r="V387" i="1"/>
  <c r="V384" i="1"/>
  <c r="V383" i="1"/>
  <c r="V382" i="1"/>
  <c r="V381" i="1"/>
  <c r="V380" i="1"/>
  <c r="V379" i="1"/>
  <c r="V378" i="1"/>
  <c r="V376" i="1"/>
  <c r="V372" i="1"/>
  <c r="V371" i="1"/>
  <c r="V370" i="1"/>
  <c r="V369" i="1"/>
  <c r="V368" i="1"/>
  <c r="V367" i="1"/>
  <c r="V366" i="1"/>
  <c r="V365" i="1"/>
  <c r="V364" i="1"/>
  <c r="V363" i="1"/>
  <c r="V357" i="1"/>
  <c r="V356" i="1"/>
  <c r="V355" i="1"/>
  <c r="V354" i="1"/>
  <c r="V353" i="1"/>
  <c r="V352" i="1"/>
  <c r="V351" i="1"/>
  <c r="V350" i="1"/>
  <c r="V349" i="1"/>
  <c r="V348" i="1"/>
  <c r="V343" i="1"/>
  <c r="V342" i="1"/>
  <c r="V341" i="1"/>
  <c r="V340" i="1"/>
  <c r="V339" i="1"/>
  <c r="V338" i="1"/>
  <c r="V336" i="1"/>
  <c r="V335" i="1"/>
  <c r="V334" i="1"/>
  <c r="Q394" i="1"/>
  <c r="Q392" i="1"/>
  <c r="Q391" i="1"/>
  <c r="Q390" i="1"/>
  <c r="Q389" i="1"/>
  <c r="Q388" i="1"/>
  <c r="Q387" i="1"/>
  <c r="Q384" i="1"/>
  <c r="Q383" i="1"/>
  <c r="Q382" i="1"/>
  <c r="Q381" i="1"/>
  <c r="Q380" i="1"/>
  <c r="Q379" i="1"/>
  <c r="Q378" i="1"/>
  <c r="Q376" i="1"/>
  <c r="Q372" i="1"/>
  <c r="Q371" i="1"/>
  <c r="Q370" i="1"/>
  <c r="Q369" i="1"/>
  <c r="Q368" i="1"/>
  <c r="Q367" i="1"/>
  <c r="Q366" i="1"/>
  <c r="Q365" i="1"/>
  <c r="Q364" i="1"/>
  <c r="Q363" i="1"/>
  <c r="Q357" i="1"/>
  <c r="Q356" i="1"/>
  <c r="Q355" i="1"/>
  <c r="Q354" i="1"/>
  <c r="Q353" i="1"/>
  <c r="Q352" i="1"/>
  <c r="Q351" i="1"/>
  <c r="Q350" i="1"/>
  <c r="Q349" i="1"/>
  <c r="Q348" i="1"/>
  <c r="Q343" i="1"/>
  <c r="Q342" i="1"/>
  <c r="Q341" i="1"/>
  <c r="Q340" i="1"/>
  <c r="Q339" i="1"/>
  <c r="Q338" i="1"/>
  <c r="Q336" i="1"/>
  <c r="Q335" i="1"/>
  <c r="Q334" i="1"/>
  <c r="L394" i="1"/>
  <c r="L391" i="1"/>
  <c r="L390" i="1"/>
  <c r="L389" i="1"/>
  <c r="L388" i="1"/>
  <c r="L387" i="1"/>
  <c r="L384" i="1"/>
  <c r="L383" i="1"/>
  <c r="L382" i="1"/>
  <c r="L381" i="1"/>
  <c r="L380" i="1"/>
  <c r="L379" i="1"/>
  <c r="L378" i="1"/>
  <c r="L376" i="1"/>
  <c r="L372" i="1"/>
  <c r="L371" i="1"/>
  <c r="L370" i="1"/>
  <c r="L369" i="1"/>
  <c r="L368" i="1"/>
  <c r="L367" i="1"/>
  <c r="L366" i="1"/>
  <c r="L365" i="1"/>
  <c r="L364" i="1"/>
  <c r="L363" i="1"/>
  <c r="L357" i="1"/>
  <c r="L356" i="1"/>
  <c r="L355" i="1"/>
  <c r="L354" i="1"/>
  <c r="L353" i="1"/>
  <c r="L352" i="1"/>
  <c r="L351" i="1"/>
  <c r="L350" i="1"/>
  <c r="L349" i="1"/>
  <c r="L348" i="1"/>
  <c r="L343" i="1"/>
  <c r="L342" i="1"/>
  <c r="L341" i="1"/>
  <c r="L340" i="1"/>
  <c r="L339" i="1"/>
  <c r="L338" i="1"/>
  <c r="L336" i="1"/>
  <c r="L335" i="1"/>
  <c r="L334" i="1"/>
  <c r="G357" i="1"/>
  <c r="G356" i="1"/>
  <c r="G355" i="1"/>
  <c r="G354" i="1"/>
  <c r="G353" i="1"/>
  <c r="G352" i="1"/>
  <c r="G351" i="1"/>
  <c r="G350" i="1"/>
  <c r="G349" i="1"/>
  <c r="G348" i="1"/>
  <c r="H333" i="1"/>
  <c r="I333" i="1"/>
  <c r="J333" i="1"/>
  <c r="K333" i="1"/>
  <c r="M333" i="1"/>
  <c r="N333" i="1"/>
  <c r="O333" i="1"/>
  <c r="P333" i="1"/>
  <c r="R333" i="1"/>
  <c r="S333" i="1"/>
  <c r="T333" i="1"/>
  <c r="U333" i="1"/>
  <c r="W333" i="1"/>
  <c r="X333" i="1"/>
  <c r="Y333" i="1"/>
  <c r="Z333" i="1"/>
  <c r="AB333" i="1"/>
  <c r="AC333" i="1"/>
  <c r="AD333" i="1"/>
  <c r="AE333" i="1"/>
  <c r="AG333" i="1"/>
  <c r="AH333" i="1"/>
  <c r="AI333" i="1"/>
  <c r="AJ333" i="1"/>
  <c r="AL333" i="1"/>
  <c r="AM333" i="1"/>
  <c r="AN333" i="1"/>
  <c r="G343" i="1"/>
  <c r="G342" i="1"/>
  <c r="G341" i="1"/>
  <c r="G340" i="1"/>
  <c r="G339" i="1"/>
  <c r="G338" i="1"/>
  <c r="G336" i="1"/>
  <c r="G335" i="1"/>
  <c r="G334" i="1"/>
  <c r="G394" i="1"/>
  <c r="G391" i="1"/>
  <c r="G390" i="1"/>
  <c r="G389" i="1"/>
  <c r="G388" i="1"/>
  <c r="G387" i="1"/>
  <c r="G384" i="1"/>
  <c r="G383" i="1"/>
  <c r="G382" i="1"/>
  <c r="G381" i="1"/>
  <c r="G380" i="1"/>
  <c r="G379" i="1"/>
  <c r="G378" i="1"/>
  <c r="G376" i="1"/>
  <c r="G364" i="1"/>
  <c r="G365" i="1"/>
  <c r="G366" i="1"/>
  <c r="G367" i="1"/>
  <c r="G368" i="1"/>
  <c r="G369" i="1"/>
  <c r="G370" i="1"/>
  <c r="G371" i="1"/>
  <c r="G363" i="1"/>
  <c r="K392" i="1"/>
  <c r="K386" i="1" s="1"/>
  <c r="H386" i="1"/>
  <c r="I386" i="1"/>
  <c r="J386" i="1"/>
  <c r="M386" i="1"/>
  <c r="N386" i="1"/>
  <c r="O386" i="1"/>
  <c r="P386" i="1"/>
  <c r="R386" i="1"/>
  <c r="S386" i="1"/>
  <c r="T386" i="1"/>
  <c r="U386" i="1"/>
  <c r="W386" i="1"/>
  <c r="X386" i="1"/>
  <c r="Y386" i="1"/>
  <c r="Z386" i="1"/>
  <c r="AB386" i="1"/>
  <c r="AC386" i="1"/>
  <c r="AD386" i="1"/>
  <c r="AE386" i="1"/>
  <c r="AG386" i="1"/>
  <c r="AH386" i="1"/>
  <c r="AI386" i="1"/>
  <c r="AJ386" i="1"/>
  <c r="AL386" i="1"/>
  <c r="AM386" i="1"/>
  <c r="AN386" i="1"/>
  <c r="H375" i="1"/>
  <c r="I375" i="1"/>
  <c r="J375" i="1"/>
  <c r="K375" i="1"/>
  <c r="M375" i="1"/>
  <c r="N375" i="1"/>
  <c r="O375" i="1"/>
  <c r="P375" i="1"/>
  <c r="R375" i="1"/>
  <c r="S375" i="1"/>
  <c r="T375" i="1"/>
  <c r="U375" i="1"/>
  <c r="W375" i="1"/>
  <c r="X375" i="1"/>
  <c r="Y375" i="1"/>
  <c r="Z375" i="1"/>
  <c r="AB375" i="1"/>
  <c r="AC375" i="1"/>
  <c r="AD375" i="1"/>
  <c r="AE375" i="1"/>
  <c r="AG375" i="1"/>
  <c r="AH375" i="1"/>
  <c r="AI375" i="1"/>
  <c r="AJ375" i="1"/>
  <c r="AL375" i="1"/>
  <c r="AM375" i="1"/>
  <c r="AN375" i="1"/>
  <c r="H362" i="1"/>
  <c r="I362" i="1"/>
  <c r="J362" i="1"/>
  <c r="K362" i="1"/>
  <c r="M362" i="1"/>
  <c r="N362" i="1"/>
  <c r="O362" i="1"/>
  <c r="P362" i="1"/>
  <c r="R362" i="1"/>
  <c r="S362" i="1"/>
  <c r="T362" i="1"/>
  <c r="U362" i="1"/>
  <c r="W362" i="1"/>
  <c r="X362" i="1"/>
  <c r="Y362" i="1"/>
  <c r="Z362" i="1"/>
  <c r="AB362" i="1"/>
  <c r="AC362" i="1"/>
  <c r="AD362" i="1"/>
  <c r="AE362" i="1"/>
  <c r="AG362" i="1"/>
  <c r="AH362" i="1"/>
  <c r="AI362" i="1"/>
  <c r="AJ362" i="1"/>
  <c r="AL362" i="1"/>
  <c r="AM362" i="1"/>
  <c r="AN362" i="1"/>
  <c r="H346" i="1"/>
  <c r="H345" i="1" s="1"/>
  <c r="I346" i="1"/>
  <c r="I345" i="1" s="1"/>
  <c r="J346" i="1"/>
  <c r="J345" i="1" s="1"/>
  <c r="K346" i="1"/>
  <c r="K345" i="1" s="1"/>
  <c r="M346" i="1"/>
  <c r="M345" i="1" s="1"/>
  <c r="N346" i="1"/>
  <c r="N345" i="1" s="1"/>
  <c r="O346" i="1"/>
  <c r="O345" i="1" s="1"/>
  <c r="P346" i="1"/>
  <c r="P345" i="1" s="1"/>
  <c r="R346" i="1"/>
  <c r="R345" i="1" s="1"/>
  <c r="S346" i="1"/>
  <c r="S345" i="1" s="1"/>
  <c r="T346" i="1"/>
  <c r="T345" i="1" s="1"/>
  <c r="U346" i="1"/>
  <c r="U345" i="1" s="1"/>
  <c r="W346" i="1"/>
  <c r="W345" i="1" s="1"/>
  <c r="X346" i="1"/>
  <c r="X345" i="1" s="1"/>
  <c r="Y346" i="1"/>
  <c r="Y345" i="1" s="1"/>
  <c r="Z346" i="1"/>
  <c r="Z345" i="1" s="1"/>
  <c r="AB346" i="1"/>
  <c r="AB345" i="1" s="1"/>
  <c r="AC346" i="1"/>
  <c r="AC345" i="1" s="1"/>
  <c r="AD346" i="1"/>
  <c r="AD345" i="1" s="1"/>
  <c r="AE346" i="1"/>
  <c r="AE345" i="1" s="1"/>
  <c r="AG346" i="1"/>
  <c r="AG345" i="1" s="1"/>
  <c r="AH346" i="1"/>
  <c r="AH345" i="1" s="1"/>
  <c r="AI346" i="1"/>
  <c r="AI345" i="1" s="1"/>
  <c r="AJ346" i="1"/>
  <c r="AJ345" i="1" s="1"/>
  <c r="AL346" i="1"/>
  <c r="AL345" i="1" s="1"/>
  <c r="AM346" i="1"/>
  <c r="AM345" i="1" s="1"/>
  <c r="AN346" i="1"/>
  <c r="AN345" i="1" s="1"/>
  <c r="E384" i="1"/>
  <c r="E375" i="1" s="1"/>
  <c r="E372" i="1"/>
  <c r="E362" i="1" s="1"/>
  <c r="D384" i="1"/>
  <c r="D375" i="1" s="1"/>
  <c r="D372" i="1"/>
  <c r="D362" i="1" s="1"/>
  <c r="D333" i="1"/>
  <c r="C392" i="1"/>
  <c r="C386" i="1" s="1"/>
  <c r="C384" i="1"/>
  <c r="C375" i="1" s="1"/>
  <c r="C372" i="1"/>
  <c r="C362" i="1" s="1"/>
  <c r="F375" i="1"/>
  <c r="F392" i="1"/>
  <c r="F386" i="1" s="1"/>
  <c r="F372" i="1"/>
  <c r="F362" i="1" s="1"/>
  <c r="E386" i="1"/>
  <c r="D386" i="1"/>
  <c r="D346" i="1"/>
  <c r="D345" i="1" s="1"/>
  <c r="E346" i="1"/>
  <c r="E345" i="1" s="1"/>
  <c r="F346" i="1"/>
  <c r="F345" i="1" s="1"/>
  <c r="F333" i="1"/>
  <c r="E333" i="1"/>
  <c r="AH135" i="1"/>
  <c r="AI135" i="1"/>
  <c r="AJ135" i="1"/>
  <c r="AO137" i="1" s="1"/>
  <c r="AG135" i="1"/>
  <c r="C360" i="1" l="1"/>
  <c r="AS183" i="1"/>
  <c r="AK135" i="1"/>
  <c r="M331" i="1"/>
  <c r="AH331" i="1"/>
  <c r="Z331" i="1"/>
  <c r="T331" i="1"/>
  <c r="R331" i="1"/>
  <c r="AB331" i="1"/>
  <c r="Y331" i="1"/>
  <c r="G392" i="1"/>
  <c r="G372" i="1"/>
  <c r="G333" i="1"/>
  <c r="AC360" i="1"/>
  <c r="L346" i="1"/>
  <c r="L392" i="1"/>
  <c r="Q362" i="1"/>
  <c r="Q375" i="1"/>
  <c r="V333" i="1"/>
  <c r="V346" i="1"/>
  <c r="AF386" i="1"/>
  <c r="AD360" i="1"/>
  <c r="I360" i="1"/>
  <c r="AM360" i="1"/>
  <c r="H360" i="1"/>
  <c r="L362" i="1"/>
  <c r="Q386" i="1"/>
  <c r="AK375" i="1"/>
  <c r="AK386" i="1"/>
  <c r="Q333" i="1"/>
  <c r="V362" i="1"/>
  <c r="AA375" i="1"/>
  <c r="AA386" i="1"/>
  <c r="AF333" i="1"/>
  <c r="AF346" i="1"/>
  <c r="U331" i="1"/>
  <c r="AJ360" i="1"/>
  <c r="Z360" i="1"/>
  <c r="G346" i="1"/>
  <c r="L375" i="1"/>
  <c r="Q346" i="1"/>
  <c r="AK333" i="1"/>
  <c r="C331" i="1"/>
  <c r="R360" i="1"/>
  <c r="Y360" i="1"/>
  <c r="O360" i="1"/>
  <c r="AA333" i="1"/>
  <c r="AK346" i="1"/>
  <c r="AC331" i="1"/>
  <c r="I331" i="1"/>
  <c r="P360" i="1"/>
  <c r="AH360" i="1"/>
  <c r="L333" i="1"/>
  <c r="V375" i="1"/>
  <c r="V386" i="1"/>
  <c r="AA346" i="1"/>
  <c r="AK362" i="1"/>
  <c r="U360" i="1"/>
  <c r="J360" i="1"/>
  <c r="G375" i="1"/>
  <c r="AA362" i="1"/>
  <c r="AF362" i="1"/>
  <c r="AF375" i="1"/>
  <c r="X331" i="1"/>
  <c r="P331" i="1"/>
  <c r="H331" i="1"/>
  <c r="AM331" i="1"/>
  <c r="AE331" i="1"/>
  <c r="W331" i="1"/>
  <c r="O331" i="1"/>
  <c r="N331" i="1"/>
  <c r="J331" i="1"/>
  <c r="AD331" i="1"/>
  <c r="AI331" i="1"/>
  <c r="S331" i="1"/>
  <c r="K331" i="1"/>
  <c r="AN360" i="1"/>
  <c r="AN331" i="1"/>
  <c r="AL360" i="1"/>
  <c r="AL331" i="1"/>
  <c r="AG331" i="1"/>
  <c r="W360" i="1"/>
  <c r="M360" i="1"/>
  <c r="AI360" i="1"/>
  <c r="S360" i="1"/>
  <c r="AJ331" i="1"/>
  <c r="AG360" i="1"/>
  <c r="AE360" i="1"/>
  <c r="AB360" i="1"/>
  <c r="X360" i="1"/>
  <c r="T360" i="1"/>
  <c r="N360" i="1"/>
  <c r="K360" i="1"/>
  <c r="E331" i="1"/>
  <c r="D331" i="1"/>
  <c r="D360" i="1"/>
  <c r="E360" i="1"/>
  <c r="F360" i="1"/>
  <c r="F331" i="1"/>
  <c r="V345" i="1" l="1"/>
  <c r="G362" i="1"/>
  <c r="AF345" i="1"/>
  <c r="G386" i="1"/>
  <c r="Q345" i="1"/>
  <c r="AA345" i="1"/>
  <c r="AK345" i="1"/>
  <c r="L386" i="1"/>
  <c r="G345" i="1"/>
  <c r="L345" i="1"/>
  <c r="V360" i="1"/>
  <c r="Q360" i="1"/>
  <c r="AA360" i="1"/>
  <c r="AF360" i="1"/>
  <c r="AK360" i="1"/>
  <c r="AF331" i="1" l="1"/>
  <c r="Q331" i="1"/>
  <c r="L331" i="1"/>
  <c r="L360" i="1"/>
  <c r="AK331" i="1"/>
  <c r="G360" i="1"/>
  <c r="AA331" i="1"/>
  <c r="V331" i="1"/>
  <c r="G331" i="1"/>
  <c r="AP151" i="1" l="1"/>
  <c r="AU153" i="1" s="1"/>
  <c r="AP148" i="1"/>
  <c r="AU150" i="1" s="1"/>
  <c r="AP145" i="1"/>
  <c r="AU147" i="1" s="1"/>
  <c r="AP142" i="1"/>
  <c r="AU144" i="1" s="1"/>
  <c r="AP290" i="1"/>
  <c r="AU292" i="1" s="1"/>
  <c r="AP294" i="1"/>
  <c r="AU296" i="1" s="1"/>
  <c r="AM204" i="1"/>
  <c r="AP169" i="1"/>
  <c r="AU171" i="1" s="1"/>
  <c r="AM181" i="1"/>
  <c r="AQ183" i="1"/>
  <c r="AP158" i="1"/>
  <c r="AP132" i="1"/>
  <c r="AP129" i="1"/>
  <c r="AU131" i="1" s="1"/>
  <c r="AP126" i="1"/>
  <c r="AU128" i="1" s="1"/>
  <c r="AP123" i="1"/>
  <c r="AU125" i="1" s="1"/>
  <c r="AP116" i="1"/>
  <c r="AP113" i="1"/>
  <c r="AP110" i="1"/>
  <c r="AP107" i="1"/>
  <c r="AM104" i="1"/>
  <c r="AP80" i="1"/>
  <c r="AU82" i="1" s="1"/>
  <c r="AP77" i="1"/>
  <c r="AU79" i="1" s="1"/>
  <c r="AP74" i="1"/>
  <c r="AU76" i="1" s="1"/>
  <c r="AU73" i="1"/>
  <c r="AU48" i="1"/>
  <c r="AP43" i="1"/>
  <c r="AU45" i="1" s="1"/>
  <c r="AP40" i="1"/>
  <c r="AU42" i="1" s="1"/>
  <c r="AP37" i="1"/>
  <c r="AU39" i="1" s="1"/>
  <c r="AM35" i="1"/>
  <c r="AU19" i="1"/>
  <c r="AP14" i="1"/>
  <c r="AU16" i="1" s="1"/>
  <c r="AU13" i="1"/>
  <c r="AU10" i="1"/>
  <c r="AK290" i="1"/>
  <c r="AK294" i="1"/>
  <c r="AK286" i="1"/>
  <c r="AK278" i="1"/>
  <c r="AK216" i="1"/>
  <c r="AK213" i="1"/>
  <c r="AK210" i="1"/>
  <c r="AK207" i="1"/>
  <c r="AG204" i="1"/>
  <c r="AH204" i="1"/>
  <c r="AI204" i="1"/>
  <c r="AJ204" i="1"/>
  <c r="AJ181" i="1"/>
  <c r="AI181" i="1"/>
  <c r="AH181" i="1"/>
  <c r="AG181" i="1"/>
  <c r="AK172" i="1"/>
  <c r="AK169" i="1"/>
  <c r="AK162" i="1"/>
  <c r="AK158" i="1"/>
  <c r="AK151" i="1"/>
  <c r="AK148" i="1"/>
  <c r="AK145" i="1"/>
  <c r="AH139" i="1"/>
  <c r="AH154" i="1" s="1"/>
  <c r="AG139" i="1"/>
  <c r="AK132" i="1"/>
  <c r="AK126" i="1"/>
  <c r="AK123" i="1"/>
  <c r="AK116" i="1"/>
  <c r="AK113" i="1"/>
  <c r="AK110" i="1"/>
  <c r="AJ104" i="1"/>
  <c r="AO106" i="1" s="1"/>
  <c r="AI104" i="1"/>
  <c r="AH104" i="1"/>
  <c r="AG104" i="1"/>
  <c r="AK80" i="1"/>
  <c r="AK77" i="1"/>
  <c r="AK74" i="1"/>
  <c r="AK71" i="1"/>
  <c r="AJ68" i="1"/>
  <c r="AO70" i="1" s="1"/>
  <c r="AI68" i="1"/>
  <c r="AH68" i="1"/>
  <c r="AG68" i="1"/>
  <c r="AK46" i="1"/>
  <c r="AK43" i="1"/>
  <c r="AK40" i="1"/>
  <c r="AJ35" i="1"/>
  <c r="AO36" i="1" s="1"/>
  <c r="AI35" i="1"/>
  <c r="AN36" i="1" s="1"/>
  <c r="AH35" i="1"/>
  <c r="AG35" i="1"/>
  <c r="AK37" i="1"/>
  <c r="AN31" i="1"/>
  <c r="AN32" i="1" s="1"/>
  <c r="AN29" i="1"/>
  <c r="AN30" i="1" s="1"/>
  <c r="AN27" i="1"/>
  <c r="AN28" i="1" s="1"/>
  <c r="AN25" i="1"/>
  <c r="AN26" i="1" s="1"/>
  <c r="AM31" i="1"/>
  <c r="AM32" i="1" s="1"/>
  <c r="AM29" i="1"/>
  <c r="AM30" i="1" s="1"/>
  <c r="AM27" i="1"/>
  <c r="AM28" i="1" s="1"/>
  <c r="AM25" i="1"/>
  <c r="AM26" i="1" s="1"/>
  <c r="AL31" i="1"/>
  <c r="AL29" i="1"/>
  <c r="AL27" i="1"/>
  <c r="AL25" i="1"/>
  <c r="AJ31" i="1"/>
  <c r="AJ32" i="1" s="1"/>
  <c r="AJ29" i="1"/>
  <c r="AJ30" i="1" s="1"/>
  <c r="AJ27" i="1"/>
  <c r="AJ28" i="1" s="1"/>
  <c r="AJ25" i="1"/>
  <c r="AJ26" i="1" s="1"/>
  <c r="AK14" i="1"/>
  <c r="AK6" i="1" s="1"/>
  <c r="AO296" i="1"/>
  <c r="AN296" i="1"/>
  <c r="AM296" i="1"/>
  <c r="AL296" i="1"/>
  <c r="AO292" i="1"/>
  <c r="AN292" i="1"/>
  <c r="AM292" i="1"/>
  <c r="AL292" i="1"/>
  <c r="AN288" i="1"/>
  <c r="AM288" i="1"/>
  <c r="AL288" i="1"/>
  <c r="AN280" i="1"/>
  <c r="AM280" i="1"/>
  <c r="AL280" i="1"/>
  <c r="AN218" i="1"/>
  <c r="AM218" i="1"/>
  <c r="AL218" i="1"/>
  <c r="AN215" i="1"/>
  <c r="AM215" i="1"/>
  <c r="AL215" i="1"/>
  <c r="AN212" i="1"/>
  <c r="AM212" i="1"/>
  <c r="AL212" i="1"/>
  <c r="AN209" i="1"/>
  <c r="AM209" i="1"/>
  <c r="AL209" i="1"/>
  <c r="AN174" i="1"/>
  <c r="AM174" i="1"/>
  <c r="AL174" i="1"/>
  <c r="AN173" i="1"/>
  <c r="AM173" i="1"/>
  <c r="AL173" i="1"/>
  <c r="AN171" i="1"/>
  <c r="AM171" i="1"/>
  <c r="AL171" i="1"/>
  <c r="AN170" i="1"/>
  <c r="AM170" i="1"/>
  <c r="AL170" i="1"/>
  <c r="AN164" i="1"/>
  <c r="AM164" i="1"/>
  <c r="AL164" i="1"/>
  <c r="AN153" i="1"/>
  <c r="AM153" i="1"/>
  <c r="AL153" i="1"/>
  <c r="AN150" i="1"/>
  <c r="AM150" i="1"/>
  <c r="AL150" i="1"/>
  <c r="AN149" i="1"/>
  <c r="AM149" i="1"/>
  <c r="AL149" i="1"/>
  <c r="AN147" i="1"/>
  <c r="AM147" i="1"/>
  <c r="AL147" i="1"/>
  <c r="AN146" i="1"/>
  <c r="AM146" i="1"/>
  <c r="AL146" i="1"/>
  <c r="AN144" i="1"/>
  <c r="AM144" i="1"/>
  <c r="AL144" i="1"/>
  <c r="AN143" i="1"/>
  <c r="AM143" i="1"/>
  <c r="AL143" i="1"/>
  <c r="AN134" i="1"/>
  <c r="AM134" i="1"/>
  <c r="AL134" i="1"/>
  <c r="AN133" i="1"/>
  <c r="AM133" i="1"/>
  <c r="AL133" i="1"/>
  <c r="AN131" i="1"/>
  <c r="AM131" i="1"/>
  <c r="AL131" i="1"/>
  <c r="AN130" i="1"/>
  <c r="AM130" i="1"/>
  <c r="AL130" i="1"/>
  <c r="AN128" i="1"/>
  <c r="AM128" i="1"/>
  <c r="AL128" i="1"/>
  <c r="AN127" i="1"/>
  <c r="AM127" i="1"/>
  <c r="AL127" i="1"/>
  <c r="AN125" i="1"/>
  <c r="AM125" i="1"/>
  <c r="AL125" i="1"/>
  <c r="AN124" i="1"/>
  <c r="AM124" i="1"/>
  <c r="AL124" i="1"/>
  <c r="AN118" i="1"/>
  <c r="AM118" i="1"/>
  <c r="AL118" i="1"/>
  <c r="AN117" i="1"/>
  <c r="AM117" i="1"/>
  <c r="AL117" i="1"/>
  <c r="AN115" i="1"/>
  <c r="AM115" i="1"/>
  <c r="AL115" i="1"/>
  <c r="AN114" i="1"/>
  <c r="AM114" i="1"/>
  <c r="AL114" i="1"/>
  <c r="AN112" i="1"/>
  <c r="AM112" i="1"/>
  <c r="AL112" i="1"/>
  <c r="AN111" i="1"/>
  <c r="AM111" i="1"/>
  <c r="AL111" i="1"/>
  <c r="AN109" i="1"/>
  <c r="AM109" i="1"/>
  <c r="AL109" i="1"/>
  <c r="AN108" i="1"/>
  <c r="AM108" i="1"/>
  <c r="AL108" i="1"/>
  <c r="AR99" i="1"/>
  <c r="AQ99" i="1"/>
  <c r="AS96" i="1"/>
  <c r="AR96" i="1"/>
  <c r="AQ96" i="1"/>
  <c r="AS93" i="1"/>
  <c r="AR93" i="1"/>
  <c r="AL91" i="1"/>
  <c r="AQ93" i="1" s="1"/>
  <c r="AS90" i="1"/>
  <c r="AR90" i="1"/>
  <c r="AQ90" i="1"/>
  <c r="AN82" i="1"/>
  <c r="AM82" i="1"/>
  <c r="AL82" i="1"/>
  <c r="AN81" i="1"/>
  <c r="AM81" i="1"/>
  <c r="AL81" i="1"/>
  <c r="AN79" i="1"/>
  <c r="AM79" i="1"/>
  <c r="AL79" i="1"/>
  <c r="AN78" i="1"/>
  <c r="AM78" i="1"/>
  <c r="AL78" i="1"/>
  <c r="AN76" i="1"/>
  <c r="AM76" i="1"/>
  <c r="AL76" i="1"/>
  <c r="AN75" i="1"/>
  <c r="AM75" i="1"/>
  <c r="AL75" i="1"/>
  <c r="AN73" i="1"/>
  <c r="AM73" i="1"/>
  <c r="AL73" i="1"/>
  <c r="AN72" i="1"/>
  <c r="AM72" i="1"/>
  <c r="AL72" i="1"/>
  <c r="AN63" i="1"/>
  <c r="AM63" i="1"/>
  <c r="AR65" i="1" s="1"/>
  <c r="AL63" i="1"/>
  <c r="AN60" i="1"/>
  <c r="AM60" i="1"/>
  <c r="AR62" i="1" s="1"/>
  <c r="AL60" i="1"/>
  <c r="AN57" i="1"/>
  <c r="AM57" i="1"/>
  <c r="AR59" i="1" s="1"/>
  <c r="AL57" i="1"/>
  <c r="AN54" i="1"/>
  <c r="AM54" i="1"/>
  <c r="AR56" i="1" s="1"/>
  <c r="AL54" i="1"/>
  <c r="AN48" i="1"/>
  <c r="AM48" i="1"/>
  <c r="AL48" i="1"/>
  <c r="AN45" i="1"/>
  <c r="AM45" i="1"/>
  <c r="AL45" i="1"/>
  <c r="AN42" i="1"/>
  <c r="AM42" i="1"/>
  <c r="AL42" i="1"/>
  <c r="AN39" i="1"/>
  <c r="AM39" i="1"/>
  <c r="AL39" i="1"/>
  <c r="AN19" i="1"/>
  <c r="AM19" i="1"/>
  <c r="AL19" i="1"/>
  <c r="AN16" i="1"/>
  <c r="AM16" i="1"/>
  <c r="AL16" i="1"/>
  <c r="AN13" i="1"/>
  <c r="AM13" i="1"/>
  <c r="AL13" i="1"/>
  <c r="AN10" i="1"/>
  <c r="AM10" i="1"/>
  <c r="AL10" i="1"/>
  <c r="AM6" i="1"/>
  <c r="AJ6" i="1"/>
  <c r="AO7" i="1" s="1"/>
  <c r="AI6" i="1"/>
  <c r="AH6" i="1"/>
  <c r="AG6" i="1"/>
  <c r="AF290" i="1"/>
  <c r="AA290" i="1"/>
  <c r="AF294" i="1"/>
  <c r="AF286" i="1"/>
  <c r="AJ296" i="1"/>
  <c r="AI296" i="1"/>
  <c r="AH296" i="1"/>
  <c r="AG296" i="1"/>
  <c r="AF278" i="1"/>
  <c r="AF216" i="1"/>
  <c r="AF213" i="1"/>
  <c r="AF210" i="1"/>
  <c r="AF207" i="1"/>
  <c r="AE204" i="1"/>
  <c r="AD204" i="1"/>
  <c r="AC204" i="1"/>
  <c r="AB204" i="1"/>
  <c r="AF172" i="1"/>
  <c r="AF169" i="1"/>
  <c r="AF162" i="1"/>
  <c r="AF158" i="1"/>
  <c r="AE139" i="1"/>
  <c r="AE154" i="1" s="1"/>
  <c r="AD139" i="1"/>
  <c r="AD154" i="1" s="1"/>
  <c r="AC139" i="1"/>
  <c r="AC154" i="1" s="1"/>
  <c r="AB139" i="1"/>
  <c r="AB154" i="1" s="1"/>
  <c r="AF151" i="1"/>
  <c r="AF148" i="1"/>
  <c r="AF145" i="1"/>
  <c r="AF142" i="1"/>
  <c r="AF132" i="1"/>
  <c r="AF129" i="1"/>
  <c r="AF126" i="1"/>
  <c r="AF123" i="1"/>
  <c r="AE120" i="1"/>
  <c r="AD120" i="1"/>
  <c r="AC120" i="1"/>
  <c r="AB120" i="1"/>
  <c r="AF116" i="1"/>
  <c r="AF113" i="1"/>
  <c r="AF110" i="1"/>
  <c r="AF107" i="1"/>
  <c r="AE104" i="1"/>
  <c r="AD104" i="1"/>
  <c r="AC104" i="1"/>
  <c r="AB104" i="1"/>
  <c r="AF80" i="1"/>
  <c r="AF77" i="1"/>
  <c r="AF74" i="1"/>
  <c r="AF71" i="1"/>
  <c r="AE68" i="1"/>
  <c r="AD68" i="1"/>
  <c r="AC68" i="1"/>
  <c r="AB68" i="1"/>
  <c r="AF46" i="1"/>
  <c r="AF43" i="1"/>
  <c r="AF40" i="1"/>
  <c r="AF37" i="1"/>
  <c r="AE35" i="1"/>
  <c r="AD35" i="1"/>
  <c r="AC35" i="1"/>
  <c r="AB35" i="1"/>
  <c r="AF14" i="1"/>
  <c r="AF6" i="1" s="1"/>
  <c r="AE6" i="1"/>
  <c r="AD6" i="1"/>
  <c r="AC6" i="1"/>
  <c r="AB6" i="1"/>
  <c r="AA286" i="1"/>
  <c r="AA278" i="1"/>
  <c r="AA213" i="1"/>
  <c r="AA216" i="1"/>
  <c r="AA207" i="1"/>
  <c r="Z204" i="1"/>
  <c r="Y204" i="1"/>
  <c r="X204" i="1"/>
  <c r="W204" i="1"/>
  <c r="AA175" i="1"/>
  <c r="AA162" i="1"/>
  <c r="Y139" i="1"/>
  <c r="Y154" i="1" s="1"/>
  <c r="X139" i="1"/>
  <c r="X154" i="1" s="1"/>
  <c r="W139" i="1"/>
  <c r="W154" i="1" s="1"/>
  <c r="AA151" i="1"/>
  <c r="AA129" i="1"/>
  <c r="AA132" i="1"/>
  <c r="Z120" i="1"/>
  <c r="Y120" i="1"/>
  <c r="X120" i="1"/>
  <c r="W120" i="1"/>
  <c r="AA113" i="1"/>
  <c r="AA116" i="1"/>
  <c r="AA107" i="1"/>
  <c r="Z104" i="1"/>
  <c r="Y104" i="1"/>
  <c r="X104" i="1"/>
  <c r="W104" i="1"/>
  <c r="AA77" i="1"/>
  <c r="AA80" i="1"/>
  <c r="Z68" i="1"/>
  <c r="Y68" i="1"/>
  <c r="X68" i="1"/>
  <c r="W68" i="1"/>
  <c r="AA71" i="1"/>
  <c r="AA43" i="1"/>
  <c r="AA46" i="1"/>
  <c r="Z35" i="1"/>
  <c r="Y35" i="1"/>
  <c r="X35" i="1"/>
  <c r="W35" i="1"/>
  <c r="AA37" i="1"/>
  <c r="Z6" i="1"/>
  <c r="Y6" i="1"/>
  <c r="X6" i="1"/>
  <c r="W6" i="1"/>
  <c r="AA14" i="1"/>
  <c r="V290" i="1"/>
  <c r="V213" i="1"/>
  <c r="V216" i="1"/>
  <c r="S204" i="1"/>
  <c r="T204" i="1"/>
  <c r="U204" i="1"/>
  <c r="R204" i="1"/>
  <c r="V204" i="1" l="1"/>
  <c r="AU118" i="1"/>
  <c r="AP97" i="1"/>
  <c r="AU109" i="1"/>
  <c r="AP88" i="1"/>
  <c r="AU90" i="1" s="1"/>
  <c r="AU112" i="1"/>
  <c r="AU115" i="1"/>
  <c r="AP94" i="1"/>
  <c r="AR183" i="1"/>
  <c r="AM166" i="1"/>
  <c r="AM85" i="1" s="1"/>
  <c r="AL30" i="1"/>
  <c r="AP29" i="1"/>
  <c r="AP30" i="1" s="1"/>
  <c r="AL28" i="1"/>
  <c r="AP27" i="1"/>
  <c r="AP28" i="1" s="1"/>
  <c r="AL32" i="1"/>
  <c r="AP31" i="1"/>
  <c r="AP32" i="1" s="1"/>
  <c r="AL26" i="1"/>
  <c r="AP25" i="1"/>
  <c r="AP26" i="1" s="1"/>
  <c r="AS59" i="1"/>
  <c r="AR36" i="1"/>
  <c r="AS168" i="1"/>
  <c r="AS62" i="1"/>
  <c r="AR106" i="1"/>
  <c r="AS106" i="1"/>
  <c r="AS56" i="1"/>
  <c r="AS141" i="1"/>
  <c r="AS7" i="1"/>
  <c r="AQ59" i="1"/>
  <c r="AS70" i="1"/>
  <c r="AS206" i="1"/>
  <c r="AR206" i="1"/>
  <c r="AR7" i="1"/>
  <c r="AO206" i="1"/>
  <c r="AQ206" i="1"/>
  <c r="AQ7" i="1"/>
  <c r="AQ62" i="1"/>
  <c r="AQ56" i="1"/>
  <c r="AQ65" i="1"/>
  <c r="AQ106" i="1"/>
  <c r="AQ36" i="1"/>
  <c r="AQ70" i="1"/>
  <c r="AL58" i="1"/>
  <c r="AN64" i="1"/>
  <c r="AM194" i="1"/>
  <c r="AP144" i="1"/>
  <c r="AM58" i="1"/>
  <c r="AL188" i="1"/>
  <c r="AN194" i="1"/>
  <c r="AP109" i="1"/>
  <c r="AN58" i="1"/>
  <c r="AM188" i="1"/>
  <c r="AL197" i="1"/>
  <c r="AL61" i="1"/>
  <c r="AN188" i="1"/>
  <c r="AM98" i="1"/>
  <c r="AM61" i="1"/>
  <c r="AL191" i="1"/>
  <c r="AN197" i="1"/>
  <c r="AL55" i="1"/>
  <c r="AN61" i="1"/>
  <c r="AM191" i="1"/>
  <c r="AM55" i="1"/>
  <c r="AL64" i="1"/>
  <c r="AN191" i="1"/>
  <c r="AN55" i="1"/>
  <c r="AM64" i="1"/>
  <c r="AL95" i="1"/>
  <c r="AJ100" i="1"/>
  <c r="AO102" i="1" s="1"/>
  <c r="AO183" i="1"/>
  <c r="AF272" i="1"/>
  <c r="AL18" i="1"/>
  <c r="AN18" i="1"/>
  <c r="AJ155" i="1"/>
  <c r="AK154" i="1"/>
  <c r="AH100" i="1"/>
  <c r="Z155" i="1"/>
  <c r="Y155" i="1"/>
  <c r="AB156" i="1"/>
  <c r="AB155" i="1"/>
  <c r="AI155" i="1"/>
  <c r="AH156" i="1"/>
  <c r="AH155" i="1"/>
  <c r="AN141" i="1"/>
  <c r="X155" i="1"/>
  <c r="AC155" i="1"/>
  <c r="AC156" i="1"/>
  <c r="AD156" i="1"/>
  <c r="AD155" i="1"/>
  <c r="AN183" i="1"/>
  <c r="AI100" i="1"/>
  <c r="AE155" i="1"/>
  <c r="AE156" i="1"/>
  <c r="AL279" i="1"/>
  <c r="AL155" i="1"/>
  <c r="AL141" i="1"/>
  <c r="AG154" i="1"/>
  <c r="AA154" i="1"/>
  <c r="W155" i="1"/>
  <c r="AF266" i="1"/>
  <c r="AJ136" i="1"/>
  <c r="AK266" i="1"/>
  <c r="AK269" i="1"/>
  <c r="AF269" i="1"/>
  <c r="AB295" i="1"/>
  <c r="AK272" i="1"/>
  <c r="AC295" i="1"/>
  <c r="AM279" i="1"/>
  <c r="AD295" i="1"/>
  <c r="AG136" i="1"/>
  <c r="AA269" i="1"/>
  <c r="AF263" i="1"/>
  <c r="AE295" i="1"/>
  <c r="AH136" i="1"/>
  <c r="AN279" i="1"/>
  <c r="AI295" i="1"/>
  <c r="AI136" i="1"/>
  <c r="AK211" i="1"/>
  <c r="AK214" i="1"/>
  <c r="AF217" i="1"/>
  <c r="AA208" i="1"/>
  <c r="AF208" i="1"/>
  <c r="AK217" i="1"/>
  <c r="AA217" i="1"/>
  <c r="AF211" i="1"/>
  <c r="AA214" i="1"/>
  <c r="AF214" i="1"/>
  <c r="AK208" i="1"/>
  <c r="AM183" i="1"/>
  <c r="AO295" i="1"/>
  <c r="AP73" i="1"/>
  <c r="AL122" i="1"/>
  <c r="AM122" i="1"/>
  <c r="AN122" i="1"/>
  <c r="AN38" i="1"/>
  <c r="AN44" i="1"/>
  <c r="AN167" i="1"/>
  <c r="AP54" i="1"/>
  <c r="AU56" i="1" s="1"/>
  <c r="AO291" i="1"/>
  <c r="AN206" i="1"/>
  <c r="AP108" i="1"/>
  <c r="AN291" i="1"/>
  <c r="AN163" i="1"/>
  <c r="AN41" i="1"/>
  <c r="AN295" i="1"/>
  <c r="AN47" i="1"/>
  <c r="AN159" i="1"/>
  <c r="AN182" i="1"/>
  <c r="AP75" i="1"/>
  <c r="AP153" i="1"/>
  <c r="AP147" i="1"/>
  <c r="AP76" i="1"/>
  <c r="AM140" i="1"/>
  <c r="AM36" i="1"/>
  <c r="AK25" i="1"/>
  <c r="AK26" i="1" s="1"/>
  <c r="AM295" i="1"/>
  <c r="AM291" i="1"/>
  <c r="AM44" i="1"/>
  <c r="AP296" i="1"/>
  <c r="AM141" i="1"/>
  <c r="AP48" i="1"/>
  <c r="AP139" i="1"/>
  <c r="AU141" i="1" s="1"/>
  <c r="AK29" i="1"/>
  <c r="AK30" i="1" s="1"/>
  <c r="AK68" i="1"/>
  <c r="AP118" i="1"/>
  <c r="AK181" i="1"/>
  <c r="AN70" i="1"/>
  <c r="AN105" i="1"/>
  <c r="AN23" i="1"/>
  <c r="AP112" i="1"/>
  <c r="AA120" i="1"/>
  <c r="AJ23" i="1"/>
  <c r="AJ24" i="1" s="1"/>
  <c r="AK104" i="1"/>
  <c r="AM69" i="1"/>
  <c r="AN51" i="1"/>
  <c r="AN69" i="1"/>
  <c r="AP125" i="1"/>
  <c r="AN121" i="1"/>
  <c r="AK31" i="1"/>
  <c r="AK32" i="1" s="1"/>
  <c r="AP81" i="1"/>
  <c r="AP149" i="1"/>
  <c r="AP170" i="1"/>
  <c r="AP152" i="1"/>
  <c r="AN106" i="1"/>
  <c r="AP150" i="1"/>
  <c r="AM206" i="1"/>
  <c r="AL206" i="1"/>
  <c r="AP172" i="1"/>
  <c r="AU174" i="1" s="1"/>
  <c r="AL183" i="1"/>
  <c r="AP171" i="1"/>
  <c r="AN140" i="1"/>
  <c r="AP133" i="1"/>
  <c r="AP134" i="1"/>
  <c r="AP127" i="1"/>
  <c r="AP128" i="1"/>
  <c r="AL98" i="1"/>
  <c r="AL106" i="1"/>
  <c r="AP104" i="1"/>
  <c r="AU106" i="1" s="1"/>
  <c r="AM106" i="1"/>
  <c r="AP115" i="1"/>
  <c r="AP68" i="1"/>
  <c r="AU70" i="1" s="1"/>
  <c r="AP82" i="1"/>
  <c r="AP63" i="1"/>
  <c r="AU65" i="1" s="1"/>
  <c r="AP78" i="1"/>
  <c r="AL70" i="1"/>
  <c r="AM70" i="1"/>
  <c r="AL291" i="1"/>
  <c r="AM41" i="1"/>
  <c r="AM163" i="1"/>
  <c r="AM23" i="1"/>
  <c r="AM24" i="1" s="1"/>
  <c r="AM121" i="1"/>
  <c r="AM105" i="1"/>
  <c r="AM159" i="1"/>
  <c r="AM205" i="1"/>
  <c r="AL295" i="1"/>
  <c r="AM38" i="1"/>
  <c r="AM51" i="1"/>
  <c r="AR53" i="1" s="1"/>
  <c r="AM182" i="1"/>
  <c r="AL36" i="1"/>
  <c r="AM47" i="1"/>
  <c r="AL140" i="1"/>
  <c r="AL44" i="1"/>
  <c r="AL47" i="1"/>
  <c r="AL51" i="1"/>
  <c r="AL182" i="1"/>
  <c r="AL205" i="1"/>
  <c r="AL38" i="1"/>
  <c r="AL41" i="1"/>
  <c r="AL159" i="1"/>
  <c r="AL163" i="1"/>
  <c r="AL69" i="1"/>
  <c r="AP117" i="1"/>
  <c r="AP35" i="1"/>
  <c r="AU36" i="1" s="1"/>
  <c r="AP45" i="1"/>
  <c r="AP114" i="1"/>
  <c r="AP130" i="1"/>
  <c r="AP60" i="1"/>
  <c r="AU62" i="1" s="1"/>
  <c r="AP57" i="1"/>
  <c r="AU59" i="1" s="1"/>
  <c r="AP111" i="1"/>
  <c r="AP146" i="1"/>
  <c r="AP42" i="1"/>
  <c r="AP72" i="1"/>
  <c r="AP124" i="1"/>
  <c r="AP143" i="1"/>
  <c r="AP39" i="1"/>
  <c r="AL105" i="1"/>
  <c r="AL121" i="1"/>
  <c r="AO159" i="1"/>
  <c r="AP19" i="1"/>
  <c r="AP16" i="1"/>
  <c r="AP13" i="1"/>
  <c r="AP6" i="1"/>
  <c r="AU7" i="1" s="1"/>
  <c r="AM7" i="1"/>
  <c r="AL23" i="1"/>
  <c r="AL24" i="1" s="1"/>
  <c r="AP292" i="1"/>
  <c r="AK204" i="1"/>
  <c r="AP131" i="1"/>
  <c r="AP79" i="1"/>
  <c r="AK35" i="1"/>
  <c r="AJ295" i="1"/>
  <c r="AK27" i="1"/>
  <c r="AK28" i="1" s="1"/>
  <c r="AH295" i="1"/>
  <c r="AG295" i="1"/>
  <c r="AP10" i="1"/>
  <c r="AL9" i="1"/>
  <c r="AL12" i="1"/>
  <c r="AL15" i="1"/>
  <c r="AN9" i="1"/>
  <c r="AM12" i="1"/>
  <c r="AN12" i="1"/>
  <c r="AL7" i="1"/>
  <c r="AN7" i="1"/>
  <c r="AM15" i="1"/>
  <c r="AL92" i="1"/>
  <c r="AM95" i="1"/>
  <c r="AN98" i="1"/>
  <c r="AL194" i="1"/>
  <c r="AQ196" i="1" s="1"/>
  <c r="AN15" i="1"/>
  <c r="AL89" i="1"/>
  <c r="AM92" i="1"/>
  <c r="AN95" i="1"/>
  <c r="AM89" i="1"/>
  <c r="AN92" i="1"/>
  <c r="AN89" i="1"/>
  <c r="AM18" i="1"/>
  <c r="AM9" i="1"/>
  <c r="AK296" i="1"/>
  <c r="AF139" i="1"/>
  <c r="AF154" i="1" s="1"/>
  <c r="AA6" i="1"/>
  <c r="AA35" i="1"/>
  <c r="AF204" i="1"/>
  <c r="AF120" i="1"/>
  <c r="AF104" i="1"/>
  <c r="AF68" i="1"/>
  <c r="AF35" i="1"/>
  <c r="AA204" i="1"/>
  <c r="AA104" i="1"/>
  <c r="AA68" i="1"/>
  <c r="D97" i="1"/>
  <c r="D197" i="1" s="1"/>
  <c r="E97" i="1"/>
  <c r="E98" i="1" s="1"/>
  <c r="F97" i="1"/>
  <c r="F197" i="1" s="1"/>
  <c r="H97" i="1"/>
  <c r="H197" i="1" s="1"/>
  <c r="H198" i="1" s="1"/>
  <c r="I97" i="1"/>
  <c r="J97" i="1"/>
  <c r="J197" i="1" s="1"/>
  <c r="J216" i="1" s="1"/>
  <c r="K97" i="1"/>
  <c r="K98" i="1" s="1"/>
  <c r="M97" i="1"/>
  <c r="M98" i="1" s="1"/>
  <c r="N97" i="1"/>
  <c r="N197" i="1" s="1"/>
  <c r="N233" i="1" s="1"/>
  <c r="N252" i="1" s="1"/>
  <c r="O97" i="1"/>
  <c r="O197" i="1" s="1"/>
  <c r="O233" i="1" s="1"/>
  <c r="O252" i="1" s="1"/>
  <c r="P97" i="1"/>
  <c r="P197" i="1" s="1"/>
  <c r="P198" i="1" s="1"/>
  <c r="R97" i="1"/>
  <c r="R197" i="1" s="1"/>
  <c r="R233" i="1" s="1"/>
  <c r="R271" i="1" s="1"/>
  <c r="S97" i="1"/>
  <c r="S98" i="1" s="1"/>
  <c r="T97" i="1"/>
  <c r="T98" i="1" s="1"/>
  <c r="U97" i="1"/>
  <c r="U98" i="1" s="1"/>
  <c r="W97" i="1"/>
  <c r="W197" i="1" s="1"/>
  <c r="W233" i="1" s="1"/>
  <c r="X97" i="1"/>
  <c r="X197" i="1" s="1"/>
  <c r="Y97" i="1"/>
  <c r="Z97" i="1"/>
  <c r="Z197" i="1" s="1"/>
  <c r="Z233" i="1" s="1"/>
  <c r="Z271" i="1" s="1"/>
  <c r="AA97" i="1"/>
  <c r="AB97" i="1"/>
  <c r="AC97" i="1"/>
  <c r="AD97" i="1"/>
  <c r="AD197" i="1" s="1"/>
  <c r="AD233" i="1" s="1"/>
  <c r="AD252" i="1" s="1"/>
  <c r="AE97" i="1"/>
  <c r="AE197" i="1" s="1"/>
  <c r="AE233" i="1" s="1"/>
  <c r="AE252" i="1" s="1"/>
  <c r="AF97" i="1"/>
  <c r="AG97" i="1"/>
  <c r="AL99" i="1" s="1"/>
  <c r="AH97" i="1"/>
  <c r="AH197" i="1" s="1"/>
  <c r="AH233" i="1" s="1"/>
  <c r="AI97" i="1"/>
  <c r="AJ97" i="1"/>
  <c r="AO99" i="1" s="1"/>
  <c r="AK97" i="1"/>
  <c r="C97" i="1"/>
  <c r="D194" i="1"/>
  <c r="F194" i="1"/>
  <c r="H194" i="1"/>
  <c r="I194" i="1"/>
  <c r="J194" i="1"/>
  <c r="N194" i="1"/>
  <c r="O94" i="1"/>
  <c r="O194" i="1" s="1"/>
  <c r="P94" i="1"/>
  <c r="P194" i="1" s="1"/>
  <c r="P195" i="1" s="1"/>
  <c r="R94" i="1"/>
  <c r="R194" i="1" s="1"/>
  <c r="S94" i="1"/>
  <c r="S95" i="1" s="1"/>
  <c r="T94" i="1"/>
  <c r="U94" i="1"/>
  <c r="U95" i="1" s="1"/>
  <c r="W94" i="1"/>
  <c r="W194" i="1" s="1"/>
  <c r="W230" i="1" s="1"/>
  <c r="X94" i="1"/>
  <c r="X194" i="1" s="1"/>
  <c r="Y94" i="1"/>
  <c r="Y194" i="1" s="1"/>
  <c r="Z94" i="1"/>
  <c r="Z194" i="1" s="1"/>
  <c r="Z230" i="1" s="1"/>
  <c r="Z249" i="1" s="1"/>
  <c r="AA94" i="1"/>
  <c r="AB94" i="1"/>
  <c r="AC94" i="1"/>
  <c r="AC95" i="1" s="1"/>
  <c r="AD94" i="1"/>
  <c r="AD194" i="1" s="1"/>
  <c r="AE94" i="1"/>
  <c r="AE194" i="1" s="1"/>
  <c r="AE230" i="1" s="1"/>
  <c r="AE249" i="1" s="1"/>
  <c r="AF94" i="1"/>
  <c r="AG94" i="1"/>
  <c r="AL96" i="1" s="1"/>
  <c r="AH94" i="1"/>
  <c r="AM96" i="1" s="1"/>
  <c r="AI94" i="1"/>
  <c r="AN96" i="1" s="1"/>
  <c r="AJ94" i="1"/>
  <c r="AO96" i="1" s="1"/>
  <c r="AK94" i="1"/>
  <c r="D191" i="1"/>
  <c r="H191" i="1"/>
  <c r="I191" i="1"/>
  <c r="J191" i="1"/>
  <c r="O191" i="1"/>
  <c r="P191" i="1"/>
  <c r="R191" i="1"/>
  <c r="W191" i="1"/>
  <c r="Y191" i="1"/>
  <c r="Z191" i="1"/>
  <c r="AB91" i="1"/>
  <c r="AB92" i="1" s="1"/>
  <c r="AC91" i="1"/>
  <c r="AD91" i="1"/>
  <c r="AD92" i="1" s="1"/>
  <c r="AE91" i="1"/>
  <c r="AE191" i="1" s="1"/>
  <c r="AE227" i="1" s="1"/>
  <c r="AF91" i="1"/>
  <c r="AG91" i="1"/>
  <c r="AL93" i="1" s="1"/>
  <c r="AH91" i="1"/>
  <c r="AI91" i="1"/>
  <c r="AJ91" i="1"/>
  <c r="AO93" i="1" s="1"/>
  <c r="AK91" i="1"/>
  <c r="M88" i="1"/>
  <c r="N88" i="1"/>
  <c r="O88" i="1"/>
  <c r="P88" i="1"/>
  <c r="R88" i="1"/>
  <c r="S88" i="1"/>
  <c r="T88" i="1"/>
  <c r="U88" i="1"/>
  <c r="W88" i="1"/>
  <c r="X88" i="1"/>
  <c r="Y88" i="1"/>
  <c r="Z88" i="1"/>
  <c r="AA88" i="1"/>
  <c r="AB88" i="1"/>
  <c r="AC88" i="1"/>
  <c r="AD88" i="1"/>
  <c r="AD89" i="1" s="1"/>
  <c r="AE88" i="1"/>
  <c r="AE89" i="1" s="1"/>
  <c r="AF88" i="1"/>
  <c r="AG88" i="1"/>
  <c r="AL90" i="1" s="1"/>
  <c r="AH88" i="1"/>
  <c r="AM90" i="1" s="1"/>
  <c r="AI88" i="1"/>
  <c r="AN90" i="1" s="1"/>
  <c r="AJ88" i="1"/>
  <c r="AO90" i="1" s="1"/>
  <c r="AK88" i="1"/>
  <c r="H85" i="1"/>
  <c r="H185" i="1" s="1"/>
  <c r="H282" i="1" s="1"/>
  <c r="J85" i="1"/>
  <c r="J185" i="1" s="1"/>
  <c r="J282" i="1" s="1"/>
  <c r="S166" i="1"/>
  <c r="T166" i="1"/>
  <c r="U166" i="1"/>
  <c r="W166" i="1"/>
  <c r="W85" i="1" s="1"/>
  <c r="W185" i="1" s="1"/>
  <c r="X166" i="1"/>
  <c r="X85" i="1" s="1"/>
  <c r="X185" i="1" s="1"/>
  <c r="Y166" i="1"/>
  <c r="Y167" i="1" s="1"/>
  <c r="Z166" i="1"/>
  <c r="Z85" i="1" s="1"/>
  <c r="Z185" i="1" s="1"/>
  <c r="AA166" i="1"/>
  <c r="AB166" i="1"/>
  <c r="AC166" i="1"/>
  <c r="AC85" i="1" s="1"/>
  <c r="AC86" i="1" s="1"/>
  <c r="AD166" i="1"/>
  <c r="AD85" i="1" s="1"/>
  <c r="AE166" i="1"/>
  <c r="AE85" i="1" s="1"/>
  <c r="AE185" i="1" s="1"/>
  <c r="AG166" i="1"/>
  <c r="AH166" i="1"/>
  <c r="AH167" i="1" s="1"/>
  <c r="AI166" i="1"/>
  <c r="AJ166" i="1"/>
  <c r="AC182" i="1"/>
  <c r="AD182" i="1"/>
  <c r="AE182" i="1"/>
  <c r="AG182" i="1"/>
  <c r="AH182" i="1"/>
  <c r="AI182" i="1"/>
  <c r="AJ182" i="1"/>
  <c r="AA176" i="1"/>
  <c r="Z176" i="1"/>
  <c r="Y176" i="1"/>
  <c r="X176" i="1"/>
  <c r="W176" i="1"/>
  <c r="U176" i="1"/>
  <c r="T176" i="1"/>
  <c r="S176" i="1"/>
  <c r="AK173" i="1"/>
  <c r="AJ173" i="1"/>
  <c r="AI173" i="1"/>
  <c r="AH173" i="1"/>
  <c r="AG173" i="1"/>
  <c r="AF173" i="1"/>
  <c r="AE173" i="1"/>
  <c r="AD173" i="1"/>
  <c r="AC173" i="1"/>
  <c r="AB173" i="1"/>
  <c r="AB170" i="1"/>
  <c r="AC170" i="1"/>
  <c r="AD170" i="1"/>
  <c r="AE170" i="1"/>
  <c r="AF170" i="1"/>
  <c r="AG170" i="1"/>
  <c r="AH170" i="1"/>
  <c r="AI170" i="1"/>
  <c r="AJ170" i="1"/>
  <c r="AK170" i="1"/>
  <c r="Z177" i="1"/>
  <c r="Y177" i="1"/>
  <c r="X177" i="1"/>
  <c r="AK174" i="1"/>
  <c r="AJ174" i="1"/>
  <c r="AI174" i="1"/>
  <c r="AH174" i="1"/>
  <c r="AG174" i="1"/>
  <c r="AK171" i="1"/>
  <c r="AJ171" i="1"/>
  <c r="AI171" i="1"/>
  <c r="AH171" i="1"/>
  <c r="AG171" i="1"/>
  <c r="V162" i="1"/>
  <c r="AA164" i="1" s="1"/>
  <c r="V158" i="1"/>
  <c r="V148" i="1"/>
  <c r="V151" i="1"/>
  <c r="U139" i="1"/>
  <c r="U154" i="1" s="1"/>
  <c r="T139" i="1"/>
  <c r="S139" i="1"/>
  <c r="R139" i="1"/>
  <c r="R154" i="1" s="1"/>
  <c r="V142" i="1"/>
  <c r="V129" i="1"/>
  <c r="V132" i="1"/>
  <c r="U120" i="1"/>
  <c r="T120" i="1"/>
  <c r="Y122" i="1" s="1"/>
  <c r="S120" i="1"/>
  <c r="X122" i="1" s="1"/>
  <c r="R120" i="1"/>
  <c r="V113" i="1"/>
  <c r="V116" i="1"/>
  <c r="U104" i="1"/>
  <c r="Z106" i="1" s="1"/>
  <c r="T104" i="1"/>
  <c r="Y106" i="1" s="1"/>
  <c r="S104" i="1"/>
  <c r="X106" i="1" s="1"/>
  <c r="R104" i="1"/>
  <c r="W106" i="1" s="1"/>
  <c r="V77" i="1"/>
  <c r="V80" i="1"/>
  <c r="U68" i="1"/>
  <c r="Z70" i="1" s="1"/>
  <c r="T68" i="1"/>
  <c r="Y70" i="1" s="1"/>
  <c r="S68" i="1"/>
  <c r="X70" i="1" s="1"/>
  <c r="R68" i="1"/>
  <c r="V43" i="1"/>
  <c r="V46" i="1"/>
  <c r="U35" i="1"/>
  <c r="T35" i="1"/>
  <c r="S35" i="1"/>
  <c r="R35" i="1"/>
  <c r="U6" i="1"/>
  <c r="T6" i="1"/>
  <c r="S6" i="1"/>
  <c r="R6" i="1"/>
  <c r="V14" i="1"/>
  <c r="Q290" i="1"/>
  <c r="Q286" i="1"/>
  <c r="Q278" i="1"/>
  <c r="P278" i="1"/>
  <c r="O278" i="1"/>
  <c r="N204" i="1"/>
  <c r="O204" i="1"/>
  <c r="P204" i="1"/>
  <c r="M204" i="1"/>
  <c r="Q213" i="1"/>
  <c r="Q216" i="1"/>
  <c r="Q207" i="1"/>
  <c r="W163" i="1"/>
  <c r="X163" i="1"/>
  <c r="Y163" i="1"/>
  <c r="Z163" i="1"/>
  <c r="AB163" i="1"/>
  <c r="AC163" i="1"/>
  <c r="AD163" i="1"/>
  <c r="AE163" i="1"/>
  <c r="AG163" i="1"/>
  <c r="AH163" i="1"/>
  <c r="AI163" i="1"/>
  <c r="AJ163" i="1"/>
  <c r="W159" i="1"/>
  <c r="X159" i="1"/>
  <c r="Y159" i="1"/>
  <c r="Z159" i="1"/>
  <c r="AB159" i="1"/>
  <c r="AC159" i="1"/>
  <c r="AD159" i="1"/>
  <c r="AE159" i="1"/>
  <c r="AG159" i="1"/>
  <c r="AH159" i="1"/>
  <c r="AI159" i="1"/>
  <c r="AJ159" i="1"/>
  <c r="AK164" i="1"/>
  <c r="AJ164" i="1"/>
  <c r="AI164" i="1"/>
  <c r="AH164" i="1"/>
  <c r="AG164" i="1"/>
  <c r="AF164" i="1"/>
  <c r="AE164" i="1"/>
  <c r="AD164" i="1"/>
  <c r="AC164" i="1"/>
  <c r="AB164" i="1"/>
  <c r="Z164" i="1"/>
  <c r="Y164" i="1"/>
  <c r="X164" i="1"/>
  <c r="W164" i="1"/>
  <c r="U164" i="1"/>
  <c r="AK160" i="1"/>
  <c r="AH160" i="1"/>
  <c r="AG160" i="1"/>
  <c r="AF160" i="1"/>
  <c r="AE160" i="1"/>
  <c r="AD160" i="1"/>
  <c r="AC160" i="1"/>
  <c r="N139" i="1"/>
  <c r="N154" i="1" s="1"/>
  <c r="O139" i="1"/>
  <c r="P139" i="1"/>
  <c r="P154" i="1" s="1"/>
  <c r="M139" i="1"/>
  <c r="M154" i="1" s="1"/>
  <c r="Q148" i="1"/>
  <c r="Q151" i="1"/>
  <c r="N120" i="1"/>
  <c r="O120" i="1"/>
  <c r="P120" i="1"/>
  <c r="M120" i="1"/>
  <c r="Q129" i="1"/>
  <c r="K123" i="1"/>
  <c r="J123" i="1"/>
  <c r="I123" i="1"/>
  <c r="H123" i="1"/>
  <c r="N104" i="1"/>
  <c r="O104" i="1"/>
  <c r="P104" i="1"/>
  <c r="M104" i="1"/>
  <c r="M106" i="1" s="1"/>
  <c r="Q113" i="1"/>
  <c r="Q107" i="1"/>
  <c r="N68" i="1"/>
  <c r="N70" i="1" s="1"/>
  <c r="O68" i="1"/>
  <c r="P68" i="1"/>
  <c r="P70" i="1" s="1"/>
  <c r="M68" i="1"/>
  <c r="M70" i="1" s="1"/>
  <c r="Q77" i="1"/>
  <c r="Q80" i="1"/>
  <c r="Q71" i="1"/>
  <c r="N35" i="1"/>
  <c r="O35" i="1"/>
  <c r="P35" i="1"/>
  <c r="M35" i="1"/>
  <c r="Q43" i="1"/>
  <c r="Q46" i="1"/>
  <c r="Q37" i="1"/>
  <c r="Q263" i="1" s="1"/>
  <c r="N6" i="1"/>
  <c r="O6" i="1"/>
  <c r="P6" i="1"/>
  <c r="M6" i="1"/>
  <c r="Q14" i="1"/>
  <c r="L290" i="1"/>
  <c r="L286" i="1"/>
  <c r="L278" i="1"/>
  <c r="L233" i="1"/>
  <c r="K224" i="1"/>
  <c r="J224" i="1"/>
  <c r="I224" i="1"/>
  <c r="H224" i="1"/>
  <c r="L221" i="1"/>
  <c r="K142" i="1"/>
  <c r="K154" i="1" s="1"/>
  <c r="J142" i="1"/>
  <c r="J154" i="1" s="1"/>
  <c r="I142" i="1"/>
  <c r="H142" i="1"/>
  <c r="L151" i="1"/>
  <c r="L139" i="1"/>
  <c r="L132" i="1"/>
  <c r="L120" i="1"/>
  <c r="L116" i="1"/>
  <c r="K107" i="1"/>
  <c r="J107" i="1"/>
  <c r="I107" i="1"/>
  <c r="H107" i="1"/>
  <c r="L104" i="1"/>
  <c r="L80" i="1"/>
  <c r="K71" i="1"/>
  <c r="J71" i="1"/>
  <c r="I71" i="1"/>
  <c r="H71" i="1"/>
  <c r="L68" i="1"/>
  <c r="L46" i="1"/>
  <c r="K37" i="1"/>
  <c r="J37" i="1"/>
  <c r="I37" i="1"/>
  <c r="H37" i="1"/>
  <c r="L35" i="1"/>
  <c r="G120" i="1"/>
  <c r="G104" i="1"/>
  <c r="G290" i="1"/>
  <c r="AK292" i="1"/>
  <c r="AJ292" i="1"/>
  <c r="AI292" i="1"/>
  <c r="AH292" i="1"/>
  <c r="AG292" i="1"/>
  <c r="P292" i="1"/>
  <c r="O292" i="1"/>
  <c r="N292" i="1"/>
  <c r="M292" i="1"/>
  <c r="K292" i="1"/>
  <c r="J292" i="1"/>
  <c r="I292" i="1"/>
  <c r="H292" i="1"/>
  <c r="D291" i="1"/>
  <c r="E291" i="1"/>
  <c r="F291" i="1"/>
  <c r="H291" i="1"/>
  <c r="I291" i="1"/>
  <c r="J291" i="1"/>
  <c r="K291" i="1"/>
  <c r="W291" i="1"/>
  <c r="X291" i="1"/>
  <c r="Y291" i="1"/>
  <c r="Z291" i="1"/>
  <c r="AB291" i="1"/>
  <c r="AC291" i="1"/>
  <c r="AD291" i="1"/>
  <c r="AE291" i="1"/>
  <c r="AG291" i="1"/>
  <c r="AH291" i="1"/>
  <c r="AI291" i="1"/>
  <c r="AJ291" i="1"/>
  <c r="C291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U288" i="1"/>
  <c r="T288" i="1"/>
  <c r="S288" i="1"/>
  <c r="R288" i="1"/>
  <c r="P288" i="1"/>
  <c r="O288" i="1"/>
  <c r="N288" i="1"/>
  <c r="M288" i="1"/>
  <c r="K288" i="1"/>
  <c r="J288" i="1"/>
  <c r="I288" i="1"/>
  <c r="H288" i="1"/>
  <c r="G286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S280" i="1"/>
  <c r="R280" i="1"/>
  <c r="N280" i="1"/>
  <c r="M280" i="1"/>
  <c r="K280" i="1"/>
  <c r="J280" i="1"/>
  <c r="I280" i="1"/>
  <c r="H280" i="1"/>
  <c r="D279" i="1"/>
  <c r="E279" i="1"/>
  <c r="F279" i="1"/>
  <c r="H279" i="1"/>
  <c r="I279" i="1"/>
  <c r="J279" i="1"/>
  <c r="K279" i="1"/>
  <c r="W279" i="1"/>
  <c r="X279" i="1"/>
  <c r="Y279" i="1"/>
  <c r="Z279" i="1"/>
  <c r="AB279" i="1"/>
  <c r="AC279" i="1"/>
  <c r="AD279" i="1"/>
  <c r="AE279" i="1"/>
  <c r="AG279" i="1"/>
  <c r="AH279" i="1"/>
  <c r="AI279" i="1"/>
  <c r="AJ279" i="1"/>
  <c r="C279" i="1"/>
  <c r="G278" i="1"/>
  <c r="D224" i="1"/>
  <c r="E224" i="1"/>
  <c r="F224" i="1"/>
  <c r="C224" i="1"/>
  <c r="G233" i="1"/>
  <c r="G221" i="1"/>
  <c r="K234" i="1"/>
  <c r="J234" i="1"/>
  <c r="I234" i="1"/>
  <c r="H234" i="1"/>
  <c r="F234" i="1"/>
  <c r="E234" i="1"/>
  <c r="D234" i="1"/>
  <c r="C234" i="1"/>
  <c r="D222" i="1"/>
  <c r="E222" i="1"/>
  <c r="F222" i="1"/>
  <c r="H222" i="1"/>
  <c r="I222" i="1"/>
  <c r="J222" i="1"/>
  <c r="K222" i="1"/>
  <c r="C222" i="1"/>
  <c r="K235" i="1"/>
  <c r="J235" i="1"/>
  <c r="I235" i="1"/>
  <c r="H235" i="1"/>
  <c r="K223" i="1"/>
  <c r="J223" i="1"/>
  <c r="I223" i="1"/>
  <c r="H223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U218" i="1"/>
  <c r="T218" i="1"/>
  <c r="S218" i="1"/>
  <c r="R218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U215" i="1"/>
  <c r="T215" i="1"/>
  <c r="AK212" i="1"/>
  <c r="AJ212" i="1"/>
  <c r="AI212" i="1"/>
  <c r="AH212" i="1"/>
  <c r="AG212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U209" i="1"/>
  <c r="T209" i="1"/>
  <c r="S209" i="1"/>
  <c r="R209" i="1"/>
  <c r="AJ206" i="1"/>
  <c r="AI206" i="1"/>
  <c r="AH206" i="1"/>
  <c r="AG206" i="1"/>
  <c r="AE206" i="1"/>
  <c r="AD206" i="1"/>
  <c r="AC206" i="1"/>
  <c r="AB206" i="1"/>
  <c r="Z206" i="1"/>
  <c r="Y206" i="1"/>
  <c r="X206" i="1"/>
  <c r="W206" i="1"/>
  <c r="W205" i="1"/>
  <c r="X205" i="1"/>
  <c r="Y205" i="1"/>
  <c r="Z205" i="1"/>
  <c r="AB205" i="1"/>
  <c r="AC205" i="1"/>
  <c r="AD205" i="1"/>
  <c r="AE205" i="1"/>
  <c r="AG205" i="1"/>
  <c r="AH205" i="1"/>
  <c r="AI205" i="1"/>
  <c r="AJ205" i="1"/>
  <c r="C142" i="1"/>
  <c r="D142" i="1"/>
  <c r="E142" i="1"/>
  <c r="F142" i="1"/>
  <c r="G151" i="1"/>
  <c r="G139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U152" i="1"/>
  <c r="T152" i="1"/>
  <c r="S152" i="1"/>
  <c r="R152" i="1"/>
  <c r="P152" i="1"/>
  <c r="O152" i="1"/>
  <c r="N152" i="1"/>
  <c r="M152" i="1"/>
  <c r="K152" i="1"/>
  <c r="J152" i="1"/>
  <c r="I152" i="1"/>
  <c r="H152" i="1"/>
  <c r="F152" i="1"/>
  <c r="E152" i="1"/>
  <c r="D152" i="1"/>
  <c r="C152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U149" i="1"/>
  <c r="T149" i="1"/>
  <c r="S149" i="1"/>
  <c r="R149" i="1"/>
  <c r="P149" i="1"/>
  <c r="O149" i="1"/>
  <c r="AK146" i="1"/>
  <c r="AJ146" i="1"/>
  <c r="AI146" i="1"/>
  <c r="AH146" i="1"/>
  <c r="AG146" i="1"/>
  <c r="AF146" i="1"/>
  <c r="AE146" i="1"/>
  <c r="AD146" i="1"/>
  <c r="AC146" i="1"/>
  <c r="AB146" i="1"/>
  <c r="M143" i="1"/>
  <c r="N143" i="1"/>
  <c r="O143" i="1"/>
  <c r="P143" i="1"/>
  <c r="R143" i="1"/>
  <c r="S143" i="1"/>
  <c r="T143" i="1"/>
  <c r="U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D140" i="1"/>
  <c r="E140" i="1"/>
  <c r="F140" i="1"/>
  <c r="H140" i="1"/>
  <c r="I140" i="1"/>
  <c r="J140" i="1"/>
  <c r="K140" i="1"/>
  <c r="W140" i="1"/>
  <c r="X140" i="1"/>
  <c r="Y140" i="1"/>
  <c r="Z140" i="1"/>
  <c r="AB140" i="1"/>
  <c r="AC140" i="1"/>
  <c r="AD140" i="1"/>
  <c r="AE140" i="1"/>
  <c r="AG140" i="1"/>
  <c r="AH140" i="1"/>
  <c r="AI140" i="1"/>
  <c r="AJ140" i="1"/>
  <c r="C140" i="1"/>
  <c r="AK153" i="1"/>
  <c r="AJ153" i="1"/>
  <c r="AI153" i="1"/>
  <c r="AH153" i="1"/>
  <c r="AG153" i="1"/>
  <c r="AF153" i="1"/>
  <c r="AD153" i="1"/>
  <c r="AC153" i="1"/>
  <c r="AB153" i="1"/>
  <c r="Z153" i="1"/>
  <c r="Y153" i="1"/>
  <c r="X153" i="1"/>
  <c r="W153" i="1"/>
  <c r="U153" i="1"/>
  <c r="T153" i="1"/>
  <c r="S153" i="1"/>
  <c r="R153" i="1"/>
  <c r="P153" i="1"/>
  <c r="O153" i="1"/>
  <c r="N153" i="1"/>
  <c r="M153" i="1"/>
  <c r="K153" i="1"/>
  <c r="J153" i="1"/>
  <c r="I153" i="1"/>
  <c r="H153" i="1"/>
  <c r="AK150" i="1"/>
  <c r="AJ150" i="1"/>
  <c r="AI150" i="1"/>
  <c r="AH150" i="1"/>
  <c r="AG150" i="1"/>
  <c r="AD150" i="1"/>
  <c r="AC150" i="1"/>
  <c r="AB150" i="1"/>
  <c r="Z150" i="1"/>
  <c r="Y150" i="1"/>
  <c r="X150" i="1"/>
  <c r="W150" i="1"/>
  <c r="U150" i="1"/>
  <c r="T150" i="1"/>
  <c r="AK147" i="1"/>
  <c r="AJ147" i="1"/>
  <c r="AI147" i="1"/>
  <c r="AH147" i="1"/>
  <c r="AG147" i="1"/>
  <c r="AK144" i="1"/>
  <c r="AJ144" i="1"/>
  <c r="AI144" i="1"/>
  <c r="AH144" i="1"/>
  <c r="AG144" i="1"/>
  <c r="AD144" i="1"/>
  <c r="AC144" i="1"/>
  <c r="AB144" i="1"/>
  <c r="Z144" i="1"/>
  <c r="Y144" i="1"/>
  <c r="X144" i="1"/>
  <c r="W144" i="1"/>
  <c r="U144" i="1"/>
  <c r="T144" i="1"/>
  <c r="S144" i="1"/>
  <c r="R144" i="1"/>
  <c r="AJ141" i="1"/>
  <c r="AI141" i="1"/>
  <c r="AH141" i="1"/>
  <c r="AG141" i="1"/>
  <c r="AE141" i="1"/>
  <c r="AD141" i="1"/>
  <c r="AC141" i="1"/>
  <c r="AB141" i="1"/>
  <c r="K141" i="1"/>
  <c r="J141" i="1"/>
  <c r="I141" i="1"/>
  <c r="H141" i="1"/>
  <c r="G132" i="1"/>
  <c r="D123" i="1"/>
  <c r="E123" i="1"/>
  <c r="F12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U133" i="1"/>
  <c r="T133" i="1"/>
  <c r="S133" i="1"/>
  <c r="R133" i="1"/>
  <c r="P133" i="1"/>
  <c r="O133" i="1"/>
  <c r="N133" i="1"/>
  <c r="M133" i="1"/>
  <c r="K133" i="1"/>
  <c r="J133" i="1"/>
  <c r="I133" i="1"/>
  <c r="H133" i="1"/>
  <c r="F133" i="1"/>
  <c r="E133" i="1"/>
  <c r="D133" i="1"/>
  <c r="C133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U130" i="1"/>
  <c r="T130" i="1"/>
  <c r="S130" i="1"/>
  <c r="R130" i="1"/>
  <c r="P130" i="1"/>
  <c r="O130" i="1"/>
  <c r="AK127" i="1"/>
  <c r="AJ127" i="1"/>
  <c r="AI127" i="1"/>
  <c r="AH127" i="1"/>
  <c r="AG127" i="1"/>
  <c r="AF127" i="1"/>
  <c r="AE127" i="1"/>
  <c r="AD127" i="1"/>
  <c r="AC127" i="1"/>
  <c r="AB127" i="1"/>
  <c r="M124" i="1"/>
  <c r="N124" i="1"/>
  <c r="O124" i="1"/>
  <c r="P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D121" i="1"/>
  <c r="E121" i="1"/>
  <c r="F121" i="1"/>
  <c r="H121" i="1"/>
  <c r="I121" i="1"/>
  <c r="J121" i="1"/>
  <c r="K121" i="1"/>
  <c r="W121" i="1"/>
  <c r="X121" i="1"/>
  <c r="Y121" i="1"/>
  <c r="Z121" i="1"/>
  <c r="AB121" i="1"/>
  <c r="AC121" i="1"/>
  <c r="AD121" i="1"/>
  <c r="AE121" i="1"/>
  <c r="AG121" i="1"/>
  <c r="AH121" i="1"/>
  <c r="AI121" i="1"/>
  <c r="AJ121" i="1"/>
  <c r="C121" i="1"/>
  <c r="AK134" i="1"/>
  <c r="AJ134" i="1"/>
  <c r="AI134" i="1"/>
  <c r="AH134" i="1"/>
  <c r="AG134" i="1"/>
  <c r="AF134" i="1"/>
  <c r="AE134" i="1"/>
  <c r="AD134" i="1"/>
  <c r="AC134" i="1"/>
  <c r="AB134" i="1"/>
  <c r="Z134" i="1"/>
  <c r="Y134" i="1"/>
  <c r="X134" i="1"/>
  <c r="W134" i="1"/>
  <c r="U134" i="1"/>
  <c r="T134" i="1"/>
  <c r="S134" i="1"/>
  <c r="R134" i="1"/>
  <c r="P134" i="1"/>
  <c r="O134" i="1"/>
  <c r="N134" i="1"/>
  <c r="M134" i="1"/>
  <c r="K134" i="1"/>
  <c r="J134" i="1"/>
  <c r="I134" i="1"/>
  <c r="H134" i="1"/>
  <c r="AK131" i="1"/>
  <c r="AJ131" i="1"/>
  <c r="AI131" i="1"/>
  <c r="AH131" i="1"/>
  <c r="AG131" i="1"/>
  <c r="AF131" i="1"/>
  <c r="AE131" i="1"/>
  <c r="AD131" i="1"/>
  <c r="AC131" i="1"/>
  <c r="AB131" i="1"/>
  <c r="Z131" i="1"/>
  <c r="Y131" i="1"/>
  <c r="X131" i="1"/>
  <c r="W131" i="1"/>
  <c r="U131" i="1"/>
  <c r="T131" i="1"/>
  <c r="AK128" i="1"/>
  <c r="AJ128" i="1"/>
  <c r="AI128" i="1"/>
  <c r="AH128" i="1"/>
  <c r="AG128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AJ122" i="1"/>
  <c r="AI122" i="1"/>
  <c r="AH122" i="1"/>
  <c r="AG122" i="1"/>
  <c r="AE122" i="1"/>
  <c r="AD122" i="1"/>
  <c r="AC122" i="1"/>
  <c r="AB122" i="1"/>
  <c r="K122" i="1"/>
  <c r="J122" i="1"/>
  <c r="I122" i="1"/>
  <c r="H122" i="1"/>
  <c r="D107" i="1"/>
  <c r="E107" i="1"/>
  <c r="F107" i="1"/>
  <c r="C107" i="1"/>
  <c r="G116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U117" i="1"/>
  <c r="T117" i="1"/>
  <c r="S117" i="1"/>
  <c r="R117" i="1"/>
  <c r="P117" i="1"/>
  <c r="O117" i="1"/>
  <c r="N117" i="1"/>
  <c r="M117" i="1"/>
  <c r="K117" i="1"/>
  <c r="J117" i="1"/>
  <c r="I117" i="1"/>
  <c r="H117" i="1"/>
  <c r="F117" i="1"/>
  <c r="E117" i="1"/>
  <c r="D117" i="1"/>
  <c r="C117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U114" i="1"/>
  <c r="T114" i="1"/>
  <c r="S114" i="1"/>
  <c r="R114" i="1"/>
  <c r="P114" i="1"/>
  <c r="O114" i="1"/>
  <c r="AK111" i="1"/>
  <c r="AJ111" i="1"/>
  <c r="AI111" i="1"/>
  <c r="AH111" i="1"/>
  <c r="AG111" i="1"/>
  <c r="AF111" i="1"/>
  <c r="AE111" i="1"/>
  <c r="AD111" i="1"/>
  <c r="AC111" i="1"/>
  <c r="AB111" i="1"/>
  <c r="M108" i="1"/>
  <c r="N108" i="1"/>
  <c r="O108" i="1"/>
  <c r="P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D105" i="1"/>
  <c r="E105" i="1"/>
  <c r="F105" i="1"/>
  <c r="H105" i="1"/>
  <c r="I105" i="1"/>
  <c r="J105" i="1"/>
  <c r="K105" i="1"/>
  <c r="W105" i="1"/>
  <c r="X105" i="1"/>
  <c r="Y105" i="1"/>
  <c r="Z105" i="1"/>
  <c r="AB105" i="1"/>
  <c r="AC105" i="1"/>
  <c r="AD105" i="1"/>
  <c r="AE105" i="1"/>
  <c r="AG105" i="1"/>
  <c r="AH105" i="1"/>
  <c r="AI105" i="1"/>
  <c r="AJ105" i="1"/>
  <c r="C105" i="1"/>
  <c r="AK118" i="1"/>
  <c r="AJ118" i="1"/>
  <c r="AI118" i="1"/>
  <c r="AH118" i="1"/>
  <c r="AG118" i="1"/>
  <c r="AF118" i="1"/>
  <c r="AE118" i="1"/>
  <c r="AD118" i="1"/>
  <c r="AC118" i="1"/>
  <c r="AB118" i="1"/>
  <c r="Z118" i="1"/>
  <c r="Y118" i="1"/>
  <c r="X118" i="1"/>
  <c r="W118" i="1"/>
  <c r="U118" i="1"/>
  <c r="T118" i="1"/>
  <c r="S118" i="1"/>
  <c r="R118" i="1"/>
  <c r="P118" i="1"/>
  <c r="O118" i="1"/>
  <c r="N118" i="1"/>
  <c r="M118" i="1"/>
  <c r="K118" i="1"/>
  <c r="J118" i="1"/>
  <c r="I118" i="1"/>
  <c r="H118" i="1"/>
  <c r="AK115" i="1"/>
  <c r="AJ115" i="1"/>
  <c r="AI115" i="1"/>
  <c r="AH115" i="1"/>
  <c r="AG115" i="1"/>
  <c r="AF115" i="1"/>
  <c r="AE115" i="1"/>
  <c r="AD115" i="1"/>
  <c r="AC115" i="1"/>
  <c r="AB115" i="1"/>
  <c r="Z115" i="1"/>
  <c r="Y115" i="1"/>
  <c r="X115" i="1"/>
  <c r="W115" i="1"/>
  <c r="U115" i="1"/>
  <c r="T115" i="1"/>
  <c r="AK112" i="1"/>
  <c r="AJ112" i="1"/>
  <c r="AI112" i="1"/>
  <c r="AH112" i="1"/>
  <c r="AG112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U109" i="1"/>
  <c r="T109" i="1"/>
  <c r="S109" i="1"/>
  <c r="R109" i="1"/>
  <c r="AJ106" i="1"/>
  <c r="AI106" i="1"/>
  <c r="AH106" i="1"/>
  <c r="AG106" i="1"/>
  <c r="AE106" i="1"/>
  <c r="AD106" i="1"/>
  <c r="AC106" i="1"/>
  <c r="AB106" i="1"/>
  <c r="K106" i="1"/>
  <c r="J106" i="1"/>
  <c r="I106" i="1"/>
  <c r="H106" i="1"/>
  <c r="O60" i="1"/>
  <c r="O61" i="1" s="1"/>
  <c r="P60" i="1"/>
  <c r="P61" i="1" s="1"/>
  <c r="R60" i="1"/>
  <c r="R61" i="1" s="1"/>
  <c r="S60" i="1"/>
  <c r="T60" i="1"/>
  <c r="U60" i="1"/>
  <c r="U61" i="1" s="1"/>
  <c r="W60" i="1"/>
  <c r="W61" i="1" s="1"/>
  <c r="X60" i="1"/>
  <c r="X61" i="1" s="1"/>
  <c r="Y60" i="1"/>
  <c r="Y61" i="1" s="1"/>
  <c r="Z60" i="1"/>
  <c r="Z61" i="1" s="1"/>
  <c r="AA60" i="1"/>
  <c r="AB60" i="1"/>
  <c r="AB61" i="1" s="1"/>
  <c r="AC60" i="1"/>
  <c r="AC61" i="1" s="1"/>
  <c r="AD60" i="1"/>
  <c r="AD61" i="1" s="1"/>
  <c r="AE60" i="1"/>
  <c r="AE61" i="1" s="1"/>
  <c r="AF60" i="1"/>
  <c r="AF61" i="1" s="1"/>
  <c r="AG60" i="1"/>
  <c r="AH60" i="1"/>
  <c r="AH61" i="1" s="1"/>
  <c r="AI60" i="1"/>
  <c r="AN62" i="1" s="1"/>
  <c r="AJ60" i="1"/>
  <c r="AO62" i="1" s="1"/>
  <c r="AK60" i="1"/>
  <c r="AB57" i="1"/>
  <c r="AB58" i="1" s="1"/>
  <c r="AC57" i="1"/>
  <c r="AC58" i="1" s="1"/>
  <c r="AD57" i="1"/>
  <c r="AE57" i="1"/>
  <c r="AE58" i="1" s="1"/>
  <c r="AF57" i="1"/>
  <c r="AF58" i="1" s="1"/>
  <c r="AG57" i="1"/>
  <c r="AG58" i="1" s="1"/>
  <c r="AH57" i="1"/>
  <c r="AH58" i="1" s="1"/>
  <c r="AI57" i="1"/>
  <c r="AN59" i="1" s="1"/>
  <c r="AJ57" i="1"/>
  <c r="AO59" i="1" s="1"/>
  <c r="AK57" i="1"/>
  <c r="AK58" i="1" s="1"/>
  <c r="AJ63" i="1"/>
  <c r="AK63" i="1"/>
  <c r="D63" i="1"/>
  <c r="D64" i="1" s="1"/>
  <c r="E63" i="1"/>
  <c r="E64" i="1" s="1"/>
  <c r="F63" i="1"/>
  <c r="F64" i="1" s="1"/>
  <c r="H63" i="1"/>
  <c r="H64" i="1" s="1"/>
  <c r="I63" i="1"/>
  <c r="J63" i="1"/>
  <c r="J64" i="1" s="1"/>
  <c r="K63" i="1"/>
  <c r="K64" i="1" s="1"/>
  <c r="M63" i="1"/>
  <c r="M64" i="1" s="1"/>
  <c r="N63" i="1"/>
  <c r="N64" i="1" s="1"/>
  <c r="O63" i="1"/>
  <c r="O64" i="1" s="1"/>
  <c r="P63" i="1"/>
  <c r="P64" i="1" s="1"/>
  <c r="R63" i="1"/>
  <c r="R64" i="1" s="1"/>
  <c r="S63" i="1"/>
  <c r="S64" i="1" s="1"/>
  <c r="T63" i="1"/>
  <c r="U63" i="1"/>
  <c r="U64" i="1" s="1"/>
  <c r="W63" i="1"/>
  <c r="W64" i="1" s="1"/>
  <c r="X63" i="1"/>
  <c r="X64" i="1" s="1"/>
  <c r="Y63" i="1"/>
  <c r="Z63" i="1"/>
  <c r="Z64" i="1" s="1"/>
  <c r="AA63" i="1"/>
  <c r="AA64" i="1" s="1"/>
  <c r="AB63" i="1"/>
  <c r="AB64" i="1" s="1"/>
  <c r="AC63" i="1"/>
  <c r="AC64" i="1" s="1"/>
  <c r="AD63" i="1"/>
  <c r="AD64" i="1" s="1"/>
  <c r="AE63" i="1"/>
  <c r="AE64" i="1" s="1"/>
  <c r="AF63" i="1"/>
  <c r="AF64" i="1" s="1"/>
  <c r="AG63" i="1"/>
  <c r="AL65" i="1" s="1"/>
  <c r="AH63" i="1"/>
  <c r="AI63" i="1"/>
  <c r="AI64" i="1" s="1"/>
  <c r="C63" i="1"/>
  <c r="C64" i="1" s="1"/>
  <c r="M54" i="1"/>
  <c r="M55" i="1" s="1"/>
  <c r="N54" i="1"/>
  <c r="N55" i="1" s="1"/>
  <c r="O54" i="1"/>
  <c r="P54" i="1"/>
  <c r="R54" i="1"/>
  <c r="S54" i="1"/>
  <c r="S55" i="1" s="1"/>
  <c r="T54" i="1"/>
  <c r="U54" i="1"/>
  <c r="U55" i="1" s="1"/>
  <c r="V54" i="1"/>
  <c r="V55" i="1" s="1"/>
  <c r="W54" i="1"/>
  <c r="X54" i="1"/>
  <c r="Y54" i="1"/>
  <c r="Y55" i="1" s="1"/>
  <c r="Z54" i="1"/>
  <c r="Z55" i="1" s="1"/>
  <c r="AA54" i="1"/>
  <c r="AA55" i="1" s="1"/>
  <c r="AB54" i="1"/>
  <c r="AB55" i="1" s="1"/>
  <c r="AC54" i="1"/>
  <c r="AC55" i="1" s="1"/>
  <c r="AD54" i="1"/>
  <c r="AD55" i="1" s="1"/>
  <c r="AE54" i="1"/>
  <c r="AF54" i="1"/>
  <c r="AG54" i="1"/>
  <c r="AL56" i="1" s="1"/>
  <c r="AH54" i="1"/>
  <c r="AM56" i="1" s="1"/>
  <c r="AI54" i="1"/>
  <c r="AJ54" i="1"/>
  <c r="AO56" i="1" s="1"/>
  <c r="AK54" i="1"/>
  <c r="AJ51" i="1"/>
  <c r="AO53" i="1" s="1"/>
  <c r="D51" i="1"/>
  <c r="D52" i="1" s="1"/>
  <c r="E51" i="1"/>
  <c r="E52" i="1" s="1"/>
  <c r="F51" i="1"/>
  <c r="H51" i="1"/>
  <c r="I51" i="1"/>
  <c r="J51" i="1"/>
  <c r="K51" i="1"/>
  <c r="W51" i="1"/>
  <c r="X51" i="1"/>
  <c r="Y51" i="1"/>
  <c r="Z51" i="1"/>
  <c r="AB51" i="1"/>
  <c r="AC51" i="1"/>
  <c r="AD51" i="1"/>
  <c r="AE51" i="1"/>
  <c r="AG51" i="1"/>
  <c r="AH51" i="1"/>
  <c r="AI51" i="1"/>
  <c r="C51" i="1"/>
  <c r="C52" i="1" s="1"/>
  <c r="D81" i="1"/>
  <c r="E81" i="1"/>
  <c r="F81" i="1"/>
  <c r="H81" i="1"/>
  <c r="I81" i="1"/>
  <c r="J81" i="1"/>
  <c r="K81" i="1"/>
  <c r="M81" i="1"/>
  <c r="N81" i="1"/>
  <c r="O81" i="1"/>
  <c r="P81" i="1"/>
  <c r="R81" i="1"/>
  <c r="S81" i="1"/>
  <c r="T81" i="1"/>
  <c r="U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C81" i="1"/>
  <c r="O78" i="1"/>
  <c r="P78" i="1"/>
  <c r="R78" i="1"/>
  <c r="S78" i="1"/>
  <c r="T78" i="1"/>
  <c r="U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B75" i="1"/>
  <c r="AC75" i="1"/>
  <c r="AD75" i="1"/>
  <c r="AE75" i="1"/>
  <c r="AF75" i="1"/>
  <c r="AG75" i="1"/>
  <c r="AH75" i="1"/>
  <c r="AI75" i="1"/>
  <c r="AJ75" i="1"/>
  <c r="AK75" i="1"/>
  <c r="D71" i="1"/>
  <c r="E71" i="1"/>
  <c r="F71" i="1"/>
  <c r="M72" i="1"/>
  <c r="N72" i="1"/>
  <c r="O72" i="1"/>
  <c r="P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C71" i="1"/>
  <c r="AK82" i="1"/>
  <c r="AJ82" i="1"/>
  <c r="AI82" i="1"/>
  <c r="AH82" i="1"/>
  <c r="AG82" i="1"/>
  <c r="AF82" i="1"/>
  <c r="AE82" i="1"/>
  <c r="AD82" i="1"/>
  <c r="AC82" i="1"/>
  <c r="AB82" i="1"/>
  <c r="Z82" i="1"/>
  <c r="Y82" i="1"/>
  <c r="X82" i="1"/>
  <c r="W82" i="1"/>
  <c r="U82" i="1"/>
  <c r="T82" i="1"/>
  <c r="S82" i="1"/>
  <c r="R82" i="1"/>
  <c r="P82" i="1"/>
  <c r="O82" i="1"/>
  <c r="N82" i="1"/>
  <c r="M82" i="1"/>
  <c r="K82" i="1"/>
  <c r="J82" i="1"/>
  <c r="I82" i="1"/>
  <c r="H82" i="1"/>
  <c r="AK79" i="1"/>
  <c r="AJ79" i="1"/>
  <c r="AI79" i="1"/>
  <c r="AH79" i="1"/>
  <c r="AG79" i="1"/>
  <c r="AF79" i="1"/>
  <c r="AE79" i="1"/>
  <c r="AD79" i="1"/>
  <c r="AC79" i="1"/>
  <c r="AB79" i="1"/>
  <c r="Z79" i="1"/>
  <c r="Y79" i="1"/>
  <c r="X79" i="1"/>
  <c r="W79" i="1"/>
  <c r="U79" i="1"/>
  <c r="T79" i="1"/>
  <c r="AK76" i="1"/>
  <c r="AJ76" i="1"/>
  <c r="AI76" i="1"/>
  <c r="AH76" i="1"/>
  <c r="AG76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U73" i="1"/>
  <c r="T73" i="1"/>
  <c r="S73" i="1"/>
  <c r="R73" i="1"/>
  <c r="G80" i="1"/>
  <c r="AJ70" i="1"/>
  <c r="AI70" i="1"/>
  <c r="AH70" i="1"/>
  <c r="AG70" i="1"/>
  <c r="AE70" i="1"/>
  <c r="AD70" i="1"/>
  <c r="AC70" i="1"/>
  <c r="AB70" i="1"/>
  <c r="K70" i="1"/>
  <c r="J70" i="1"/>
  <c r="I70" i="1"/>
  <c r="H70" i="1"/>
  <c r="D69" i="1"/>
  <c r="E69" i="1"/>
  <c r="F69" i="1"/>
  <c r="H69" i="1"/>
  <c r="I69" i="1"/>
  <c r="J69" i="1"/>
  <c r="K69" i="1"/>
  <c r="W69" i="1"/>
  <c r="X69" i="1"/>
  <c r="Y69" i="1"/>
  <c r="Z69" i="1"/>
  <c r="AB69" i="1"/>
  <c r="AC69" i="1"/>
  <c r="AD69" i="1"/>
  <c r="AE69" i="1"/>
  <c r="AG69" i="1"/>
  <c r="AH69" i="1"/>
  <c r="AI69" i="1"/>
  <c r="AJ69" i="1"/>
  <c r="C69" i="1"/>
  <c r="G68" i="1"/>
  <c r="D31" i="1"/>
  <c r="D32" i="1" s="1"/>
  <c r="E31" i="1"/>
  <c r="E32" i="1" s="1"/>
  <c r="F31" i="1"/>
  <c r="F32" i="1" s="1"/>
  <c r="H31" i="1"/>
  <c r="H32" i="1" s="1"/>
  <c r="I31" i="1"/>
  <c r="I32" i="1" s="1"/>
  <c r="J31" i="1"/>
  <c r="J32" i="1" s="1"/>
  <c r="K31" i="1"/>
  <c r="K32" i="1" s="1"/>
  <c r="M31" i="1"/>
  <c r="M32" i="1" s="1"/>
  <c r="N31" i="1"/>
  <c r="N32" i="1" s="1"/>
  <c r="O31" i="1"/>
  <c r="O32" i="1" s="1"/>
  <c r="P31" i="1"/>
  <c r="P32" i="1" s="1"/>
  <c r="R31" i="1"/>
  <c r="R32" i="1" s="1"/>
  <c r="S31" i="1"/>
  <c r="S32" i="1" s="1"/>
  <c r="T31" i="1"/>
  <c r="T32" i="1" s="1"/>
  <c r="U31" i="1"/>
  <c r="U32" i="1" s="1"/>
  <c r="W31" i="1"/>
  <c r="W32" i="1" s="1"/>
  <c r="X31" i="1"/>
  <c r="X32" i="1" s="1"/>
  <c r="Y31" i="1"/>
  <c r="Y32" i="1" s="1"/>
  <c r="Z31" i="1"/>
  <c r="Z32" i="1" s="1"/>
  <c r="AA31" i="1"/>
  <c r="AA32" i="1" s="1"/>
  <c r="AB31" i="1"/>
  <c r="AB32" i="1" s="1"/>
  <c r="AC31" i="1"/>
  <c r="AC32" i="1" s="1"/>
  <c r="AD31" i="1"/>
  <c r="AD32" i="1" s="1"/>
  <c r="AE31" i="1"/>
  <c r="AE32" i="1" s="1"/>
  <c r="AF31" i="1"/>
  <c r="AF32" i="1" s="1"/>
  <c r="AG31" i="1"/>
  <c r="AG32" i="1" s="1"/>
  <c r="AH31" i="1"/>
  <c r="AH32" i="1" s="1"/>
  <c r="AI31" i="1"/>
  <c r="AI32" i="1" s="1"/>
  <c r="C31" i="1"/>
  <c r="C32" i="1" s="1"/>
  <c r="O29" i="1"/>
  <c r="O30" i="1" s="1"/>
  <c r="P29" i="1"/>
  <c r="P30" i="1" s="1"/>
  <c r="R29" i="1"/>
  <c r="R30" i="1" s="1"/>
  <c r="S29" i="1"/>
  <c r="S30" i="1" s="1"/>
  <c r="T29" i="1"/>
  <c r="T30" i="1" s="1"/>
  <c r="U29" i="1"/>
  <c r="U30" i="1" s="1"/>
  <c r="W29" i="1"/>
  <c r="W30" i="1" s="1"/>
  <c r="X29" i="1"/>
  <c r="X30" i="1" s="1"/>
  <c r="Y29" i="1"/>
  <c r="Y30" i="1" s="1"/>
  <c r="Z29" i="1"/>
  <c r="Z30" i="1" s="1"/>
  <c r="AA29" i="1"/>
  <c r="AA30" i="1" s="1"/>
  <c r="AB29" i="1"/>
  <c r="AB30" i="1" s="1"/>
  <c r="AC29" i="1"/>
  <c r="AC30" i="1" s="1"/>
  <c r="AD29" i="1"/>
  <c r="AD30" i="1" s="1"/>
  <c r="AE29" i="1"/>
  <c r="AE30" i="1" s="1"/>
  <c r="AF29" i="1"/>
  <c r="AF30" i="1" s="1"/>
  <c r="AG29" i="1"/>
  <c r="AG30" i="1" s="1"/>
  <c r="AH29" i="1"/>
  <c r="AH30" i="1" s="1"/>
  <c r="AI29" i="1"/>
  <c r="AI30" i="1" s="1"/>
  <c r="AB27" i="1"/>
  <c r="AB28" i="1" s="1"/>
  <c r="AC27" i="1"/>
  <c r="AC28" i="1" s="1"/>
  <c r="AD27" i="1"/>
  <c r="AD28" i="1" s="1"/>
  <c r="AE27" i="1"/>
  <c r="AE28" i="1" s="1"/>
  <c r="AF27" i="1"/>
  <c r="AF28" i="1" s="1"/>
  <c r="AG27" i="1"/>
  <c r="AG28" i="1" s="1"/>
  <c r="AH27" i="1"/>
  <c r="AH28" i="1" s="1"/>
  <c r="AI27" i="1"/>
  <c r="AI28" i="1" s="1"/>
  <c r="M25" i="1"/>
  <c r="M26" i="1" s="1"/>
  <c r="N25" i="1"/>
  <c r="N26" i="1" s="1"/>
  <c r="O25" i="1"/>
  <c r="O26" i="1" s="1"/>
  <c r="P25" i="1"/>
  <c r="P26" i="1" s="1"/>
  <c r="R25" i="1"/>
  <c r="R26" i="1" s="1"/>
  <c r="S25" i="1"/>
  <c r="S26" i="1" s="1"/>
  <c r="T25" i="1"/>
  <c r="T26" i="1" s="1"/>
  <c r="U25" i="1"/>
  <c r="U26" i="1" s="1"/>
  <c r="V25" i="1"/>
  <c r="V26" i="1" s="1"/>
  <c r="W25" i="1"/>
  <c r="W26" i="1" s="1"/>
  <c r="X25" i="1"/>
  <c r="X26" i="1" s="1"/>
  <c r="Y25" i="1"/>
  <c r="Y26" i="1" s="1"/>
  <c r="Z25" i="1"/>
  <c r="Z26" i="1" s="1"/>
  <c r="AA25" i="1"/>
  <c r="AA26" i="1" s="1"/>
  <c r="AB25" i="1"/>
  <c r="AB26" i="1" s="1"/>
  <c r="AC25" i="1"/>
  <c r="AC26" i="1" s="1"/>
  <c r="AD25" i="1"/>
  <c r="AD26" i="1" s="1"/>
  <c r="AE25" i="1"/>
  <c r="AE26" i="1" s="1"/>
  <c r="AF25" i="1"/>
  <c r="AF26" i="1" s="1"/>
  <c r="AG25" i="1"/>
  <c r="AG26" i="1" s="1"/>
  <c r="AH25" i="1"/>
  <c r="AH26" i="1" s="1"/>
  <c r="AI25" i="1"/>
  <c r="AI26" i="1" s="1"/>
  <c r="D23" i="1"/>
  <c r="D24" i="1" s="1"/>
  <c r="E23" i="1"/>
  <c r="E24" i="1" s="1"/>
  <c r="F23" i="1"/>
  <c r="F24" i="1" s="1"/>
  <c r="H23" i="1"/>
  <c r="H24" i="1" s="1"/>
  <c r="I23" i="1"/>
  <c r="I24" i="1" s="1"/>
  <c r="J23" i="1"/>
  <c r="J24" i="1" s="1"/>
  <c r="K23" i="1"/>
  <c r="K24" i="1" s="1"/>
  <c r="W23" i="1"/>
  <c r="W24" i="1" s="1"/>
  <c r="X23" i="1"/>
  <c r="X24" i="1" s="1"/>
  <c r="Y23" i="1"/>
  <c r="Y24" i="1" s="1"/>
  <c r="Z23" i="1"/>
  <c r="Z24" i="1" s="1"/>
  <c r="AB23" i="1"/>
  <c r="AB24" i="1" s="1"/>
  <c r="AC23" i="1"/>
  <c r="AC24" i="1" s="1"/>
  <c r="AD23" i="1"/>
  <c r="AD24" i="1" s="1"/>
  <c r="AE23" i="1"/>
  <c r="AE24" i="1" s="1"/>
  <c r="AG23" i="1"/>
  <c r="AG24" i="1" s="1"/>
  <c r="AH23" i="1"/>
  <c r="AH24" i="1" s="1"/>
  <c r="AI23" i="1"/>
  <c r="AI24" i="1" s="1"/>
  <c r="G46" i="1"/>
  <c r="D37" i="1"/>
  <c r="E37" i="1"/>
  <c r="F37" i="1"/>
  <c r="C37" i="1"/>
  <c r="G35" i="1"/>
  <c r="AK48" i="1"/>
  <c r="AJ48" i="1"/>
  <c r="AI48" i="1"/>
  <c r="AH48" i="1"/>
  <c r="AG48" i="1"/>
  <c r="AF48" i="1"/>
  <c r="AE48" i="1"/>
  <c r="AD48" i="1"/>
  <c r="AC48" i="1"/>
  <c r="AB48" i="1"/>
  <c r="Z48" i="1"/>
  <c r="Y48" i="1"/>
  <c r="X48" i="1"/>
  <c r="W48" i="1"/>
  <c r="U48" i="1"/>
  <c r="T48" i="1"/>
  <c r="S48" i="1"/>
  <c r="R48" i="1"/>
  <c r="P48" i="1"/>
  <c r="O48" i="1"/>
  <c r="N48" i="1"/>
  <c r="M48" i="1"/>
  <c r="K48" i="1"/>
  <c r="J48" i="1"/>
  <c r="I48" i="1"/>
  <c r="H48" i="1"/>
  <c r="AJ47" i="1"/>
  <c r="AI47" i="1"/>
  <c r="AH47" i="1"/>
  <c r="AG47" i="1"/>
  <c r="AE47" i="1"/>
  <c r="AD47" i="1"/>
  <c r="AC47" i="1"/>
  <c r="AB47" i="1"/>
  <c r="Z47" i="1"/>
  <c r="Y47" i="1"/>
  <c r="X47" i="1"/>
  <c r="W47" i="1"/>
  <c r="K47" i="1"/>
  <c r="J47" i="1"/>
  <c r="I47" i="1"/>
  <c r="H47" i="1"/>
  <c r="F47" i="1"/>
  <c r="E47" i="1"/>
  <c r="D47" i="1"/>
  <c r="C47" i="1"/>
  <c r="AK45" i="1"/>
  <c r="AJ45" i="1"/>
  <c r="AI45" i="1"/>
  <c r="AH45" i="1"/>
  <c r="AG45" i="1"/>
  <c r="AF45" i="1"/>
  <c r="AE45" i="1"/>
  <c r="AD45" i="1"/>
  <c r="AC45" i="1"/>
  <c r="AB45" i="1"/>
  <c r="Z45" i="1"/>
  <c r="Y45" i="1"/>
  <c r="X45" i="1"/>
  <c r="W45" i="1"/>
  <c r="U45" i="1"/>
  <c r="T45" i="1"/>
  <c r="AJ44" i="1"/>
  <c r="AI44" i="1"/>
  <c r="AH44" i="1"/>
  <c r="AG44" i="1"/>
  <c r="AE44" i="1"/>
  <c r="AD44" i="1"/>
  <c r="AC44" i="1"/>
  <c r="AB44" i="1"/>
  <c r="Z44" i="1"/>
  <c r="Y44" i="1"/>
  <c r="X44" i="1"/>
  <c r="W44" i="1"/>
  <c r="AK42" i="1"/>
  <c r="AJ42" i="1"/>
  <c r="AI42" i="1"/>
  <c r="AH42" i="1"/>
  <c r="AG42" i="1"/>
  <c r="AJ41" i="1"/>
  <c r="AI41" i="1"/>
  <c r="AH41" i="1"/>
  <c r="AG41" i="1"/>
  <c r="AE41" i="1"/>
  <c r="AD41" i="1"/>
  <c r="AC41" i="1"/>
  <c r="AB41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U39" i="1"/>
  <c r="T39" i="1"/>
  <c r="S39" i="1"/>
  <c r="R39" i="1"/>
  <c r="AJ38" i="1"/>
  <c r="AI38" i="1"/>
  <c r="AH38" i="1"/>
  <c r="AG38" i="1"/>
  <c r="AE38" i="1"/>
  <c r="AD38" i="1"/>
  <c r="AC38" i="1"/>
  <c r="AB38" i="1"/>
  <c r="Z38" i="1"/>
  <c r="Y38" i="1"/>
  <c r="X38" i="1"/>
  <c r="W38" i="1"/>
  <c r="D18" i="1"/>
  <c r="E18" i="1"/>
  <c r="F18" i="1"/>
  <c r="H18" i="1"/>
  <c r="I18" i="1"/>
  <c r="J18" i="1"/>
  <c r="K18" i="1"/>
  <c r="W18" i="1"/>
  <c r="X18" i="1"/>
  <c r="Y18" i="1"/>
  <c r="Z18" i="1"/>
  <c r="AB18" i="1"/>
  <c r="AC18" i="1"/>
  <c r="AD18" i="1"/>
  <c r="AE18" i="1"/>
  <c r="AG18" i="1"/>
  <c r="AH18" i="1"/>
  <c r="AI18" i="1"/>
  <c r="AJ18" i="1"/>
  <c r="C18" i="1"/>
  <c r="W15" i="1"/>
  <c r="X15" i="1"/>
  <c r="Y15" i="1"/>
  <c r="Z15" i="1"/>
  <c r="AB15" i="1"/>
  <c r="AC15" i="1"/>
  <c r="AD15" i="1"/>
  <c r="AE15" i="1"/>
  <c r="AG15" i="1"/>
  <c r="AH15" i="1"/>
  <c r="AI15" i="1"/>
  <c r="AJ15" i="1"/>
  <c r="AB12" i="1"/>
  <c r="AC12" i="1"/>
  <c r="AD12" i="1"/>
  <c r="AE12" i="1"/>
  <c r="AG12" i="1"/>
  <c r="AH12" i="1"/>
  <c r="AI12" i="1"/>
  <c r="AJ12" i="1"/>
  <c r="AJ36" i="1"/>
  <c r="AI36" i="1"/>
  <c r="AH36" i="1"/>
  <c r="AG36" i="1"/>
  <c r="AE36" i="1"/>
  <c r="AD36" i="1"/>
  <c r="AC36" i="1"/>
  <c r="AB36" i="1"/>
  <c r="K36" i="1"/>
  <c r="J36" i="1"/>
  <c r="I36" i="1"/>
  <c r="H36" i="1"/>
  <c r="AK19" i="1"/>
  <c r="AJ19" i="1"/>
  <c r="AI19" i="1"/>
  <c r="AH19" i="1"/>
  <c r="AG19" i="1"/>
  <c r="AF19" i="1"/>
  <c r="AE19" i="1"/>
  <c r="AD19" i="1"/>
  <c r="AC19" i="1"/>
  <c r="AB19" i="1"/>
  <c r="Z19" i="1"/>
  <c r="Y19" i="1"/>
  <c r="X19" i="1"/>
  <c r="W19" i="1"/>
  <c r="U19" i="1"/>
  <c r="T19" i="1"/>
  <c r="S19" i="1"/>
  <c r="R19" i="1"/>
  <c r="P19" i="1"/>
  <c r="O19" i="1"/>
  <c r="N19" i="1"/>
  <c r="M19" i="1"/>
  <c r="K19" i="1"/>
  <c r="J19" i="1"/>
  <c r="I19" i="1"/>
  <c r="AK16" i="1"/>
  <c r="AJ16" i="1"/>
  <c r="AI16" i="1"/>
  <c r="AH16" i="1"/>
  <c r="AG16" i="1"/>
  <c r="AF16" i="1"/>
  <c r="AE16" i="1"/>
  <c r="AD16" i="1"/>
  <c r="AC16" i="1"/>
  <c r="AB16" i="1"/>
  <c r="Z16" i="1"/>
  <c r="Y16" i="1"/>
  <c r="X16" i="1"/>
  <c r="W16" i="1"/>
  <c r="U16" i="1"/>
  <c r="T16" i="1"/>
  <c r="AK13" i="1"/>
  <c r="AJ13" i="1"/>
  <c r="AI13" i="1"/>
  <c r="AH13" i="1"/>
  <c r="AG13" i="1"/>
  <c r="R10" i="1"/>
  <c r="S10" i="1"/>
  <c r="T10" i="1"/>
  <c r="U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W9" i="1"/>
  <c r="X9" i="1"/>
  <c r="Y9" i="1"/>
  <c r="Z9" i="1"/>
  <c r="AB9" i="1"/>
  <c r="AC9" i="1"/>
  <c r="AD9" i="1"/>
  <c r="AE9" i="1"/>
  <c r="AG9" i="1"/>
  <c r="AH9" i="1"/>
  <c r="AI9" i="1"/>
  <c r="AJ9" i="1"/>
  <c r="I7" i="1"/>
  <c r="J7" i="1"/>
  <c r="K7" i="1"/>
  <c r="AB7" i="1"/>
  <c r="AC7" i="1"/>
  <c r="AD7" i="1"/>
  <c r="AE7" i="1"/>
  <c r="AG7" i="1"/>
  <c r="AH7" i="1"/>
  <c r="AI7" i="1"/>
  <c r="AJ7" i="1"/>
  <c r="AP91" i="1" l="1"/>
  <c r="AU93" i="1" s="1"/>
  <c r="AP23" i="1"/>
  <c r="AP24" i="1" s="1"/>
  <c r="O230" i="1"/>
  <c r="O195" i="1"/>
  <c r="S167" i="1"/>
  <c r="C25" i="1"/>
  <c r="C26" i="1" s="1"/>
  <c r="E11" i="25"/>
  <c r="AS53" i="1"/>
  <c r="AN192" i="1"/>
  <c r="AS193" i="1"/>
  <c r="AN189" i="1"/>
  <c r="AS190" i="1"/>
  <c r="AN195" i="1"/>
  <c r="AS196" i="1"/>
  <c r="AN185" i="1"/>
  <c r="AN221" i="1" s="1"/>
  <c r="AN198" i="1"/>
  <c r="AM189" i="1"/>
  <c r="AR190" i="1"/>
  <c r="AM195" i="1"/>
  <c r="AR196" i="1"/>
  <c r="AR168" i="1"/>
  <c r="AM192" i="1"/>
  <c r="AR193" i="1"/>
  <c r="AM155" i="1"/>
  <c r="AQ168" i="1"/>
  <c r="AQ53" i="1"/>
  <c r="AL189" i="1"/>
  <c r="AQ190" i="1"/>
  <c r="AL192" i="1"/>
  <c r="AQ193" i="1"/>
  <c r="AL233" i="1"/>
  <c r="AQ199" i="1"/>
  <c r="AM100" i="1"/>
  <c r="AP174" i="1"/>
  <c r="AM167" i="1"/>
  <c r="AP141" i="1"/>
  <c r="AN227" i="1"/>
  <c r="AN233" i="1"/>
  <c r="AM224" i="1"/>
  <c r="AR226" i="1" s="1"/>
  <c r="AN230" i="1"/>
  <c r="AM233" i="1"/>
  <c r="AP55" i="1"/>
  <c r="AL230" i="1"/>
  <c r="AL227" i="1"/>
  <c r="AL224" i="1"/>
  <c r="AM230" i="1"/>
  <c r="AR232" i="1" s="1"/>
  <c r="AP58" i="1"/>
  <c r="AL85" i="1"/>
  <c r="AP61" i="1"/>
  <c r="AN224" i="1"/>
  <c r="AP64" i="1"/>
  <c r="AM227" i="1"/>
  <c r="AR229" i="1" s="1"/>
  <c r="AL198" i="1"/>
  <c r="AJ200" i="1"/>
  <c r="AO202" i="1" s="1"/>
  <c r="AJ236" i="1"/>
  <c r="AJ237" i="1" s="1"/>
  <c r="AJ274" i="1"/>
  <c r="AO276" i="1" s="1"/>
  <c r="AJ167" i="1"/>
  <c r="AO168" i="1"/>
  <c r="AJ64" i="1"/>
  <c r="AO65" i="1"/>
  <c r="G252" i="1"/>
  <c r="K263" i="1"/>
  <c r="K244" i="1"/>
  <c r="E263" i="1"/>
  <c r="E244" i="1"/>
  <c r="D263" i="1"/>
  <c r="D244" i="1"/>
  <c r="C263" i="1"/>
  <c r="C244" i="1"/>
  <c r="O253" i="1"/>
  <c r="F263" i="1"/>
  <c r="F244" i="1"/>
  <c r="L252" i="1"/>
  <c r="N254" i="1"/>
  <c r="N253" i="1"/>
  <c r="H263" i="1"/>
  <c r="H244" i="1"/>
  <c r="I263" i="1"/>
  <c r="I244" i="1"/>
  <c r="J263" i="1"/>
  <c r="J244" i="1"/>
  <c r="Q272" i="1"/>
  <c r="L272" i="1"/>
  <c r="G272" i="1"/>
  <c r="J217" i="1"/>
  <c r="K52" i="1"/>
  <c r="J52" i="1"/>
  <c r="AC52" i="1"/>
  <c r="M7" i="1"/>
  <c r="AB52" i="1"/>
  <c r="Z52" i="1"/>
  <c r="F52" i="1"/>
  <c r="AI52" i="1"/>
  <c r="O15" i="1"/>
  <c r="AM52" i="1"/>
  <c r="R15" i="1"/>
  <c r="AL52" i="1"/>
  <c r="AN52" i="1"/>
  <c r="U280" i="1"/>
  <c r="T280" i="1"/>
  <c r="R206" i="1"/>
  <c r="V280" i="1"/>
  <c r="U206" i="1"/>
  <c r="T206" i="1"/>
  <c r="S206" i="1"/>
  <c r="AF197" i="1"/>
  <c r="AP188" i="1"/>
  <c r="AU190" i="1" s="1"/>
  <c r="AP18" i="1"/>
  <c r="Q191" i="1"/>
  <c r="AF191" i="1"/>
  <c r="AF192" i="1" s="1"/>
  <c r="AA95" i="1"/>
  <c r="AF89" i="1"/>
  <c r="G191" i="1"/>
  <c r="AA98" i="1"/>
  <c r="AK12" i="1"/>
  <c r="V288" i="1"/>
  <c r="G194" i="1"/>
  <c r="AP197" i="1"/>
  <c r="AF194" i="1"/>
  <c r="AF18" i="1"/>
  <c r="AN100" i="1"/>
  <c r="W271" i="1"/>
  <c r="AI236" i="1"/>
  <c r="AI274" i="1"/>
  <c r="R273" i="1"/>
  <c r="R272" i="1"/>
  <c r="AK100" i="1"/>
  <c r="AE273" i="1"/>
  <c r="Z272" i="1"/>
  <c r="AH236" i="1"/>
  <c r="AH274" i="1"/>
  <c r="I154" i="1"/>
  <c r="R156" i="1"/>
  <c r="R155" i="1"/>
  <c r="AA155" i="1"/>
  <c r="AK155" i="1"/>
  <c r="AN155" i="1"/>
  <c r="AN156" i="1"/>
  <c r="J155" i="1"/>
  <c r="X141" i="1"/>
  <c r="S154" i="1"/>
  <c r="K155" i="1"/>
  <c r="M155" i="1"/>
  <c r="Y141" i="1"/>
  <c r="T154" i="1"/>
  <c r="AF155" i="1"/>
  <c r="AF156" i="1"/>
  <c r="AG155" i="1"/>
  <c r="AG100" i="1"/>
  <c r="AG101" i="1" s="1"/>
  <c r="H154" i="1"/>
  <c r="M156" i="1" s="1"/>
  <c r="P155" i="1"/>
  <c r="P156" i="1"/>
  <c r="U155" i="1"/>
  <c r="C154" i="1"/>
  <c r="F154" i="1"/>
  <c r="O141" i="1"/>
  <c r="O154" i="1"/>
  <c r="AL100" i="1"/>
  <c r="AL274" i="1" s="1"/>
  <c r="AL259" i="1" s="1"/>
  <c r="E154" i="1"/>
  <c r="N155" i="1"/>
  <c r="D154" i="1"/>
  <c r="AI200" i="1"/>
  <c r="AH200" i="1"/>
  <c r="I38" i="1"/>
  <c r="V217" i="1"/>
  <c r="AE250" i="1"/>
  <c r="AE251" i="1"/>
  <c r="W231" i="1"/>
  <c r="W249" i="1"/>
  <c r="V214" i="1"/>
  <c r="V269" i="1"/>
  <c r="AE253" i="1"/>
  <c r="AD253" i="1"/>
  <c r="AF295" i="1"/>
  <c r="M36" i="1"/>
  <c r="R291" i="1"/>
  <c r="AA163" i="1"/>
  <c r="O36" i="1"/>
  <c r="AE228" i="1"/>
  <c r="AE246" i="1"/>
  <c r="Z250" i="1"/>
  <c r="R234" i="1"/>
  <c r="R252" i="1"/>
  <c r="U44" i="1"/>
  <c r="O231" i="1"/>
  <c r="AH234" i="1"/>
  <c r="AH252" i="1"/>
  <c r="Z234" i="1"/>
  <c r="Z252" i="1"/>
  <c r="AL167" i="1"/>
  <c r="AN137" i="1"/>
  <c r="AN136" i="1"/>
  <c r="AM137" i="1"/>
  <c r="AM136" i="1"/>
  <c r="AK136" i="1"/>
  <c r="AL137" i="1"/>
  <c r="AL136" i="1"/>
  <c r="N36" i="1"/>
  <c r="O18" i="1"/>
  <c r="N38" i="1"/>
  <c r="N73" i="1"/>
  <c r="AA105" i="1"/>
  <c r="Q217" i="1"/>
  <c r="Q208" i="1"/>
  <c r="Q214" i="1"/>
  <c r="AA44" i="1"/>
  <c r="AN24" i="1"/>
  <c r="AA38" i="1"/>
  <c r="AP65" i="1"/>
  <c r="V118" i="1"/>
  <c r="V144" i="1"/>
  <c r="V143" i="1"/>
  <c r="AA118" i="1"/>
  <c r="AA48" i="1"/>
  <c r="L18" i="1"/>
  <c r="Q134" i="1"/>
  <c r="Q133" i="1"/>
  <c r="AA45" i="1"/>
  <c r="AA153" i="1"/>
  <c r="V218" i="1"/>
  <c r="AA134" i="1"/>
  <c r="O218" i="1"/>
  <c r="Q97" i="1"/>
  <c r="AA19" i="1"/>
  <c r="AA82" i="1"/>
  <c r="AG98" i="1"/>
  <c r="P73" i="1"/>
  <c r="P89" i="1"/>
  <c r="AF70" i="1"/>
  <c r="AP70" i="1"/>
  <c r="AK206" i="1"/>
  <c r="AM185" i="1"/>
  <c r="P280" i="1"/>
  <c r="M125" i="1"/>
  <c r="X89" i="1"/>
  <c r="N89" i="1"/>
  <c r="M73" i="1"/>
  <c r="N125" i="1"/>
  <c r="W89" i="1"/>
  <c r="P109" i="1"/>
  <c r="O144" i="1"/>
  <c r="O125" i="1"/>
  <c r="O73" i="1"/>
  <c r="P144" i="1"/>
  <c r="V73" i="1"/>
  <c r="P125" i="1"/>
  <c r="T188" i="1"/>
  <c r="T224" i="1" s="1"/>
  <c r="T262" i="1" s="1"/>
  <c r="S188" i="1"/>
  <c r="S189" i="1" s="1"/>
  <c r="O89" i="1"/>
  <c r="AA69" i="1"/>
  <c r="Z167" i="1"/>
  <c r="D38" i="1"/>
  <c r="K38" i="1"/>
  <c r="R38" i="1"/>
  <c r="AF166" i="1"/>
  <c r="V29" i="1"/>
  <c r="V30" i="1" s="1"/>
  <c r="M39" i="1"/>
  <c r="AF69" i="1"/>
  <c r="N18" i="1"/>
  <c r="H38" i="1"/>
  <c r="I9" i="1"/>
  <c r="N9" i="1"/>
  <c r="O10" i="1"/>
  <c r="V10" i="1"/>
  <c r="N7" i="1"/>
  <c r="P10" i="1"/>
  <c r="AP99" i="1"/>
  <c r="V215" i="1"/>
  <c r="AP98" i="1"/>
  <c r="U141" i="1"/>
  <c r="AK197" i="1"/>
  <c r="P7" i="1"/>
  <c r="R47" i="1"/>
  <c r="H25" i="1"/>
  <c r="H26" i="1" s="1"/>
  <c r="W36" i="1"/>
  <c r="R44" i="1"/>
  <c r="AK121" i="1"/>
  <c r="P141" i="1"/>
  <c r="AA51" i="1"/>
  <c r="T122" i="1"/>
  <c r="AA121" i="1"/>
  <c r="I54" i="1"/>
  <c r="I55" i="1" s="1"/>
  <c r="C88" i="1"/>
  <c r="AA279" i="1"/>
  <c r="AA159" i="1"/>
  <c r="AE168" i="1"/>
  <c r="AA47" i="1"/>
  <c r="U69" i="1"/>
  <c r="AA140" i="1"/>
  <c r="AA291" i="1"/>
  <c r="AF140" i="1"/>
  <c r="AG194" i="1"/>
  <c r="AG195" i="1" s="1"/>
  <c r="AK166" i="1"/>
  <c r="AK85" i="1" s="1"/>
  <c r="N39" i="1"/>
  <c r="J54" i="1"/>
  <c r="O56" i="1" s="1"/>
  <c r="AF122" i="1"/>
  <c r="V131" i="1"/>
  <c r="T70" i="1"/>
  <c r="V176" i="1"/>
  <c r="AA177" i="1"/>
  <c r="AN86" i="1"/>
  <c r="AK15" i="1"/>
  <c r="G31" i="1"/>
  <c r="G32" i="1" s="1"/>
  <c r="J88" i="1"/>
  <c r="AK18" i="1"/>
  <c r="I72" i="1"/>
  <c r="AK9" i="1"/>
  <c r="G18" i="1"/>
  <c r="K73" i="1"/>
  <c r="Q124" i="1"/>
  <c r="L153" i="1"/>
  <c r="L122" i="1"/>
  <c r="AK105" i="1"/>
  <c r="AF41" i="1"/>
  <c r="AK44" i="1"/>
  <c r="AK47" i="1"/>
  <c r="AK106" i="1"/>
  <c r="F88" i="1"/>
  <c r="AF141" i="1"/>
  <c r="AK159" i="1"/>
  <c r="AK36" i="1"/>
  <c r="AF205" i="1"/>
  <c r="AF279" i="1"/>
  <c r="AF163" i="1"/>
  <c r="AP106" i="1"/>
  <c r="AK69" i="1"/>
  <c r="AK38" i="1"/>
  <c r="AF44" i="1"/>
  <c r="AF47" i="1"/>
  <c r="H124" i="1"/>
  <c r="AF36" i="1"/>
  <c r="AK51" i="1"/>
  <c r="AK205" i="1"/>
  <c r="AK279" i="1"/>
  <c r="AK163" i="1"/>
  <c r="AK182" i="1"/>
  <c r="AK291" i="1"/>
  <c r="AK41" i="1"/>
  <c r="O70" i="1"/>
  <c r="AK141" i="1"/>
  <c r="AF291" i="1"/>
  <c r="AF38" i="1"/>
  <c r="N69" i="1"/>
  <c r="AK122" i="1"/>
  <c r="K9" i="1"/>
  <c r="AA16" i="1"/>
  <c r="Q94" i="1"/>
  <c r="R85" i="1"/>
  <c r="R86" i="1" s="1"/>
  <c r="Z36" i="1"/>
  <c r="AA205" i="1"/>
  <c r="P18" i="1"/>
  <c r="S141" i="1"/>
  <c r="AF121" i="1"/>
  <c r="O109" i="1"/>
  <c r="L51" i="1"/>
  <c r="I88" i="1"/>
  <c r="N90" i="1" s="1"/>
  <c r="AU96" i="1"/>
  <c r="AP173" i="1"/>
  <c r="AP89" i="1"/>
  <c r="AP90" i="1"/>
  <c r="AL53" i="1"/>
  <c r="AP36" i="1"/>
  <c r="AP291" i="1"/>
  <c r="AP69" i="1"/>
  <c r="AP47" i="1"/>
  <c r="AP295" i="1"/>
  <c r="AP140" i="1"/>
  <c r="AP159" i="1"/>
  <c r="AP41" i="1"/>
  <c r="AP51" i="1"/>
  <c r="AU53" i="1" s="1"/>
  <c r="AP38" i="1"/>
  <c r="AP105" i="1"/>
  <c r="AP44" i="1"/>
  <c r="AP9" i="1"/>
  <c r="AP15" i="1"/>
  <c r="AP12" i="1"/>
  <c r="AP7" i="1"/>
  <c r="AG167" i="1"/>
  <c r="AL168" i="1"/>
  <c r="AI85" i="1"/>
  <c r="AI185" i="1" s="1"/>
  <c r="AN168" i="1"/>
  <c r="AJ85" i="1"/>
  <c r="AM168" i="1"/>
  <c r="AI101" i="1"/>
  <c r="AJ101" i="1"/>
  <c r="AK140" i="1"/>
  <c r="AG191" i="1"/>
  <c r="AG192" i="1" s="1"/>
  <c r="AI98" i="1"/>
  <c r="AN99" i="1"/>
  <c r="AM99" i="1"/>
  <c r="AJ95" i="1"/>
  <c r="AH194" i="1"/>
  <c r="AI92" i="1"/>
  <c r="AN93" i="1"/>
  <c r="AH191" i="1"/>
  <c r="AH192" i="1" s="1"/>
  <c r="AM93" i="1"/>
  <c r="AJ52" i="1"/>
  <c r="AN65" i="1"/>
  <c r="AK295" i="1"/>
  <c r="AK23" i="1"/>
  <c r="AK24" i="1" s="1"/>
  <c r="AH64" i="1"/>
  <c r="AM65" i="1"/>
  <c r="AK61" i="1"/>
  <c r="AP62" i="1"/>
  <c r="AM62" i="1"/>
  <c r="AJ61" i="1"/>
  <c r="AG61" i="1"/>
  <c r="AL62" i="1"/>
  <c r="AM59" i="1"/>
  <c r="AJ58" i="1"/>
  <c r="AL59" i="1"/>
  <c r="AP59" i="1"/>
  <c r="AH52" i="1"/>
  <c r="AM53" i="1"/>
  <c r="AN53" i="1"/>
  <c r="AI55" i="1"/>
  <c r="AN56" i="1"/>
  <c r="AK55" i="1"/>
  <c r="AP56" i="1"/>
  <c r="AL195" i="1"/>
  <c r="AM198" i="1"/>
  <c r="AM199" i="1"/>
  <c r="AA206" i="1"/>
  <c r="V149" i="1"/>
  <c r="D85" i="1"/>
  <c r="D86" i="1" s="1"/>
  <c r="AA9" i="1"/>
  <c r="AA18" i="1"/>
  <c r="I108" i="1"/>
  <c r="L279" i="1"/>
  <c r="N291" i="1"/>
  <c r="J287" i="1"/>
  <c r="J298" i="1"/>
  <c r="P36" i="1"/>
  <c r="Q25" i="1"/>
  <c r="Q26" i="1" s="1"/>
  <c r="AA15" i="1"/>
  <c r="P44" i="1"/>
  <c r="AA23" i="1"/>
  <c r="AA24" i="1" s="1"/>
  <c r="E88" i="1"/>
  <c r="P38" i="1"/>
  <c r="L70" i="1"/>
  <c r="I109" i="1"/>
  <c r="V104" i="1"/>
  <c r="AA106" i="1" s="1"/>
  <c r="H287" i="1"/>
  <c r="H298" i="1"/>
  <c r="P47" i="1"/>
  <c r="G291" i="1"/>
  <c r="P105" i="1"/>
  <c r="N109" i="1"/>
  <c r="L85" i="1"/>
  <c r="R159" i="1"/>
  <c r="T163" i="1"/>
  <c r="P140" i="1"/>
  <c r="N85" i="1"/>
  <c r="N185" i="1" s="1"/>
  <c r="S44" i="1"/>
  <c r="Q19" i="1"/>
  <c r="AK7" i="1"/>
  <c r="AF23" i="1"/>
  <c r="AF24" i="1" s="1"/>
  <c r="H108" i="1"/>
  <c r="V97" i="1"/>
  <c r="R140" i="1"/>
  <c r="AF105" i="1"/>
  <c r="AF9" i="1"/>
  <c r="J38" i="1"/>
  <c r="G97" i="1"/>
  <c r="G85" i="1"/>
  <c r="Q280" i="1"/>
  <c r="Q108" i="1"/>
  <c r="AD168" i="1"/>
  <c r="I85" i="1"/>
  <c r="I185" i="1" s="1"/>
  <c r="I282" i="1" s="1"/>
  <c r="I283" i="1" s="1"/>
  <c r="AF7" i="1"/>
  <c r="AF12" i="1"/>
  <c r="AF15" i="1"/>
  <c r="Z231" i="1"/>
  <c r="W282" i="1"/>
  <c r="W283" i="1" s="1"/>
  <c r="W221" i="1"/>
  <c r="L97" i="1"/>
  <c r="H9" i="1"/>
  <c r="J72" i="1"/>
  <c r="P291" i="1"/>
  <c r="I25" i="1"/>
  <c r="I26" i="1" s="1"/>
  <c r="L140" i="1"/>
  <c r="V45" i="1"/>
  <c r="T106" i="1"/>
  <c r="P121" i="1"/>
  <c r="V78" i="1"/>
  <c r="V120" i="1"/>
  <c r="AA122" i="1" s="1"/>
  <c r="X167" i="1"/>
  <c r="P85" i="1"/>
  <c r="P86" i="1" s="1"/>
  <c r="Q88" i="1"/>
  <c r="Q31" i="1"/>
  <c r="Q32" i="1" s="1"/>
  <c r="P106" i="1"/>
  <c r="R195" i="1"/>
  <c r="R230" i="1"/>
  <c r="Q48" i="1"/>
  <c r="P51" i="1"/>
  <c r="W167" i="1"/>
  <c r="T167" i="1"/>
  <c r="O85" i="1"/>
  <c r="O185" i="1" s="1"/>
  <c r="H88" i="1"/>
  <c r="V94" i="1"/>
  <c r="AF206" i="1"/>
  <c r="AF106" i="1"/>
  <c r="V134" i="1"/>
  <c r="AB168" i="1"/>
  <c r="C85" i="1"/>
  <c r="C86" i="1" s="1"/>
  <c r="F85" i="1"/>
  <c r="F86" i="1" s="1"/>
  <c r="Y195" i="1"/>
  <c r="Y230" i="1"/>
  <c r="Y249" i="1" s="1"/>
  <c r="T38" i="1"/>
  <c r="O39" i="1"/>
  <c r="AA150" i="1"/>
  <c r="X198" i="1"/>
  <c r="X233" i="1"/>
  <c r="L224" i="1"/>
  <c r="Q204" i="1"/>
  <c r="M85" i="1"/>
  <c r="M87" i="1" s="1"/>
  <c r="E85" i="1"/>
  <c r="E86" i="1" s="1"/>
  <c r="V88" i="1"/>
  <c r="X195" i="1"/>
  <c r="X230" i="1"/>
  <c r="X249" i="1" s="1"/>
  <c r="AD234" i="1"/>
  <c r="AE282" i="1"/>
  <c r="AE221" i="1"/>
  <c r="AE231" i="1"/>
  <c r="AE232" i="1"/>
  <c r="W235" i="1"/>
  <c r="W234" i="1"/>
  <c r="Z282" i="1"/>
  <c r="Z283" i="1" s="1"/>
  <c r="Z221" i="1"/>
  <c r="AH85" i="1"/>
  <c r="AE234" i="1"/>
  <c r="AE235" i="1"/>
  <c r="AD195" i="1"/>
  <c r="AD230" i="1"/>
  <c r="AD249" i="1" s="1"/>
  <c r="Q72" i="1"/>
  <c r="AG85" i="1"/>
  <c r="K85" i="1"/>
  <c r="K185" i="1" s="1"/>
  <c r="K282" i="1" s="1"/>
  <c r="K283" i="1" s="1"/>
  <c r="D88" i="1"/>
  <c r="H10" i="1"/>
  <c r="V19" i="1"/>
  <c r="Q81" i="1"/>
  <c r="X282" i="1"/>
  <c r="X221" i="1"/>
  <c r="K88" i="1"/>
  <c r="AC167" i="1"/>
  <c r="AJ168" i="1"/>
  <c r="AE167" i="1"/>
  <c r="AD167" i="1"/>
  <c r="AB167" i="1"/>
  <c r="AB85" i="1"/>
  <c r="AB86" i="1" s="1"/>
  <c r="AI168" i="1"/>
  <c r="AF51" i="1"/>
  <c r="AK70" i="1"/>
  <c r="AF159" i="1"/>
  <c r="AF182" i="1"/>
  <c r="Y85" i="1"/>
  <c r="Y185" i="1" s="1"/>
  <c r="Y186" i="1" s="1"/>
  <c r="AC168" i="1"/>
  <c r="AA85" i="1"/>
  <c r="V166" i="1"/>
  <c r="U85" i="1"/>
  <c r="U86" i="1" s="1"/>
  <c r="T85" i="1"/>
  <c r="T86" i="1" s="1"/>
  <c r="S85" i="1"/>
  <c r="U167" i="1"/>
  <c r="AI167" i="1"/>
  <c r="AA167" i="1"/>
  <c r="AG168" i="1"/>
  <c r="AH168" i="1"/>
  <c r="P122" i="1"/>
  <c r="P205" i="1"/>
  <c r="V16" i="1"/>
  <c r="I10" i="1"/>
  <c r="K72" i="1"/>
  <c r="N10" i="1"/>
  <c r="N141" i="1"/>
  <c r="L141" i="1"/>
  <c r="T47" i="1"/>
  <c r="O106" i="1"/>
  <c r="Y36" i="1"/>
  <c r="J10" i="1"/>
  <c r="M9" i="1"/>
  <c r="M47" i="1"/>
  <c r="M23" i="1"/>
  <c r="M24" i="1" s="1"/>
  <c r="L31" i="1"/>
  <c r="L32" i="1" s="1"/>
  <c r="P69" i="1"/>
  <c r="AA79" i="1"/>
  <c r="U70" i="1"/>
  <c r="N106" i="1"/>
  <c r="R7" i="1"/>
  <c r="J9" i="1"/>
  <c r="M18" i="1"/>
  <c r="M69" i="1"/>
  <c r="M109" i="1"/>
  <c r="H109" i="1"/>
  <c r="O122" i="1"/>
  <c r="R69" i="1"/>
  <c r="R36" i="1"/>
  <c r="U38" i="1"/>
  <c r="U51" i="1"/>
  <c r="V60" i="1"/>
  <c r="V61" i="1" s="1"/>
  <c r="U105" i="1"/>
  <c r="L117" i="1"/>
  <c r="U36" i="1"/>
  <c r="U47" i="1"/>
  <c r="S106" i="1"/>
  <c r="M51" i="1"/>
  <c r="U205" i="1"/>
  <c r="L81" i="1"/>
  <c r="M38" i="1"/>
  <c r="J226" i="1"/>
  <c r="N105" i="1"/>
  <c r="J125" i="1"/>
  <c r="V150" i="1"/>
  <c r="M140" i="1"/>
  <c r="L47" i="1"/>
  <c r="L69" i="1"/>
  <c r="W70" i="1"/>
  <c r="L105" i="1"/>
  <c r="L121" i="1"/>
  <c r="V209" i="1"/>
  <c r="L222" i="1"/>
  <c r="N279" i="1"/>
  <c r="T51" i="1"/>
  <c r="J124" i="1"/>
  <c r="M121" i="1"/>
  <c r="N47" i="1"/>
  <c r="N23" i="1"/>
  <c r="N24" i="1" s="1"/>
  <c r="V109" i="1"/>
  <c r="W141" i="1"/>
  <c r="Q149" i="1"/>
  <c r="V82" i="1"/>
  <c r="U122" i="1"/>
  <c r="L37" i="1"/>
  <c r="L23" i="1"/>
  <c r="L24" i="1" s="1"/>
  <c r="N205" i="1"/>
  <c r="P279" i="1"/>
  <c r="N140" i="1"/>
  <c r="J144" i="1"/>
  <c r="L63" i="1"/>
  <c r="L64" i="1" s="1"/>
  <c r="Q117" i="1"/>
  <c r="L133" i="1"/>
  <c r="M141" i="1"/>
  <c r="O205" i="1"/>
  <c r="Q288" i="1"/>
  <c r="L123" i="1"/>
  <c r="Q35" i="1"/>
  <c r="AH101" i="1"/>
  <c r="U106" i="1"/>
  <c r="T140" i="1"/>
  <c r="M205" i="1"/>
  <c r="V6" i="1"/>
  <c r="U140" i="1"/>
  <c r="M10" i="1"/>
  <c r="J25" i="1"/>
  <c r="J26" i="1" s="1"/>
  <c r="Q63" i="1"/>
  <c r="Q64" i="1" s="1"/>
  <c r="AA115" i="1"/>
  <c r="M122" i="1"/>
  <c r="L134" i="1"/>
  <c r="R163" i="1"/>
  <c r="T121" i="1"/>
  <c r="T279" i="1"/>
  <c r="T159" i="1"/>
  <c r="P163" i="1"/>
  <c r="Q82" i="1"/>
  <c r="T105" i="1"/>
  <c r="V114" i="1"/>
  <c r="T141" i="1"/>
  <c r="J143" i="1"/>
  <c r="T205" i="1"/>
  <c r="R279" i="1"/>
  <c r="J108" i="1"/>
  <c r="I143" i="1"/>
  <c r="Q153" i="1"/>
  <c r="R51" i="1"/>
  <c r="T44" i="1"/>
  <c r="T69" i="1"/>
  <c r="V115" i="1"/>
  <c r="R105" i="1"/>
  <c r="K144" i="1"/>
  <c r="R205" i="1"/>
  <c r="V164" i="1"/>
  <c r="V139" i="1"/>
  <c r="Z141" i="1"/>
  <c r="R141" i="1"/>
  <c r="AA144" i="1"/>
  <c r="AA131" i="1"/>
  <c r="V130" i="1"/>
  <c r="W122" i="1"/>
  <c r="R122" i="1"/>
  <c r="R121" i="1"/>
  <c r="S122" i="1"/>
  <c r="Z122" i="1"/>
  <c r="U121" i="1"/>
  <c r="O234" i="1"/>
  <c r="O235" i="1"/>
  <c r="N234" i="1"/>
  <c r="N235" i="1"/>
  <c r="O38" i="1"/>
  <c r="S70" i="1"/>
  <c r="O51" i="1"/>
  <c r="O121" i="1"/>
  <c r="V152" i="1"/>
  <c r="T291" i="1"/>
  <c r="Q104" i="1"/>
  <c r="Q106" i="1" s="1"/>
  <c r="P230" i="1"/>
  <c r="V35" i="1"/>
  <c r="V133" i="1"/>
  <c r="V48" i="1"/>
  <c r="V31" i="1"/>
  <c r="V32" i="1" s="1"/>
  <c r="N51" i="1"/>
  <c r="P159" i="1"/>
  <c r="I124" i="1"/>
  <c r="N144" i="1"/>
  <c r="I144" i="1"/>
  <c r="O279" i="1"/>
  <c r="O280" i="1"/>
  <c r="L292" i="1"/>
  <c r="O159" i="1"/>
  <c r="T36" i="1"/>
  <c r="O44" i="1"/>
  <c r="P9" i="1"/>
  <c r="V63" i="1"/>
  <c r="V64" i="1" s="1"/>
  <c r="V153" i="1"/>
  <c r="O140" i="1"/>
  <c r="Q152" i="1"/>
  <c r="L234" i="1"/>
  <c r="L223" i="1"/>
  <c r="O291" i="1"/>
  <c r="Q60" i="1"/>
  <c r="Q61" i="1" s="1"/>
  <c r="O47" i="1"/>
  <c r="P23" i="1"/>
  <c r="P24" i="1" s="1"/>
  <c r="H54" i="1"/>
  <c r="H55" i="1" s="1"/>
  <c r="V117" i="1"/>
  <c r="M279" i="1"/>
  <c r="M291" i="1"/>
  <c r="L107" i="1"/>
  <c r="V81" i="1"/>
  <c r="P233" i="1"/>
  <c r="P252" i="1" s="1"/>
  <c r="O23" i="1"/>
  <c r="O24" i="1" s="1"/>
  <c r="P15" i="1"/>
  <c r="O69" i="1"/>
  <c r="O105" i="1"/>
  <c r="V68" i="1"/>
  <c r="U279" i="1"/>
  <c r="U163" i="1"/>
  <c r="U291" i="1"/>
  <c r="U159" i="1"/>
  <c r="S38" i="1"/>
  <c r="S47" i="1"/>
  <c r="S105" i="1"/>
  <c r="S205" i="1"/>
  <c r="S291" i="1"/>
  <c r="S140" i="1"/>
  <c r="S51" i="1"/>
  <c r="S69" i="1"/>
  <c r="S159" i="1"/>
  <c r="X36" i="1"/>
  <c r="S36" i="1"/>
  <c r="S121" i="1"/>
  <c r="S279" i="1"/>
  <c r="S163" i="1"/>
  <c r="R23" i="1"/>
  <c r="R24" i="1" s="1"/>
  <c r="S23" i="1"/>
  <c r="S24" i="1" s="1"/>
  <c r="S15" i="1"/>
  <c r="S7" i="1"/>
  <c r="S18" i="1"/>
  <c r="X7" i="1"/>
  <c r="S9" i="1"/>
  <c r="R9" i="1"/>
  <c r="W7" i="1"/>
  <c r="R18" i="1"/>
  <c r="H72" i="1"/>
  <c r="Q78" i="1"/>
  <c r="L291" i="1"/>
  <c r="Q292" i="1"/>
  <c r="H204" i="1"/>
  <c r="N121" i="1"/>
  <c r="N122" i="1"/>
  <c r="H144" i="1"/>
  <c r="I225" i="1"/>
  <c r="Q68" i="1"/>
  <c r="Q29" i="1"/>
  <c r="Q30" i="1" s="1"/>
  <c r="M144" i="1"/>
  <c r="H143" i="1"/>
  <c r="J204" i="1"/>
  <c r="Q130" i="1"/>
  <c r="R106" i="1"/>
  <c r="M105" i="1"/>
  <c r="J225" i="1"/>
  <c r="L71" i="1"/>
  <c r="L142" i="1"/>
  <c r="L154" i="1" s="1"/>
  <c r="Q139" i="1"/>
  <c r="Q154" i="1" s="1"/>
  <c r="V79" i="1"/>
  <c r="K143" i="1"/>
  <c r="H216" i="1"/>
  <c r="Q120" i="1"/>
  <c r="K125" i="1"/>
  <c r="Q54" i="1"/>
  <c r="V56" i="1" s="1"/>
  <c r="H225" i="1"/>
  <c r="Q143" i="1"/>
  <c r="Q114" i="1"/>
  <c r="N98" i="1"/>
  <c r="R70" i="1"/>
  <c r="V39" i="1"/>
  <c r="O9" i="1"/>
  <c r="T7" i="1"/>
  <c r="Q6" i="1"/>
  <c r="O7" i="1"/>
  <c r="L288" i="1"/>
  <c r="H226" i="1"/>
  <c r="Q118" i="1"/>
  <c r="L152" i="1"/>
  <c r="K54" i="1"/>
  <c r="K55" i="1" s="1"/>
  <c r="P39" i="1"/>
  <c r="K108" i="1"/>
  <c r="K225" i="1"/>
  <c r="K39" i="1"/>
  <c r="K124" i="1"/>
  <c r="K10" i="1"/>
  <c r="K25" i="1"/>
  <c r="K26" i="1" s="1"/>
  <c r="L19" i="1"/>
  <c r="I99" i="1"/>
  <c r="AK90" i="1"/>
  <c r="AC90" i="1"/>
  <c r="U90" i="1"/>
  <c r="Z56" i="1"/>
  <c r="AC62" i="1"/>
  <c r="R95" i="1"/>
  <c r="W98" i="1"/>
  <c r="T90" i="1"/>
  <c r="AG99" i="1"/>
  <c r="W95" i="1"/>
  <c r="D98" i="1"/>
  <c r="AK56" i="1"/>
  <c r="AC56" i="1"/>
  <c r="U56" i="1"/>
  <c r="Y90" i="1"/>
  <c r="AG59" i="1"/>
  <c r="AD98" i="1"/>
  <c r="AH62" i="1"/>
  <c r="Z62" i="1"/>
  <c r="I53" i="1"/>
  <c r="X96" i="1"/>
  <c r="AF92" i="1"/>
  <c r="AD95" i="1"/>
  <c r="AB56" i="1"/>
  <c r="K109" i="1"/>
  <c r="M99" i="1"/>
  <c r="AJ90" i="1"/>
  <c r="AG90" i="1"/>
  <c r="AK65" i="1"/>
  <c r="AG92" i="1"/>
  <c r="I98" i="1"/>
  <c r="Z98" i="1"/>
  <c r="AH92" i="1"/>
  <c r="Y95" i="1"/>
  <c r="J98" i="1"/>
  <c r="AE196" i="1"/>
  <c r="T65" i="1"/>
  <c r="Y96" i="1"/>
  <c r="Z95" i="1"/>
  <c r="J99" i="1"/>
  <c r="Y62" i="1"/>
  <c r="AD96" i="1"/>
  <c r="AH98" i="1"/>
  <c r="AH93" i="1"/>
  <c r="AH99" i="1"/>
  <c r="AH96" i="1"/>
  <c r="O99" i="1"/>
  <c r="AG95" i="1"/>
  <c r="R98" i="1"/>
  <c r="U62" i="1"/>
  <c r="Z99" i="1"/>
  <c r="AH95" i="1"/>
  <c r="H283" i="1"/>
  <c r="J283" i="1"/>
  <c r="F143" i="1"/>
  <c r="AF95" i="1"/>
  <c r="F98" i="1"/>
  <c r="AF98" i="1"/>
  <c r="U197" i="1"/>
  <c r="AG62" i="1"/>
  <c r="W96" i="1"/>
  <c r="AE92" i="1"/>
  <c r="H98" i="1"/>
  <c r="AD99" i="1"/>
  <c r="AC197" i="1"/>
  <c r="AD53" i="1"/>
  <c r="L118" i="1"/>
  <c r="AB96" i="1"/>
  <c r="W99" i="1"/>
  <c r="AB90" i="1"/>
  <c r="X98" i="1"/>
  <c r="O65" i="1"/>
  <c r="T61" i="1"/>
  <c r="S90" i="1"/>
  <c r="O95" i="1"/>
  <c r="O98" i="1"/>
  <c r="AK99" i="1"/>
  <c r="X191" i="1"/>
  <c r="G107" i="1"/>
  <c r="X95" i="1"/>
  <c r="AJ93" i="1"/>
  <c r="AE96" i="1"/>
  <c r="AB99" i="1"/>
  <c r="P95" i="1"/>
  <c r="P98" i="1"/>
  <c r="AI188" i="1"/>
  <c r="AI224" i="1" s="1"/>
  <c r="AI243" i="1" s="1"/>
  <c r="E197" i="1"/>
  <c r="E198" i="1" s="1"/>
  <c r="AF96" i="1"/>
  <c r="AE99" i="1"/>
  <c r="AD90" i="1"/>
  <c r="AE95" i="1"/>
  <c r="AE98" i="1"/>
  <c r="AA188" i="1"/>
  <c r="M197" i="1"/>
  <c r="D198" i="1"/>
  <c r="D216" i="1"/>
  <c r="AA56" i="1"/>
  <c r="AJ59" i="1"/>
  <c r="R65" i="1"/>
  <c r="AH89" i="1"/>
  <c r="AH188" i="1"/>
  <c r="AE90" i="1"/>
  <c r="Z188" i="1"/>
  <c r="Z224" i="1" s="1"/>
  <c r="Z262" i="1" s="1"/>
  <c r="W90" i="1"/>
  <c r="R188" i="1"/>
  <c r="R224" i="1" s="1"/>
  <c r="R262" i="1" s="1"/>
  <c r="H99" i="1"/>
  <c r="C197" i="1"/>
  <c r="H199" i="1" s="1"/>
  <c r="AJ92" i="1"/>
  <c r="AJ191" i="1"/>
  <c r="AO193" i="1" s="1"/>
  <c r="AB191" i="1"/>
  <c r="AG93" i="1"/>
  <c r="T191" i="1"/>
  <c r="L191" i="1"/>
  <c r="AJ194" i="1"/>
  <c r="AJ96" i="1"/>
  <c r="AG96" i="1"/>
  <c r="AB95" i="1"/>
  <c r="AB194" i="1"/>
  <c r="T95" i="1"/>
  <c r="T96" i="1"/>
  <c r="T194" i="1"/>
  <c r="L194" i="1"/>
  <c r="AJ98" i="1"/>
  <c r="AJ99" i="1"/>
  <c r="AJ197" i="1"/>
  <c r="AB98" i="1"/>
  <c r="AB197" i="1"/>
  <c r="Y99" i="1"/>
  <c r="T99" i="1"/>
  <c r="T197" i="1"/>
  <c r="G222" i="1"/>
  <c r="G63" i="1"/>
  <c r="G64" i="1" s="1"/>
  <c r="W65" i="1"/>
  <c r="C143" i="1"/>
  <c r="I226" i="1"/>
  <c r="D225" i="1"/>
  <c r="H39" i="1"/>
  <c r="C225" i="1"/>
  <c r="AG53" i="1"/>
  <c r="AI56" i="1"/>
  <c r="AK62" i="1"/>
  <c r="Z65" i="1"/>
  <c r="T64" i="1"/>
  <c r="G142" i="1"/>
  <c r="G154" i="1" s="1"/>
  <c r="Z195" i="1"/>
  <c r="AH198" i="1"/>
  <c r="Z198" i="1"/>
  <c r="R198" i="1"/>
  <c r="J198" i="1"/>
  <c r="AD196" i="1"/>
  <c r="J73" i="1"/>
  <c r="AE65" i="1"/>
  <c r="L280" i="1"/>
  <c r="G279" i="1"/>
  <c r="J39" i="1"/>
  <c r="E225" i="1"/>
  <c r="AH65" i="1"/>
  <c r="AD185" i="1"/>
  <c r="AE192" i="1"/>
  <c r="W196" i="1"/>
  <c r="W195" i="1"/>
  <c r="AE199" i="1"/>
  <c r="AE198" i="1"/>
  <c r="W199" i="1"/>
  <c r="W198" i="1"/>
  <c r="O199" i="1"/>
  <c r="O198" i="1"/>
  <c r="F198" i="1"/>
  <c r="F216" i="1"/>
  <c r="AE195" i="1"/>
  <c r="S56" i="1"/>
  <c r="AD58" i="1"/>
  <c r="AD198" i="1"/>
  <c r="N198" i="1"/>
  <c r="T89" i="1"/>
  <c r="AK188" i="1"/>
  <c r="AC188" i="1"/>
  <c r="AC224" i="1" s="1"/>
  <c r="AC243" i="1" s="1"/>
  <c r="U188" i="1"/>
  <c r="U224" i="1" s="1"/>
  <c r="U262" i="1" s="1"/>
  <c r="M188" i="1"/>
  <c r="M224" i="1" s="1"/>
  <c r="K197" i="1"/>
  <c r="S197" i="1"/>
  <c r="AA197" i="1"/>
  <c r="AI197" i="1"/>
  <c r="AI233" i="1" s="1"/>
  <c r="AI252" i="1" s="1"/>
  <c r="F225" i="1"/>
  <c r="AJ188" i="1"/>
  <c r="AO190" i="1" s="1"/>
  <c r="AB188" i="1"/>
  <c r="AB224" i="1" s="1"/>
  <c r="AB243" i="1" s="1"/>
  <c r="E194" i="1"/>
  <c r="M194" i="1"/>
  <c r="U194" i="1"/>
  <c r="U230" i="1" s="1"/>
  <c r="U249" i="1" s="1"/>
  <c r="AC194" i="1"/>
  <c r="AC230" i="1" s="1"/>
  <c r="AC249" i="1" s="1"/>
  <c r="AK194" i="1"/>
  <c r="AG188" i="1"/>
  <c r="Y188" i="1"/>
  <c r="AD191" i="1"/>
  <c r="V191" i="1"/>
  <c r="N191" i="1"/>
  <c r="F191" i="1"/>
  <c r="N99" i="1"/>
  <c r="AF188" i="1"/>
  <c r="X188" i="1"/>
  <c r="P188" i="1"/>
  <c r="AK191" i="1"/>
  <c r="AC191" i="1"/>
  <c r="AC227" i="1" s="1"/>
  <c r="AC246" i="1" s="1"/>
  <c r="U191" i="1"/>
  <c r="M191" i="1"/>
  <c r="E191" i="1"/>
  <c r="G234" i="1"/>
  <c r="AJ89" i="1"/>
  <c r="AE188" i="1"/>
  <c r="AE224" i="1" s="1"/>
  <c r="AE243" i="1" s="1"/>
  <c r="W188" i="1"/>
  <c r="W224" i="1" s="1"/>
  <c r="W262" i="1" s="1"/>
  <c r="O188" i="1"/>
  <c r="O224" i="1" s="1"/>
  <c r="C191" i="1"/>
  <c r="I197" i="1"/>
  <c r="Y197" i="1"/>
  <c r="AG197" i="1"/>
  <c r="AG233" i="1" s="1"/>
  <c r="AB89" i="1"/>
  <c r="AD188" i="1"/>
  <c r="N188" i="1"/>
  <c r="AI191" i="1"/>
  <c r="AA191" i="1"/>
  <c r="S191" i="1"/>
  <c r="K191" i="1"/>
  <c r="K194" i="1"/>
  <c r="S194" i="1"/>
  <c r="AA194" i="1"/>
  <c r="AI194" i="1"/>
  <c r="AI230" i="1" s="1"/>
  <c r="AI249" i="1" s="1"/>
  <c r="G224" i="1"/>
  <c r="K226" i="1"/>
  <c r="L235" i="1"/>
  <c r="AE187" i="1"/>
  <c r="AE186" i="1"/>
  <c r="W186" i="1"/>
  <c r="Z186" i="1"/>
  <c r="J186" i="1"/>
  <c r="X186" i="1"/>
  <c r="H186" i="1"/>
  <c r="F54" i="1"/>
  <c r="F55" i="1" s="1"/>
  <c r="I52" i="1"/>
  <c r="W62" i="1"/>
  <c r="L106" i="1"/>
  <c r="E143" i="1"/>
  <c r="G152" i="1"/>
  <c r="Z86" i="1"/>
  <c r="J86" i="1"/>
  <c r="AK93" i="1"/>
  <c r="Z96" i="1"/>
  <c r="AI89" i="1"/>
  <c r="AA89" i="1"/>
  <c r="S89" i="1"/>
  <c r="AC185" i="1"/>
  <c r="H53" i="1"/>
  <c r="AJ53" i="1"/>
  <c r="AK64" i="1"/>
  <c r="J109" i="1"/>
  <c r="C124" i="1"/>
  <c r="D143" i="1"/>
  <c r="AK96" i="1"/>
  <c r="AC99" i="1"/>
  <c r="Z89" i="1"/>
  <c r="R89" i="1"/>
  <c r="AK92" i="1"/>
  <c r="AK95" i="1"/>
  <c r="D54" i="1"/>
  <c r="D55" i="1" s="1"/>
  <c r="AE53" i="1"/>
  <c r="AG52" i="1"/>
  <c r="AF56" i="1"/>
  <c r="AI59" i="1"/>
  <c r="AJ62" i="1"/>
  <c r="AB62" i="1"/>
  <c r="T62" i="1"/>
  <c r="G123" i="1"/>
  <c r="X86" i="1"/>
  <c r="H86" i="1"/>
  <c r="AC96" i="1"/>
  <c r="R99" i="1"/>
  <c r="AG89" i="1"/>
  <c r="Y89" i="1"/>
  <c r="AK98" i="1"/>
  <c r="C54" i="1"/>
  <c r="C55" i="1" s="1"/>
  <c r="AD52" i="1"/>
  <c r="AE86" i="1"/>
  <c r="W86" i="1"/>
  <c r="X90" i="1"/>
  <c r="U96" i="1"/>
  <c r="AC92" i="1"/>
  <c r="AC98" i="1"/>
  <c r="Y52" i="1"/>
  <c r="AE62" i="1"/>
  <c r="G133" i="1"/>
  <c r="E124" i="1"/>
  <c r="AD86" i="1"/>
  <c r="AC87" i="1"/>
  <c r="U99" i="1"/>
  <c r="AH56" i="1"/>
  <c r="R56" i="1"/>
  <c r="D124" i="1"/>
  <c r="X56" i="1"/>
  <c r="J65" i="1"/>
  <c r="AD56" i="1"/>
  <c r="G121" i="1"/>
  <c r="G140" i="1"/>
  <c r="AE87" i="1"/>
  <c r="AF90" i="1"/>
  <c r="AK89" i="1"/>
  <c r="AC89" i="1"/>
  <c r="U89" i="1"/>
  <c r="M89" i="1"/>
  <c r="P99" i="1"/>
  <c r="X99" i="1"/>
  <c r="AF99" i="1"/>
  <c r="Y98" i="1"/>
  <c r="K99" i="1"/>
  <c r="S99" i="1"/>
  <c r="AI99" i="1"/>
  <c r="AI96" i="1"/>
  <c r="AI95" i="1"/>
  <c r="AI93" i="1"/>
  <c r="C98" i="1"/>
  <c r="R90" i="1"/>
  <c r="Z90" i="1"/>
  <c r="AH90" i="1"/>
  <c r="AI90" i="1"/>
  <c r="F124" i="1"/>
  <c r="I125" i="1"/>
  <c r="H125" i="1"/>
  <c r="J53" i="1"/>
  <c r="X52" i="1"/>
  <c r="H52" i="1"/>
  <c r="K53" i="1"/>
  <c r="AI53" i="1"/>
  <c r="AH59" i="1"/>
  <c r="AH55" i="1"/>
  <c r="R55" i="1"/>
  <c r="AE52" i="1"/>
  <c r="W52" i="1"/>
  <c r="AB53" i="1"/>
  <c r="AG55" i="1"/>
  <c r="G117" i="1"/>
  <c r="AH53" i="1"/>
  <c r="G51" i="1"/>
  <c r="AC53" i="1"/>
  <c r="AE56" i="1"/>
  <c r="W56" i="1"/>
  <c r="AF55" i="1"/>
  <c r="X55" i="1"/>
  <c r="P55" i="1"/>
  <c r="AG65" i="1"/>
  <c r="Y65" i="1"/>
  <c r="I65" i="1"/>
  <c r="AI62" i="1"/>
  <c r="H65" i="1"/>
  <c r="AB65" i="1"/>
  <c r="AE55" i="1"/>
  <c r="W55" i="1"/>
  <c r="O55" i="1"/>
  <c r="G105" i="1"/>
  <c r="E54" i="1"/>
  <c r="E55" i="1" s="1"/>
  <c r="F108" i="1"/>
  <c r="AJ56" i="1"/>
  <c r="T56" i="1"/>
  <c r="E108" i="1"/>
  <c r="AD62" i="1"/>
  <c r="AJ55" i="1"/>
  <c r="T55" i="1"/>
  <c r="D108" i="1"/>
  <c r="C108" i="1"/>
  <c r="X62" i="1"/>
  <c r="AF62" i="1"/>
  <c r="AI61" i="1"/>
  <c r="AA61" i="1"/>
  <c r="S61" i="1"/>
  <c r="AK59" i="1"/>
  <c r="AI58" i="1"/>
  <c r="AJ65" i="1"/>
  <c r="K65" i="1"/>
  <c r="S65" i="1"/>
  <c r="AI65" i="1"/>
  <c r="AG64" i="1"/>
  <c r="Y64" i="1"/>
  <c r="I64" i="1"/>
  <c r="M65" i="1"/>
  <c r="U65" i="1"/>
  <c r="AC65" i="1"/>
  <c r="N65" i="1"/>
  <c r="AD65" i="1"/>
  <c r="P65" i="1"/>
  <c r="X65" i="1"/>
  <c r="AF65" i="1"/>
  <c r="Y56" i="1"/>
  <c r="AG56" i="1"/>
  <c r="D72" i="1"/>
  <c r="I73" i="1"/>
  <c r="G71" i="1"/>
  <c r="F72" i="1"/>
  <c r="G81" i="1"/>
  <c r="C72" i="1"/>
  <c r="G69" i="1"/>
  <c r="D25" i="1"/>
  <c r="D26" i="1" s="1"/>
  <c r="H73" i="1"/>
  <c r="L82" i="1"/>
  <c r="E72" i="1"/>
  <c r="G23" i="1"/>
  <c r="G24" i="1" s="1"/>
  <c r="F25" i="1"/>
  <c r="F26" i="1" s="1"/>
  <c r="E25" i="1"/>
  <c r="E26" i="1" s="1"/>
  <c r="G47" i="1"/>
  <c r="L36" i="1"/>
  <c r="G37" i="1"/>
  <c r="L48" i="1"/>
  <c r="I39" i="1"/>
  <c r="E38" i="1"/>
  <c r="F38" i="1"/>
  <c r="C38" i="1"/>
  <c r="L7" i="1"/>
  <c r="F9" i="1"/>
  <c r="E9" i="1"/>
  <c r="D9" i="1"/>
  <c r="AN236" i="1" l="1"/>
  <c r="AN274" i="1"/>
  <c r="AN259" i="1" s="1"/>
  <c r="AN282" i="1"/>
  <c r="AN283" i="1" s="1"/>
  <c r="AN186" i="1"/>
  <c r="AS232" i="1"/>
  <c r="AN222" i="1"/>
  <c r="AN252" i="1"/>
  <c r="AN246" i="1"/>
  <c r="AS248" i="1" s="1"/>
  <c r="AS229" i="1"/>
  <c r="AN243" i="1"/>
  <c r="AS245" i="1" s="1"/>
  <c r="AS226" i="1"/>
  <c r="AM282" i="1"/>
  <c r="AM221" i="1"/>
  <c r="AM86" i="1"/>
  <c r="AM200" i="1"/>
  <c r="AM202" i="1" s="1"/>
  <c r="AQ226" i="1"/>
  <c r="AQ229" i="1"/>
  <c r="AQ235" i="1"/>
  <c r="AM235" i="1"/>
  <c r="AP120" i="1"/>
  <c r="AL234" i="1"/>
  <c r="AL249" i="1"/>
  <c r="AQ232" i="1"/>
  <c r="AQ276" i="1"/>
  <c r="AQ102" i="1"/>
  <c r="AL185" i="1"/>
  <c r="AL221" i="1" s="1"/>
  <c r="AQ87" i="1"/>
  <c r="AL231" i="1"/>
  <c r="AL86" i="1"/>
  <c r="AM101" i="1"/>
  <c r="AM102" i="1"/>
  <c r="AM274" i="1"/>
  <c r="AM259" i="1" s="1"/>
  <c r="AM236" i="1"/>
  <c r="AM234" i="1"/>
  <c r="AJ201" i="1"/>
  <c r="AL246" i="1"/>
  <c r="AL228" i="1"/>
  <c r="AN234" i="1"/>
  <c r="AN228" i="1"/>
  <c r="AM246" i="1"/>
  <c r="AR248" i="1" s="1"/>
  <c r="AM228" i="1"/>
  <c r="AM249" i="1"/>
  <c r="AR251" i="1" s="1"/>
  <c r="AM231" i="1"/>
  <c r="AN249" i="1"/>
  <c r="AN231" i="1"/>
  <c r="AN225" i="1"/>
  <c r="AL243" i="1"/>
  <c r="AL225" i="1"/>
  <c r="AM243" i="1"/>
  <c r="AR245" i="1" s="1"/>
  <c r="AM225" i="1"/>
  <c r="AJ255" i="1"/>
  <c r="AJ256" i="1" s="1"/>
  <c r="AJ259" i="1"/>
  <c r="AO261" i="1" s="1"/>
  <c r="AJ275" i="1"/>
  <c r="AJ230" i="1"/>
  <c r="AJ249" i="1" s="1"/>
  <c r="AO196" i="1"/>
  <c r="AJ233" i="1"/>
  <c r="AJ252" i="1" s="1"/>
  <c r="AO199" i="1"/>
  <c r="AJ86" i="1"/>
  <c r="AO87" i="1"/>
  <c r="P253" i="1"/>
  <c r="L254" i="1"/>
  <c r="L253" i="1"/>
  <c r="G253" i="1"/>
  <c r="G243" i="1"/>
  <c r="L243" i="1"/>
  <c r="G263" i="1"/>
  <c r="K259" i="1"/>
  <c r="K240" i="1" s="1"/>
  <c r="L263" i="1"/>
  <c r="H217" i="1"/>
  <c r="AP189" i="1"/>
  <c r="M52" i="1"/>
  <c r="AP52" i="1"/>
  <c r="AK52" i="1"/>
  <c r="P53" i="1"/>
  <c r="L52" i="1"/>
  <c r="G52" i="1"/>
  <c r="R52" i="1"/>
  <c r="O53" i="1"/>
  <c r="S52" i="1"/>
  <c r="T52" i="1"/>
  <c r="AA52" i="1"/>
  <c r="N52" i="1"/>
  <c r="U52" i="1"/>
  <c r="AF230" i="1"/>
  <c r="AF231" i="1" s="1"/>
  <c r="AF195" i="1"/>
  <c r="AP198" i="1"/>
  <c r="AF233" i="1"/>
  <c r="AF234" i="1" s="1"/>
  <c r="AF198" i="1"/>
  <c r="AP194" i="1"/>
  <c r="AU196" i="1" s="1"/>
  <c r="AA185" i="1"/>
  <c r="L86" i="1"/>
  <c r="G86" i="1"/>
  <c r="G197" i="1"/>
  <c r="AF227" i="1"/>
  <c r="Q15" i="1"/>
  <c r="AK227" i="1"/>
  <c r="AA70" i="1"/>
  <c r="L98" i="1"/>
  <c r="V197" i="1"/>
  <c r="Q98" i="1"/>
  <c r="V206" i="1"/>
  <c r="Q194" i="1"/>
  <c r="AK233" i="1"/>
  <c r="V194" i="1"/>
  <c r="AP191" i="1"/>
  <c r="AU193" i="1" s="1"/>
  <c r="AN200" i="1"/>
  <c r="AI237" i="1"/>
  <c r="AN101" i="1"/>
  <c r="AN102" i="1"/>
  <c r="AO236" i="1"/>
  <c r="AH255" i="1"/>
  <c r="T264" i="1"/>
  <c r="T263" i="1"/>
  <c r="Z264" i="1"/>
  <c r="Z263" i="1"/>
  <c r="AE264" i="1"/>
  <c r="Z259" i="1"/>
  <c r="Z240" i="1" s="1"/>
  <c r="Z241" i="1" s="1"/>
  <c r="AK236" i="1"/>
  <c r="AK274" i="1"/>
  <c r="AI275" i="1"/>
  <c r="AI259" i="1"/>
  <c r="AD259" i="1"/>
  <c r="AD260" i="1" s="1"/>
  <c r="X271" i="1"/>
  <c r="AC259" i="1"/>
  <c r="AI255" i="1"/>
  <c r="AL102" i="1"/>
  <c r="AG274" i="1"/>
  <c r="AB273" i="1"/>
  <c r="W272" i="1"/>
  <c r="W273" i="1"/>
  <c r="W263" i="1"/>
  <c r="AB264" i="1"/>
  <c r="W264" i="1"/>
  <c r="W259" i="1"/>
  <c r="W240" i="1" s="1"/>
  <c r="W252" i="1"/>
  <c r="AL101" i="1"/>
  <c r="AH237" i="1"/>
  <c r="AE259" i="1"/>
  <c r="AE240" i="1" s="1"/>
  <c r="U263" i="1"/>
  <c r="U264" i="1"/>
  <c r="R263" i="1"/>
  <c r="R264" i="1"/>
  <c r="R259" i="1"/>
  <c r="AH259" i="1"/>
  <c r="AH275" i="1"/>
  <c r="AB259" i="1"/>
  <c r="AG200" i="1"/>
  <c r="AG201" i="1" s="1"/>
  <c r="AG236" i="1"/>
  <c r="AL200" i="1"/>
  <c r="AQ202" i="1" s="1"/>
  <c r="AL236" i="1"/>
  <c r="AL255" i="1" s="1"/>
  <c r="G155" i="1"/>
  <c r="L156" i="1"/>
  <c r="L155" i="1"/>
  <c r="C155" i="1"/>
  <c r="T156" i="1"/>
  <c r="T155" i="1"/>
  <c r="S156" i="1"/>
  <c r="S155" i="1"/>
  <c r="Q155" i="1"/>
  <c r="Q156" i="1"/>
  <c r="I155" i="1"/>
  <c r="I156" i="1"/>
  <c r="D155" i="1"/>
  <c r="O155" i="1"/>
  <c r="AA141" i="1"/>
  <c r="V154" i="1"/>
  <c r="E155" i="1"/>
  <c r="F155" i="1"/>
  <c r="H155" i="1"/>
  <c r="H156" i="1"/>
  <c r="K156" i="1"/>
  <c r="AK200" i="1"/>
  <c r="AH201" i="1"/>
  <c r="AI201" i="1"/>
  <c r="AI250" i="1"/>
  <c r="AL235" i="1"/>
  <c r="AG252" i="1"/>
  <c r="U250" i="1"/>
  <c r="AI253" i="1"/>
  <c r="AE247" i="1"/>
  <c r="W250" i="1"/>
  <c r="AH253" i="1"/>
  <c r="AI244" i="1"/>
  <c r="Y250" i="1"/>
  <c r="Z251" i="1"/>
  <c r="AD250" i="1"/>
  <c r="AD251" i="1"/>
  <c r="W232" i="1"/>
  <c r="R249" i="1"/>
  <c r="AB244" i="1"/>
  <c r="Q159" i="1"/>
  <c r="AM253" i="1"/>
  <c r="AC250" i="1"/>
  <c r="AC251" i="1"/>
  <c r="X250" i="1"/>
  <c r="AC247" i="1"/>
  <c r="Z253" i="1"/>
  <c r="AE244" i="1"/>
  <c r="AC244" i="1"/>
  <c r="R253" i="1"/>
  <c r="AP136" i="1"/>
  <c r="AP137" i="1"/>
  <c r="F217" i="1"/>
  <c r="AP181" i="1"/>
  <c r="D217" i="1"/>
  <c r="AP162" i="1"/>
  <c r="AU164" i="1" s="1"/>
  <c r="I89" i="1"/>
  <c r="S224" i="1"/>
  <c r="S262" i="1" s="1"/>
  <c r="T189" i="1"/>
  <c r="Q55" i="1"/>
  <c r="E185" i="1"/>
  <c r="E282" i="1" s="1"/>
  <c r="E283" i="1" s="1"/>
  <c r="E89" i="1"/>
  <c r="AF53" i="1"/>
  <c r="T225" i="1"/>
  <c r="M56" i="1"/>
  <c r="N56" i="1"/>
  <c r="O86" i="1"/>
  <c r="Q197" i="1"/>
  <c r="M218" i="1"/>
  <c r="AA96" i="1"/>
  <c r="AK86" i="1"/>
  <c r="AK185" i="1"/>
  <c r="O90" i="1"/>
  <c r="AK167" i="1"/>
  <c r="O87" i="1"/>
  <c r="M226" i="1"/>
  <c r="Q73" i="1"/>
  <c r="F188" i="1"/>
  <c r="F189" i="1" s="1"/>
  <c r="AK168" i="1"/>
  <c r="AK198" i="1"/>
  <c r="P90" i="1"/>
  <c r="C188" i="1"/>
  <c r="C189" i="1" s="1"/>
  <c r="D188" i="1"/>
  <c r="D207" i="1" s="1"/>
  <c r="T226" i="1"/>
  <c r="AK199" i="1"/>
  <c r="Q144" i="1"/>
  <c r="V89" i="1"/>
  <c r="V98" i="1"/>
  <c r="I188" i="1"/>
  <c r="I189" i="1" s="1"/>
  <c r="L144" i="1"/>
  <c r="AP199" i="1"/>
  <c r="H89" i="1"/>
  <c r="Q125" i="1"/>
  <c r="AF168" i="1"/>
  <c r="AF167" i="1"/>
  <c r="AF85" i="1"/>
  <c r="L185" i="1"/>
  <c r="AJ185" i="1"/>
  <c r="AO187" i="1" s="1"/>
  <c r="P52" i="1"/>
  <c r="AF52" i="1"/>
  <c r="AJ87" i="1"/>
  <c r="L10" i="1"/>
  <c r="L9" i="1"/>
  <c r="U53" i="1"/>
  <c r="AL196" i="1"/>
  <c r="AI186" i="1"/>
  <c r="AI86" i="1"/>
  <c r="N86" i="1"/>
  <c r="AK101" i="1"/>
  <c r="AI87" i="1"/>
  <c r="AG230" i="1"/>
  <c r="S87" i="1"/>
  <c r="D185" i="1"/>
  <c r="D282" i="1" s="1"/>
  <c r="D298" i="1" s="1"/>
  <c r="Z53" i="1"/>
  <c r="P87" i="1"/>
  <c r="I204" i="1"/>
  <c r="I87" i="1"/>
  <c r="AA90" i="1"/>
  <c r="K87" i="1"/>
  <c r="V188" i="1"/>
  <c r="F185" i="1"/>
  <c r="F282" i="1" s="1"/>
  <c r="F298" i="1" s="1"/>
  <c r="N87" i="1"/>
  <c r="K86" i="1"/>
  <c r="I186" i="1"/>
  <c r="K204" i="1"/>
  <c r="J55" i="1"/>
  <c r="I86" i="1"/>
  <c r="AD87" i="1"/>
  <c r="AA99" i="1"/>
  <c r="Y86" i="1"/>
  <c r="K186" i="1"/>
  <c r="W53" i="1"/>
  <c r="K90" i="1"/>
  <c r="L197" i="1"/>
  <c r="Y53" i="1"/>
  <c r="AB87" i="1"/>
  <c r="L125" i="1"/>
  <c r="Y87" i="1"/>
  <c r="T87" i="1"/>
  <c r="T185" i="1"/>
  <c r="T186" i="1" s="1"/>
  <c r="AB185" i="1"/>
  <c r="AB282" i="1" s="1"/>
  <c r="J87" i="1"/>
  <c r="H87" i="1"/>
  <c r="K188" i="1"/>
  <c r="K189" i="1" s="1"/>
  <c r="T53" i="1"/>
  <c r="C185" i="1"/>
  <c r="C282" i="1" s="1"/>
  <c r="C298" i="1" s="1"/>
  <c r="K89" i="1"/>
  <c r="AI235" i="1"/>
  <c r="AI234" i="1"/>
  <c r="AN235" i="1"/>
  <c r="AJ227" i="1"/>
  <c r="AJ246" i="1" s="1"/>
  <c r="AM193" i="1"/>
  <c r="AH227" i="1"/>
  <c r="AH246" i="1" s="1"/>
  <c r="AL190" i="1"/>
  <c r="AG224" i="1"/>
  <c r="AG243" i="1" s="1"/>
  <c r="L88" i="1"/>
  <c r="AL193" i="1"/>
  <c r="AG227" i="1"/>
  <c r="AG246" i="1" s="1"/>
  <c r="AM190" i="1"/>
  <c r="AH224" i="1"/>
  <c r="AH243" i="1" s="1"/>
  <c r="AI225" i="1"/>
  <c r="AN226" i="1"/>
  <c r="AJ224" i="1"/>
  <c r="AJ243" i="1" s="1"/>
  <c r="AG87" i="1"/>
  <c r="AM196" i="1"/>
  <c r="AH230" i="1"/>
  <c r="AH249" i="1" s="1"/>
  <c r="AI232" i="1"/>
  <c r="AI231" i="1"/>
  <c r="AN232" i="1"/>
  <c r="AN193" i="1"/>
  <c r="AI227" i="1"/>
  <c r="AI246" i="1" s="1"/>
  <c r="AK230" i="1"/>
  <c r="Q10" i="1"/>
  <c r="AG234" i="1"/>
  <c r="AP190" i="1"/>
  <c r="AK224" i="1"/>
  <c r="AP96" i="1"/>
  <c r="AP92" i="1"/>
  <c r="AP95" i="1"/>
  <c r="AP93" i="1"/>
  <c r="AP53" i="1"/>
  <c r="AN87" i="1"/>
  <c r="AI282" i="1"/>
  <c r="AN284" i="1" s="1"/>
  <c r="AI221" i="1"/>
  <c r="AN187" i="1"/>
  <c r="AH195" i="1"/>
  <c r="AG86" i="1"/>
  <c r="AH185" i="1"/>
  <c r="AM87" i="1"/>
  <c r="AG185" i="1"/>
  <c r="AL87" i="1"/>
  <c r="AJ199" i="1"/>
  <c r="AG198" i="1"/>
  <c r="AL199" i="1"/>
  <c r="AI199" i="1"/>
  <c r="AN199" i="1"/>
  <c r="AI195" i="1"/>
  <c r="AN196" i="1"/>
  <c r="AI189" i="1"/>
  <c r="AN190" i="1"/>
  <c r="AA62" i="1"/>
  <c r="V99" i="1"/>
  <c r="L72" i="1"/>
  <c r="X287" i="1"/>
  <c r="X298" i="1"/>
  <c r="Z287" i="1"/>
  <c r="Z298" i="1"/>
  <c r="Q47" i="1"/>
  <c r="AE287" i="1"/>
  <c r="AE298" i="1"/>
  <c r="V90" i="1"/>
  <c r="P56" i="1"/>
  <c r="Q44" i="1"/>
  <c r="V205" i="1"/>
  <c r="V95" i="1"/>
  <c r="K287" i="1"/>
  <c r="K298" i="1"/>
  <c r="AA65" i="1"/>
  <c r="I287" i="1"/>
  <c r="I298" i="1"/>
  <c r="W287" i="1"/>
  <c r="W298" i="1"/>
  <c r="Q65" i="1"/>
  <c r="D89" i="1"/>
  <c r="AE283" i="1"/>
  <c r="I90" i="1"/>
  <c r="AE284" i="1"/>
  <c r="O221" i="1"/>
  <c r="O187" i="1"/>
  <c r="O186" i="1"/>
  <c r="O282" i="1"/>
  <c r="O283" i="1" s="1"/>
  <c r="O52" i="1"/>
  <c r="X189" i="1"/>
  <c r="X224" i="1"/>
  <c r="AD192" i="1"/>
  <c r="AD227" i="1"/>
  <c r="AD246" i="1" s="1"/>
  <c r="AB225" i="1"/>
  <c r="AB226" i="1"/>
  <c r="S199" i="1"/>
  <c r="S233" i="1"/>
  <c r="S271" i="1" s="1"/>
  <c r="AA189" i="1"/>
  <c r="AA224" i="1"/>
  <c r="L25" i="1"/>
  <c r="L26" i="1" s="1"/>
  <c r="R231" i="1"/>
  <c r="R53" i="1"/>
  <c r="AF189" i="1"/>
  <c r="AF224" i="1"/>
  <c r="AB199" i="1"/>
  <c r="AB233" i="1"/>
  <c r="Y196" i="1"/>
  <c r="T230" i="1"/>
  <c r="R226" i="1"/>
  <c r="R225" i="1"/>
  <c r="L54" i="1"/>
  <c r="L55" i="1" s="1"/>
  <c r="Y282" i="1"/>
  <c r="Y298" i="1" s="1"/>
  <c r="Y221" i="1"/>
  <c r="AD231" i="1"/>
  <c r="AD232" i="1"/>
  <c r="Z222" i="1"/>
  <c r="Q89" i="1"/>
  <c r="AH86" i="1"/>
  <c r="AG193" i="1"/>
  <c r="AB227" i="1"/>
  <c r="AB246" i="1" s="1"/>
  <c r="L109" i="1"/>
  <c r="G88" i="1"/>
  <c r="U199" i="1"/>
  <c r="U233" i="1"/>
  <c r="L38" i="1"/>
  <c r="AE222" i="1"/>
  <c r="AE223" i="1"/>
  <c r="X231" i="1"/>
  <c r="Y231" i="1"/>
  <c r="AA195" i="1"/>
  <c r="AA230" i="1"/>
  <c r="W225" i="1"/>
  <c r="W226" i="1"/>
  <c r="U225" i="1"/>
  <c r="Z226" i="1"/>
  <c r="Z225" i="1"/>
  <c r="AH199" i="1"/>
  <c r="AC233" i="1"/>
  <c r="L108" i="1"/>
  <c r="Q109" i="1"/>
  <c r="Q85" i="1"/>
  <c r="X234" i="1"/>
  <c r="W222" i="1"/>
  <c r="S195" i="1"/>
  <c r="S230" i="1"/>
  <c r="AE225" i="1"/>
  <c r="AE226" i="1"/>
  <c r="AC228" i="1"/>
  <c r="Q188" i="1"/>
  <c r="AC232" i="1"/>
  <c r="AC231" i="1"/>
  <c r="AC225" i="1"/>
  <c r="AG196" i="1"/>
  <c r="AB230" i="1"/>
  <c r="AB249" i="1" s="1"/>
  <c r="L124" i="1"/>
  <c r="AD189" i="1"/>
  <c r="AD224" i="1"/>
  <c r="AA233" i="1"/>
  <c r="AC282" i="1"/>
  <c r="AC298" i="1" s="1"/>
  <c r="AC221" i="1"/>
  <c r="Y189" i="1"/>
  <c r="Y224" i="1"/>
  <c r="Y262" i="1" s="1"/>
  <c r="U232" i="1"/>
  <c r="U231" i="1"/>
  <c r="AD282" i="1"/>
  <c r="AD221" i="1"/>
  <c r="X283" i="1"/>
  <c r="L225" i="1"/>
  <c r="Q163" i="1"/>
  <c r="X222" i="1"/>
  <c r="M53" i="1"/>
  <c r="AH87" i="1"/>
  <c r="Y198" i="1"/>
  <c r="Y233" i="1"/>
  <c r="T199" i="1"/>
  <c r="T233" i="1"/>
  <c r="Q39" i="1"/>
  <c r="V44" i="1"/>
  <c r="Z232" i="1"/>
  <c r="AK53" i="1"/>
  <c r="AA86" i="1"/>
  <c r="AA198" i="1"/>
  <c r="V85" i="1"/>
  <c r="V167" i="1"/>
  <c r="M86" i="1"/>
  <c r="V38" i="1"/>
  <c r="P185" i="1"/>
  <c r="J89" i="1"/>
  <c r="M185" i="1"/>
  <c r="M221" i="1" s="1"/>
  <c r="H188" i="1"/>
  <c r="H207" i="1" s="1"/>
  <c r="R87" i="1"/>
  <c r="J188" i="1"/>
  <c r="J207" i="1" s="1"/>
  <c r="Q205" i="1"/>
  <c r="V36" i="1"/>
  <c r="V291" i="1"/>
  <c r="Q36" i="1"/>
  <c r="Q279" i="1"/>
  <c r="Q18" i="1"/>
  <c r="V121" i="1"/>
  <c r="Q7" i="1"/>
  <c r="V47" i="1"/>
  <c r="V163" i="1"/>
  <c r="AA36" i="1"/>
  <c r="Q9" i="1"/>
  <c r="Q291" i="1"/>
  <c r="V279" i="1"/>
  <c r="V159" i="1"/>
  <c r="V105" i="1"/>
  <c r="M90" i="1"/>
  <c r="Q23" i="1"/>
  <c r="Q24" i="1" s="1"/>
  <c r="Q140" i="1"/>
  <c r="Q38" i="1"/>
  <c r="W87" i="1"/>
  <c r="S86" i="1"/>
  <c r="X87" i="1"/>
  <c r="R185" i="1"/>
  <c r="Z87" i="1"/>
  <c r="U185" i="1"/>
  <c r="V140" i="1"/>
  <c r="S185" i="1"/>
  <c r="U87" i="1"/>
  <c r="M198" i="1"/>
  <c r="M233" i="1"/>
  <c r="M252" i="1" s="1"/>
  <c r="P235" i="1"/>
  <c r="P234" i="1"/>
  <c r="P189" i="1"/>
  <c r="P224" i="1"/>
  <c r="Q105" i="1"/>
  <c r="N53" i="1"/>
  <c r="V106" i="1"/>
  <c r="V51" i="1"/>
  <c r="N282" i="1"/>
  <c r="N221" i="1"/>
  <c r="O225" i="1"/>
  <c r="O226" i="1"/>
  <c r="V69" i="1"/>
  <c r="N189" i="1"/>
  <c r="N224" i="1"/>
  <c r="V65" i="1"/>
  <c r="V62" i="1"/>
  <c r="M225" i="1"/>
  <c r="L143" i="1"/>
  <c r="P231" i="1"/>
  <c r="X53" i="1"/>
  <c r="S53" i="1"/>
  <c r="T9" i="1"/>
  <c r="T23" i="1"/>
  <c r="T24" i="1" s="1"/>
  <c r="T15" i="1"/>
  <c r="T18" i="1"/>
  <c r="Y7" i="1"/>
  <c r="AC199" i="1"/>
  <c r="Q99" i="1"/>
  <c r="Q121" i="1"/>
  <c r="Q122" i="1"/>
  <c r="V122" i="1"/>
  <c r="H205" i="1"/>
  <c r="M206" i="1"/>
  <c r="I198" i="1"/>
  <c r="I216" i="1"/>
  <c r="O206" i="1"/>
  <c r="J205" i="1"/>
  <c r="V70" i="1"/>
  <c r="Q69" i="1"/>
  <c r="Q51" i="1"/>
  <c r="Q70" i="1"/>
  <c r="K199" i="1"/>
  <c r="K216" i="1"/>
  <c r="Q141" i="1"/>
  <c r="V141" i="1"/>
  <c r="Q95" i="1"/>
  <c r="V96" i="1"/>
  <c r="J299" i="1"/>
  <c r="H299" i="1"/>
  <c r="K56" i="1"/>
  <c r="AF199" i="1"/>
  <c r="Y199" i="1"/>
  <c r="T198" i="1"/>
  <c r="J90" i="1"/>
  <c r="AC198" i="1"/>
  <c r="L99" i="1"/>
  <c r="AF190" i="1"/>
  <c r="F89" i="1"/>
  <c r="K198" i="1"/>
  <c r="L65" i="1"/>
  <c r="P199" i="1"/>
  <c r="X199" i="1"/>
  <c r="E188" i="1"/>
  <c r="E189" i="1" s="1"/>
  <c r="R199" i="1"/>
  <c r="S190" i="1"/>
  <c r="AG199" i="1"/>
  <c r="AI196" i="1"/>
  <c r="AB198" i="1"/>
  <c r="N187" i="1"/>
  <c r="X196" i="1"/>
  <c r="Z199" i="1"/>
  <c r="U198" i="1"/>
  <c r="N186" i="1"/>
  <c r="X190" i="1"/>
  <c r="H56" i="1"/>
  <c r="G98" i="1"/>
  <c r="S198" i="1"/>
  <c r="E216" i="1"/>
  <c r="AD187" i="1"/>
  <c r="AI187" i="1"/>
  <c r="J199" i="1"/>
  <c r="AI190" i="1"/>
  <c r="AF196" i="1"/>
  <c r="AJ198" i="1"/>
  <c r="M199" i="1"/>
  <c r="AD186" i="1"/>
  <c r="AI198" i="1"/>
  <c r="I199" i="1"/>
  <c r="AE189" i="1"/>
  <c r="AE190" i="1"/>
  <c r="AC192" i="1"/>
  <c r="M189" i="1"/>
  <c r="AJ192" i="1"/>
  <c r="AJ193" i="1"/>
  <c r="R189" i="1"/>
  <c r="R190" i="1"/>
  <c r="AK192" i="1"/>
  <c r="AK193" i="1"/>
  <c r="AK195" i="1"/>
  <c r="AK196" i="1"/>
  <c r="U189" i="1"/>
  <c r="U190" i="1"/>
  <c r="AD199" i="1"/>
  <c r="AH193" i="1"/>
  <c r="AB195" i="1"/>
  <c r="AB196" i="1"/>
  <c r="AC195" i="1"/>
  <c r="AC196" i="1"/>
  <c r="AC189" i="1"/>
  <c r="AC190" i="1"/>
  <c r="Z190" i="1"/>
  <c r="Z189" i="1"/>
  <c r="G225" i="1"/>
  <c r="L226" i="1"/>
  <c r="AD190" i="1"/>
  <c r="Y190" i="1"/>
  <c r="U195" i="1"/>
  <c r="U196" i="1"/>
  <c r="AK189" i="1"/>
  <c r="AK190" i="1"/>
  <c r="AG190" i="1"/>
  <c r="N199" i="1"/>
  <c r="C198" i="1"/>
  <c r="C216" i="1"/>
  <c r="AH189" i="1"/>
  <c r="AH190" i="1"/>
  <c r="AJ195" i="1"/>
  <c r="AJ196" i="1"/>
  <c r="AI192" i="1"/>
  <c r="AI193" i="1"/>
  <c r="O189" i="1"/>
  <c r="AB190" i="1"/>
  <c r="AB189" i="1"/>
  <c r="T190" i="1"/>
  <c r="Z196" i="1"/>
  <c r="T195" i="1"/>
  <c r="T196" i="1"/>
  <c r="AG189" i="1"/>
  <c r="W189" i="1"/>
  <c r="W190" i="1"/>
  <c r="AJ189" i="1"/>
  <c r="AJ190" i="1"/>
  <c r="AH196" i="1"/>
  <c r="AB192" i="1"/>
  <c r="C89" i="1"/>
  <c r="H90" i="1"/>
  <c r="G124" i="1"/>
  <c r="G108" i="1"/>
  <c r="G143" i="1"/>
  <c r="G185" i="1"/>
  <c r="L87" i="1"/>
  <c r="L53" i="1"/>
  <c r="AC186" i="1"/>
  <c r="AC187" i="1"/>
  <c r="I56" i="1"/>
  <c r="L73" i="1"/>
  <c r="G54" i="1"/>
  <c r="J56" i="1"/>
  <c r="G72" i="1"/>
  <c r="L39" i="1"/>
  <c r="G25" i="1"/>
  <c r="G26" i="1" s="1"/>
  <c r="G38" i="1"/>
  <c r="G9" i="1"/>
  <c r="AP121" i="1" l="1"/>
  <c r="AO255" i="1"/>
  <c r="AO257" i="1" s="1"/>
  <c r="AN298" i="1"/>
  <c r="AN299" i="1" s="1"/>
  <c r="AN287" i="1"/>
  <c r="AN276" i="1"/>
  <c r="AN240" i="1"/>
  <c r="AN241" i="1" s="1"/>
  <c r="AN201" i="1"/>
  <c r="AN255" i="1"/>
  <c r="AN257" i="1" s="1"/>
  <c r="AN275" i="1"/>
  <c r="AL240" i="1"/>
  <c r="AM240" i="1"/>
  <c r="AM298" i="1"/>
  <c r="AM237" i="1"/>
  <c r="AM201" i="1"/>
  <c r="AM186" i="1"/>
  <c r="AL186" i="1"/>
  <c r="AL253" i="1"/>
  <c r="AL250" i="1"/>
  <c r="AP156" i="1"/>
  <c r="AU156" i="1"/>
  <c r="AQ223" i="1"/>
  <c r="AP122" i="1"/>
  <c r="AL275" i="1"/>
  <c r="AL222" i="1"/>
  <c r="AL282" i="1"/>
  <c r="AQ187" i="1"/>
  <c r="AQ257" i="1"/>
  <c r="AQ238" i="1"/>
  <c r="AJ231" i="1"/>
  <c r="AM238" i="1"/>
  <c r="AJ234" i="1"/>
  <c r="AJ235" i="1"/>
  <c r="AM255" i="1"/>
  <c r="AM276" i="1"/>
  <c r="AM275" i="1"/>
  <c r="AN245" i="1"/>
  <c r="AJ260" i="1"/>
  <c r="AJ232" i="1"/>
  <c r="AJ253" i="1"/>
  <c r="AN253" i="1"/>
  <c r="AM247" i="1"/>
  <c r="AL247" i="1"/>
  <c r="AM244" i="1"/>
  <c r="AM250" i="1"/>
  <c r="AN244" i="1"/>
  <c r="AN250" i="1"/>
  <c r="AL244" i="1"/>
  <c r="AN247" i="1"/>
  <c r="G216" i="1"/>
  <c r="G198" i="1"/>
  <c r="M253" i="1"/>
  <c r="M254" i="1"/>
  <c r="Q259" i="1"/>
  <c r="L244" i="1"/>
  <c r="L245" i="1"/>
  <c r="V262" i="1"/>
  <c r="V264" i="1" s="1"/>
  <c r="G244" i="1"/>
  <c r="W241" i="1"/>
  <c r="K260" i="1"/>
  <c r="L259" i="1"/>
  <c r="L240" i="1" s="1"/>
  <c r="J259" i="1"/>
  <c r="J240" i="1" s="1"/>
  <c r="N259" i="1"/>
  <c r="N240" i="1" s="1"/>
  <c r="M259" i="1"/>
  <c r="M240" i="1" s="1"/>
  <c r="P259" i="1"/>
  <c r="AA186" i="1"/>
  <c r="AA221" i="1"/>
  <c r="AA282" i="1"/>
  <c r="V233" i="1"/>
  <c r="AP155" i="1"/>
  <c r="E217" i="1"/>
  <c r="K217" i="1"/>
  <c r="I217" i="1"/>
  <c r="J208" i="1"/>
  <c r="AA199" i="1"/>
  <c r="V198" i="1"/>
  <c r="AN237" i="1"/>
  <c r="AF259" i="1"/>
  <c r="AF249" i="1"/>
  <c r="AF250" i="1" s="1"/>
  <c r="V52" i="1"/>
  <c r="AA196" i="1"/>
  <c r="V230" i="1"/>
  <c r="AN238" i="1"/>
  <c r="AK234" i="1"/>
  <c r="AC240" i="1"/>
  <c r="AC241" i="1" s="1"/>
  <c r="V195" i="1"/>
  <c r="AK252" i="1"/>
  <c r="AF252" i="1"/>
  <c r="AF253" i="1" s="1"/>
  <c r="AK235" i="1"/>
  <c r="AP192" i="1"/>
  <c r="AP193" i="1"/>
  <c r="AP195" i="1"/>
  <c r="AP196" i="1"/>
  <c r="AK229" i="1"/>
  <c r="P206" i="1"/>
  <c r="N206" i="1"/>
  <c r="Q230" i="1"/>
  <c r="Q195" i="1"/>
  <c r="V196" i="1"/>
  <c r="AK228" i="1"/>
  <c r="AA190" i="1"/>
  <c r="AF228" i="1"/>
  <c r="AF246" i="1"/>
  <c r="AA87" i="1"/>
  <c r="AF243" i="1"/>
  <c r="L282" i="1"/>
  <c r="L287" i="1" s="1"/>
  <c r="AK246" i="1"/>
  <c r="Q189" i="1"/>
  <c r="AK249" i="1"/>
  <c r="AF185" i="1"/>
  <c r="G282" i="1"/>
  <c r="Q233" i="1"/>
  <c r="AN202" i="1"/>
  <c r="AN260" i="1"/>
  <c r="W253" i="1"/>
  <c r="AD240" i="1"/>
  <c r="AD241" i="1" s="1"/>
  <c r="AH256" i="1"/>
  <c r="AG255" i="1"/>
  <c r="AO238" i="1"/>
  <c r="AO237" i="1"/>
  <c r="AL202" i="1"/>
  <c r="AE242" i="1"/>
  <c r="AE241" i="1"/>
  <c r="R260" i="1"/>
  <c r="AI256" i="1"/>
  <c r="AI261" i="1"/>
  <c r="AI260" i="1"/>
  <c r="AN261" i="1"/>
  <c r="U271" i="1"/>
  <c r="AC245" i="1"/>
  <c r="X262" i="1"/>
  <c r="S263" i="1"/>
  <c r="S264" i="1"/>
  <c r="S259" i="1"/>
  <c r="AK275" i="1"/>
  <c r="AH261" i="1"/>
  <c r="AH260" i="1"/>
  <c r="AM261" i="1"/>
  <c r="AM260" i="1"/>
  <c r="T271" i="1"/>
  <c r="Y264" i="1"/>
  <c r="Y263" i="1"/>
  <c r="AD264" i="1"/>
  <c r="W261" i="1"/>
  <c r="W260" i="1"/>
  <c r="X272" i="1"/>
  <c r="AC273" i="1"/>
  <c r="X273" i="1"/>
  <c r="AK255" i="1"/>
  <c r="AK237" i="1"/>
  <c r="S273" i="1"/>
  <c r="S272" i="1"/>
  <c r="AC260" i="1"/>
  <c r="X252" i="1"/>
  <c r="Y271" i="1"/>
  <c r="AE261" i="1"/>
  <c r="AE260" i="1"/>
  <c r="AG259" i="1"/>
  <c r="AG275" i="1"/>
  <c r="AL276" i="1"/>
  <c r="AJ261" i="1"/>
  <c r="AB261" i="1"/>
  <c r="AB260" i="1"/>
  <c r="Z260" i="1"/>
  <c r="AL201" i="1"/>
  <c r="AP100" i="1"/>
  <c r="AP274" i="1" s="1"/>
  <c r="AG237" i="1"/>
  <c r="AL238" i="1"/>
  <c r="AL237" i="1"/>
  <c r="V156" i="1"/>
  <c r="V155" i="1"/>
  <c r="AK201" i="1"/>
  <c r="AG253" i="1"/>
  <c r="M222" i="1"/>
  <c r="AN223" i="1"/>
  <c r="AI240" i="1"/>
  <c r="X235" i="1"/>
  <c r="S252" i="1"/>
  <c r="AG244" i="1"/>
  <c r="AG245" i="1"/>
  <c r="AL245" i="1"/>
  <c r="R244" i="1"/>
  <c r="R245" i="1"/>
  <c r="R235" i="1"/>
  <c r="AB250" i="1"/>
  <c r="AB251" i="1"/>
  <c r="AB247" i="1"/>
  <c r="Y232" i="1"/>
  <c r="T249" i="1"/>
  <c r="AH250" i="1"/>
  <c r="AL232" i="1"/>
  <c r="AG249" i="1"/>
  <c r="R250" i="1"/>
  <c r="X232" i="1"/>
  <c r="S249" i="1"/>
  <c r="AH248" i="1"/>
  <c r="AH247" i="1"/>
  <c r="AM248" i="1"/>
  <c r="T245" i="1"/>
  <c r="T244" i="1"/>
  <c r="W244" i="1"/>
  <c r="AJ250" i="1"/>
  <c r="AJ251" i="1"/>
  <c r="AF232" i="1"/>
  <c r="AA249" i="1"/>
  <c r="AH235" i="1"/>
  <c r="AC252" i="1"/>
  <c r="AG235" i="1"/>
  <c r="AB252" i="1"/>
  <c r="AI248" i="1"/>
  <c r="AI247" i="1"/>
  <c r="AN248" i="1"/>
  <c r="AH244" i="1"/>
  <c r="AH245" i="1"/>
  <c r="AM245" i="1"/>
  <c r="Z244" i="1"/>
  <c r="Z245" i="1"/>
  <c r="X244" i="1"/>
  <c r="AD247" i="1"/>
  <c r="AJ245" i="1"/>
  <c r="AJ244" i="1"/>
  <c r="AJ247" i="1"/>
  <c r="AJ248" i="1"/>
  <c r="U244" i="1"/>
  <c r="AI226" i="1"/>
  <c r="AD243" i="1"/>
  <c r="O223" i="1"/>
  <c r="AG248" i="1"/>
  <c r="AG247" i="1"/>
  <c r="AL248" i="1"/>
  <c r="AB245" i="1"/>
  <c r="W251" i="1"/>
  <c r="Y299" i="1"/>
  <c r="I299" i="1"/>
  <c r="X299" i="1"/>
  <c r="F299" i="1"/>
  <c r="H300" i="1"/>
  <c r="K299" i="1"/>
  <c r="AE299" i="1"/>
  <c r="D299" i="1"/>
  <c r="AC299" i="1"/>
  <c r="W299" i="1"/>
  <c r="Z299" i="1"/>
  <c r="S225" i="1"/>
  <c r="D208" i="1"/>
  <c r="AP182" i="1"/>
  <c r="AP183" i="1"/>
  <c r="AP166" i="1"/>
  <c r="AP85" i="1" s="1"/>
  <c r="M209" i="1"/>
  <c r="H208" i="1"/>
  <c r="C217" i="1"/>
  <c r="AP164" i="1"/>
  <c r="AP163" i="1"/>
  <c r="V199" i="1"/>
  <c r="E204" i="1"/>
  <c r="Q198" i="1"/>
  <c r="E186" i="1"/>
  <c r="E298" i="1"/>
  <c r="E287" i="1"/>
  <c r="J284" i="1"/>
  <c r="J187" i="1"/>
  <c r="AK186" i="1"/>
  <c r="AK221" i="1"/>
  <c r="AK282" i="1"/>
  <c r="K205" i="1"/>
  <c r="O284" i="1"/>
  <c r="H187" i="1"/>
  <c r="Q199" i="1"/>
  <c r="F207" i="1"/>
  <c r="D189" i="1"/>
  <c r="K218" i="1"/>
  <c r="I205" i="1"/>
  <c r="I218" i="1"/>
  <c r="K207" i="1"/>
  <c r="C207" i="1"/>
  <c r="AK87" i="1"/>
  <c r="AF87" i="1"/>
  <c r="AF86" i="1"/>
  <c r="I190" i="1"/>
  <c r="N190" i="1"/>
  <c r="I207" i="1"/>
  <c r="L204" i="1"/>
  <c r="U226" i="1"/>
  <c r="AG232" i="1"/>
  <c r="L186" i="1"/>
  <c r="O209" i="1"/>
  <c r="AG231" i="1"/>
  <c r="L89" i="1"/>
  <c r="S226" i="1"/>
  <c r="AC226" i="1"/>
  <c r="J218" i="1"/>
  <c r="I187" i="1"/>
  <c r="AJ187" i="1"/>
  <c r="K190" i="1"/>
  <c r="D287" i="1"/>
  <c r="AJ221" i="1"/>
  <c r="AJ240" i="1" s="1"/>
  <c r="AJ186" i="1"/>
  <c r="P190" i="1"/>
  <c r="D283" i="1"/>
  <c r="D204" i="1"/>
  <c r="AJ282" i="1"/>
  <c r="AJ298" i="1" s="1"/>
  <c r="D186" i="1"/>
  <c r="I284" i="1"/>
  <c r="Y187" i="1"/>
  <c r="C287" i="1"/>
  <c r="T221" i="1"/>
  <c r="C283" i="1"/>
  <c r="T282" i="1"/>
  <c r="T298" i="1" s="1"/>
  <c r="K284" i="1"/>
  <c r="F287" i="1"/>
  <c r="F204" i="1"/>
  <c r="F283" i="1"/>
  <c r="K187" i="1"/>
  <c r="L188" i="1"/>
  <c r="T187" i="1"/>
  <c r="F186" i="1"/>
  <c r="C204" i="1"/>
  <c r="C186" i="1"/>
  <c r="H284" i="1"/>
  <c r="AC283" i="1"/>
  <c r="J189" i="1"/>
  <c r="AB221" i="1"/>
  <c r="AB187" i="1"/>
  <c r="AB186" i="1"/>
  <c r="M282" i="1"/>
  <c r="M298" i="1" s="1"/>
  <c r="M223" i="1"/>
  <c r="V224" i="1"/>
  <c r="L216" i="1"/>
  <c r="V189" i="1"/>
  <c r="L198" i="1"/>
  <c r="L199" i="1"/>
  <c r="M190" i="1"/>
  <c r="H190" i="1"/>
  <c r="H189" i="1"/>
  <c r="C299" i="1"/>
  <c r="AH232" i="1"/>
  <c r="AH231" i="1"/>
  <c r="AM232" i="1"/>
  <c r="AI229" i="1"/>
  <c r="AI228" i="1"/>
  <c r="AN229" i="1"/>
  <c r="AG226" i="1"/>
  <c r="AG225" i="1"/>
  <c r="AL226" i="1"/>
  <c r="AC300" i="1"/>
  <c r="AJ225" i="1"/>
  <c r="AJ226" i="1"/>
  <c r="AH229" i="1"/>
  <c r="AH228" i="1"/>
  <c r="AM229" i="1"/>
  <c r="AK225" i="1"/>
  <c r="AK226" i="1"/>
  <c r="AH226" i="1"/>
  <c r="AH225" i="1"/>
  <c r="AM226" i="1"/>
  <c r="K300" i="1"/>
  <c r="AE300" i="1"/>
  <c r="AK232" i="1"/>
  <c r="AK231" i="1"/>
  <c r="AJ229" i="1"/>
  <c r="AJ228" i="1"/>
  <c r="AG229" i="1"/>
  <c r="AG228" i="1"/>
  <c r="AL229" i="1"/>
  <c r="AI223" i="1"/>
  <c r="AI222" i="1"/>
  <c r="AI298" i="1"/>
  <c r="AI318" i="1" s="1"/>
  <c r="AI287" i="1"/>
  <c r="AI283" i="1"/>
  <c r="AH282" i="1"/>
  <c r="AH221" i="1"/>
  <c r="AH240" i="1" s="1"/>
  <c r="AG186" i="1"/>
  <c r="AG221" i="1"/>
  <c r="AG187" i="1"/>
  <c r="AL187" i="1"/>
  <c r="AM187" i="1"/>
  <c r="AG282" i="1"/>
  <c r="AG298" i="1" s="1"/>
  <c r="AG318" i="1" s="1"/>
  <c r="AH187" i="1"/>
  <c r="AH186" i="1"/>
  <c r="AB287" i="1"/>
  <c r="AB298" i="1"/>
  <c r="O222" i="1"/>
  <c r="Q224" i="1"/>
  <c r="AD287" i="1"/>
  <c r="AD298" i="1"/>
  <c r="O287" i="1"/>
  <c r="O298" i="1"/>
  <c r="N298" i="1"/>
  <c r="AB284" i="1"/>
  <c r="Q56" i="1"/>
  <c r="T235" i="1"/>
  <c r="T234" i="1"/>
  <c r="AD283" i="1"/>
  <c r="AB283" i="1"/>
  <c r="AA234" i="1"/>
  <c r="AA231" i="1"/>
  <c r="O190" i="1"/>
  <c r="AI284" i="1"/>
  <c r="AD284" i="1"/>
  <c r="Y235" i="1"/>
  <c r="Y234" i="1"/>
  <c r="AD235" i="1"/>
  <c r="AF225" i="1"/>
  <c r="AF226" i="1"/>
  <c r="AD228" i="1"/>
  <c r="AB232" i="1"/>
  <c r="AB231" i="1"/>
  <c r="S282" i="1"/>
  <c r="S221" i="1"/>
  <c r="AD225" i="1"/>
  <c r="AD226" i="1"/>
  <c r="U235" i="1"/>
  <c r="U234" i="1"/>
  <c r="Z235" i="1"/>
  <c r="AA225" i="1"/>
  <c r="Y226" i="1"/>
  <c r="Y225" i="1"/>
  <c r="AB235" i="1"/>
  <c r="AB234" i="1"/>
  <c r="AC287" i="1"/>
  <c r="AD222" i="1"/>
  <c r="AD223" i="1"/>
  <c r="AC222" i="1"/>
  <c r="AC223" i="1"/>
  <c r="AF235" i="1"/>
  <c r="X226" i="1"/>
  <c r="X225" i="1"/>
  <c r="U186" i="1"/>
  <c r="U221" i="1"/>
  <c r="AC235" i="1"/>
  <c r="AC234" i="1"/>
  <c r="Y222" i="1"/>
  <c r="S234" i="1"/>
  <c r="S235" i="1"/>
  <c r="Y287" i="1"/>
  <c r="Y283" i="1"/>
  <c r="T232" i="1"/>
  <c r="T231" i="1"/>
  <c r="V190" i="1"/>
  <c r="AC284" i="1"/>
  <c r="R282" i="1"/>
  <c r="R221" i="1"/>
  <c r="R240" i="1" s="1"/>
  <c r="W242" i="1" s="1"/>
  <c r="S231" i="1"/>
  <c r="AB228" i="1"/>
  <c r="V185" i="1"/>
  <c r="V86" i="1"/>
  <c r="J190" i="1"/>
  <c r="N284" i="1"/>
  <c r="R187" i="1"/>
  <c r="M187" i="1"/>
  <c r="N287" i="1"/>
  <c r="N283" i="1"/>
  <c r="M186" i="1"/>
  <c r="P187" i="1"/>
  <c r="P282" i="1"/>
  <c r="P298" i="1" s="1"/>
  <c r="P221" i="1"/>
  <c r="P186" i="1"/>
  <c r="Q90" i="1"/>
  <c r="E207" i="1"/>
  <c r="L90" i="1"/>
  <c r="R186" i="1"/>
  <c r="W187" i="1"/>
  <c r="S187" i="1"/>
  <c r="U282" i="1"/>
  <c r="U187" i="1"/>
  <c r="Z187" i="1"/>
  <c r="S186" i="1"/>
  <c r="X187" i="1"/>
  <c r="AA53" i="1"/>
  <c r="N225" i="1"/>
  <c r="N226" i="1"/>
  <c r="N223" i="1"/>
  <c r="N222" i="1"/>
  <c r="P226" i="1"/>
  <c r="P225" i="1"/>
  <c r="M234" i="1"/>
  <c r="M235" i="1"/>
  <c r="U9" i="1"/>
  <c r="U23" i="1"/>
  <c r="U24" i="1" s="1"/>
  <c r="U15" i="1"/>
  <c r="U18" i="1"/>
  <c r="Z7" i="1"/>
  <c r="U7" i="1"/>
  <c r="I300" i="1"/>
  <c r="N218" i="1"/>
  <c r="Q185" i="1"/>
  <c r="Q87" i="1"/>
  <c r="V87" i="1"/>
  <c r="Q86" i="1"/>
  <c r="V53" i="1"/>
  <c r="Q52" i="1"/>
  <c r="Q53" i="1"/>
  <c r="P218" i="1"/>
  <c r="G89" i="1"/>
  <c r="G188" i="1"/>
  <c r="H218" i="1"/>
  <c r="G186" i="1"/>
  <c r="G204" i="1"/>
  <c r="L187" i="1"/>
  <c r="G55" i="1"/>
  <c r="L56" i="1"/>
  <c r="AO256" i="1" l="1"/>
  <c r="AG322" i="1"/>
  <c r="AG327" i="1" s="1"/>
  <c r="AI322" i="1"/>
  <c r="AI327" i="1" s="1"/>
  <c r="P261" i="1"/>
  <c r="P240" i="1"/>
  <c r="P242" i="1" s="1"/>
  <c r="G240" i="1"/>
  <c r="L242" i="1" s="1"/>
  <c r="AN318" i="1"/>
  <c r="AL298" i="1"/>
  <c r="AN256" i="1"/>
  <c r="AQ261" i="1"/>
  <c r="AL260" i="1"/>
  <c r="AL241" i="1"/>
  <c r="AL256" i="1"/>
  <c r="AL287" i="1"/>
  <c r="AL283" i="1"/>
  <c r="AM257" i="1"/>
  <c r="AP255" i="1"/>
  <c r="AM256" i="1"/>
  <c r="G217" i="1"/>
  <c r="R261" i="1"/>
  <c r="M260" i="1"/>
  <c r="J260" i="1"/>
  <c r="AA283" i="1"/>
  <c r="AA287" i="1"/>
  <c r="AA298" i="1"/>
  <c r="P260" i="1"/>
  <c r="N260" i="1"/>
  <c r="Q252" i="1"/>
  <c r="Q260" i="1"/>
  <c r="Q243" i="1"/>
  <c r="Q264" i="1"/>
  <c r="G260" i="1"/>
  <c r="H259" i="1"/>
  <c r="E259" i="1"/>
  <c r="O259" i="1"/>
  <c r="O240" i="1" s="1"/>
  <c r="C259" i="1"/>
  <c r="C240" i="1" s="1"/>
  <c r="D259" i="1"/>
  <c r="D240" i="1" s="1"/>
  <c r="F259" i="1"/>
  <c r="I259" i="1"/>
  <c r="I240" i="1" s="1"/>
  <c r="AA222" i="1"/>
  <c r="L260" i="1"/>
  <c r="Q261" i="1"/>
  <c r="L261" i="1"/>
  <c r="AA235" i="1"/>
  <c r="V234" i="1"/>
  <c r="E208" i="1"/>
  <c r="F208" i="1"/>
  <c r="AK253" i="1"/>
  <c r="G283" i="1"/>
  <c r="AF186" i="1"/>
  <c r="AA232" i="1"/>
  <c r="AF260" i="1"/>
  <c r="AK251" i="1"/>
  <c r="V249" i="1"/>
  <c r="V231" i="1"/>
  <c r="Q234" i="1"/>
  <c r="V235" i="1"/>
  <c r="Q235" i="1"/>
  <c r="Q231" i="1"/>
  <c r="V232" i="1"/>
  <c r="AF244" i="1"/>
  <c r="AK250" i="1"/>
  <c r="L283" i="1"/>
  <c r="G298" i="1"/>
  <c r="L284" i="1"/>
  <c r="G287" i="1"/>
  <c r="AF282" i="1"/>
  <c r="AF287" i="1" s="1"/>
  <c r="F205" i="1"/>
  <c r="AF187" i="1"/>
  <c r="AF221" i="1"/>
  <c r="AK223" i="1" s="1"/>
  <c r="AK187" i="1"/>
  <c r="J206" i="1"/>
  <c r="C205" i="1"/>
  <c r="D205" i="1"/>
  <c r="AL257" i="1"/>
  <c r="G207" i="1"/>
  <c r="Q221" i="1"/>
  <c r="AK298" i="1"/>
  <c r="AP200" i="1"/>
  <c r="L205" i="1"/>
  <c r="AK248" i="1"/>
  <c r="AK247" i="1"/>
  <c r="AF247" i="1"/>
  <c r="L217" i="1"/>
  <c r="L298" i="1"/>
  <c r="L189" i="1"/>
  <c r="X253" i="1"/>
  <c r="S240" i="1"/>
  <c r="S241" i="1" s="1"/>
  <c r="S261" i="1"/>
  <c r="S260" i="1"/>
  <c r="X263" i="1"/>
  <c r="X264" i="1"/>
  <c r="AC264" i="1"/>
  <c r="X259" i="1"/>
  <c r="T273" i="1"/>
  <c r="T272" i="1"/>
  <c r="T259" i="1"/>
  <c r="T240" i="1" s="1"/>
  <c r="AP236" i="1"/>
  <c r="T252" i="1"/>
  <c r="V271" i="1"/>
  <c r="U272" i="1"/>
  <c r="U273" i="1"/>
  <c r="Z273" i="1"/>
  <c r="U259" i="1"/>
  <c r="AA262" i="1"/>
  <c r="Y272" i="1"/>
  <c r="Y273" i="1"/>
  <c r="AD273" i="1"/>
  <c r="AA271" i="1"/>
  <c r="U252" i="1"/>
  <c r="AK256" i="1"/>
  <c r="AG261" i="1"/>
  <c r="AG260" i="1"/>
  <c r="AL261" i="1"/>
  <c r="Y252" i="1"/>
  <c r="Y259" i="1"/>
  <c r="AD245" i="1"/>
  <c r="AD244" i="1"/>
  <c r="AI245" i="1"/>
  <c r="AL223" i="1"/>
  <c r="AG240" i="1"/>
  <c r="AB222" i="1"/>
  <c r="AB240" i="1"/>
  <c r="T222" i="1"/>
  <c r="AM222" i="1"/>
  <c r="AC253" i="1"/>
  <c r="Y244" i="1"/>
  <c r="Y245" i="1"/>
  <c r="AG250" i="1"/>
  <c r="R241" i="1"/>
  <c r="R242" i="1"/>
  <c r="AI241" i="1"/>
  <c r="AI242" i="1"/>
  <c r="AN242" i="1"/>
  <c r="AH241" i="1"/>
  <c r="AH242" i="1"/>
  <c r="AA250" i="1"/>
  <c r="AF251" i="1"/>
  <c r="T250" i="1"/>
  <c r="Y251" i="1"/>
  <c r="R254" i="1"/>
  <c r="S254" i="1"/>
  <c r="S253" i="1"/>
  <c r="S250" i="1"/>
  <c r="X251" i="1"/>
  <c r="AJ242" i="1"/>
  <c r="AJ241" i="1"/>
  <c r="AB253" i="1"/>
  <c r="S245" i="1"/>
  <c r="S244" i="1"/>
  <c r="AD299" i="1"/>
  <c r="J300" i="1"/>
  <c r="AB300" i="1"/>
  <c r="N300" i="1"/>
  <c r="AM299" i="1"/>
  <c r="I208" i="1"/>
  <c r="C208" i="1"/>
  <c r="K208" i="1"/>
  <c r="AP167" i="1"/>
  <c r="AP168" i="1"/>
  <c r="AP101" i="1"/>
  <c r="AP102" i="1"/>
  <c r="E205" i="1"/>
  <c r="AM283" i="1"/>
  <c r="AM287" i="1"/>
  <c r="I209" i="1"/>
  <c r="E299" i="1"/>
  <c r="AK283" i="1"/>
  <c r="AK287" i="1"/>
  <c r="H209" i="1"/>
  <c r="AM223" i="1"/>
  <c r="AK222" i="1"/>
  <c r="Y284" i="1"/>
  <c r="P209" i="1"/>
  <c r="K209" i="1"/>
  <c r="T223" i="1"/>
  <c r="Y223" i="1"/>
  <c r="Q190" i="1"/>
  <c r="L207" i="1"/>
  <c r="AD300" i="1"/>
  <c r="T287" i="1"/>
  <c r="L218" i="1"/>
  <c r="T283" i="1"/>
  <c r="T284" i="1"/>
  <c r="H206" i="1"/>
  <c r="M284" i="1"/>
  <c r="M283" i="1"/>
  <c r="Q206" i="1"/>
  <c r="M287" i="1"/>
  <c r="N209" i="1"/>
  <c r="I206" i="1"/>
  <c r="Q225" i="1"/>
  <c r="V225" i="1"/>
  <c r="AJ284" i="1"/>
  <c r="AJ283" i="1"/>
  <c r="AJ287" i="1"/>
  <c r="AB223" i="1"/>
  <c r="AJ223" i="1"/>
  <c r="R284" i="1"/>
  <c r="AJ222" i="1"/>
  <c r="K206" i="1"/>
  <c r="Q218" i="1"/>
  <c r="AA226" i="1"/>
  <c r="V226" i="1"/>
  <c r="Q226" i="1"/>
  <c r="T300" i="1"/>
  <c r="AH298" i="1"/>
  <c r="AH318" i="1" s="1"/>
  <c r="AH283" i="1"/>
  <c r="AB299" i="1"/>
  <c r="T299" i="1"/>
  <c r="Y300" i="1"/>
  <c r="AM284" i="1"/>
  <c r="AH287" i="1"/>
  <c r="AH284" i="1"/>
  <c r="AI299" i="1"/>
  <c r="AN300" i="1"/>
  <c r="AI300" i="1"/>
  <c r="AH223" i="1"/>
  <c r="AH222" i="1"/>
  <c r="AG223" i="1"/>
  <c r="AG222" i="1"/>
  <c r="AL284" i="1"/>
  <c r="AG283" i="1"/>
  <c r="AG299" i="1"/>
  <c r="AG284" i="1"/>
  <c r="AG287" i="1"/>
  <c r="R287" i="1"/>
  <c r="R298" i="1"/>
  <c r="U287" i="1"/>
  <c r="U298" i="1"/>
  <c r="O299" i="1"/>
  <c r="O300" i="1"/>
  <c r="R283" i="1"/>
  <c r="N299" i="1"/>
  <c r="S287" i="1"/>
  <c r="S298" i="1"/>
  <c r="AG300" i="1"/>
  <c r="W284" i="1"/>
  <c r="J209" i="1"/>
  <c r="R223" i="1"/>
  <c r="R222" i="1"/>
  <c r="W223" i="1"/>
  <c r="S284" i="1"/>
  <c r="S283" i="1"/>
  <c r="X284" i="1"/>
  <c r="U222" i="1"/>
  <c r="U223" i="1"/>
  <c r="Z223" i="1"/>
  <c r="S223" i="1"/>
  <c r="S222" i="1"/>
  <c r="X223" i="1"/>
  <c r="V282" i="1"/>
  <c r="V221" i="1"/>
  <c r="AA187" i="1"/>
  <c r="V186" i="1"/>
  <c r="P222" i="1"/>
  <c r="P223" i="1"/>
  <c r="P287" i="1"/>
  <c r="P283" i="1"/>
  <c r="P284" i="1"/>
  <c r="Z284" i="1"/>
  <c r="U283" i="1"/>
  <c r="U284" i="1"/>
  <c r="V9" i="1"/>
  <c r="V23" i="1"/>
  <c r="V24" i="1" s="1"/>
  <c r="V15" i="1"/>
  <c r="V18" i="1"/>
  <c r="AA7" i="1"/>
  <c r="V7" i="1"/>
  <c r="AJ299" i="1"/>
  <c r="AJ300" i="1"/>
  <c r="Q282" i="1"/>
  <c r="Q186" i="1"/>
  <c r="Q187" i="1"/>
  <c r="V187" i="1"/>
  <c r="M299" i="1"/>
  <c r="M300" i="1"/>
  <c r="G189" i="1"/>
  <c r="L190" i="1"/>
  <c r="L206" i="1"/>
  <c r="G205" i="1"/>
  <c r="AH322" i="1" l="1"/>
  <c r="AH327" i="1" s="1"/>
  <c r="AN322" i="1"/>
  <c r="AN327" i="1" s="1"/>
  <c r="F240" i="1"/>
  <c r="K242" i="1" s="1"/>
  <c r="E240" i="1"/>
  <c r="J242" i="1" s="1"/>
  <c r="H240" i="1"/>
  <c r="M242" i="1" s="1"/>
  <c r="AL318" i="1"/>
  <c r="AJ318" i="1"/>
  <c r="AJ322" i="1" s="1"/>
  <c r="AM318" i="1"/>
  <c r="AL300" i="1"/>
  <c r="AL299" i="1"/>
  <c r="AK299" i="1"/>
  <c r="AA299" i="1"/>
  <c r="Q253" i="1"/>
  <c r="Q254" i="1"/>
  <c r="D260" i="1"/>
  <c r="I242" i="1"/>
  <c r="Q244" i="1"/>
  <c r="Q245" i="1"/>
  <c r="C260" i="1"/>
  <c r="Q240" i="1"/>
  <c r="N242" i="1"/>
  <c r="AA272" i="1"/>
  <c r="V272" i="1"/>
  <c r="O260" i="1"/>
  <c r="O242" i="1"/>
  <c r="N261" i="1"/>
  <c r="H260" i="1"/>
  <c r="O261" i="1"/>
  <c r="M261" i="1"/>
  <c r="F260" i="1"/>
  <c r="K261" i="1"/>
  <c r="I260" i="1"/>
  <c r="H261" i="1"/>
  <c r="E260" i="1"/>
  <c r="J261" i="1"/>
  <c r="I261" i="1"/>
  <c r="Q223" i="1"/>
  <c r="AA251" i="1"/>
  <c r="V250" i="1"/>
  <c r="G299" i="1"/>
  <c r="L300" i="1"/>
  <c r="AF240" i="1"/>
  <c r="AF284" i="1"/>
  <c r="AF283" i="1"/>
  <c r="AF298" i="1"/>
  <c r="AF327" i="1" s="1"/>
  <c r="AK284" i="1"/>
  <c r="AF223" i="1"/>
  <c r="AF222" i="1"/>
  <c r="AP201" i="1"/>
  <c r="AP202" i="1"/>
  <c r="Q222" i="1"/>
  <c r="Q298" i="1"/>
  <c r="L299" i="1"/>
  <c r="AP238" i="1"/>
  <c r="G208" i="1"/>
  <c r="S242" i="1"/>
  <c r="AP237" i="1"/>
  <c r="T254" i="1"/>
  <c r="T253" i="1"/>
  <c r="T261" i="1"/>
  <c r="T260" i="1"/>
  <c r="AD261" i="1"/>
  <c r="Y261" i="1"/>
  <c r="Y260" i="1"/>
  <c r="Y240" i="1"/>
  <c r="Y242" i="1" s="1"/>
  <c r="U253" i="1"/>
  <c r="U254" i="1"/>
  <c r="AP276" i="1"/>
  <c r="AP275" i="1"/>
  <c r="V273" i="1"/>
  <c r="V252" i="1"/>
  <c r="AA259" i="1"/>
  <c r="AF264" i="1"/>
  <c r="AA263" i="1"/>
  <c r="AA243" i="1"/>
  <c r="Y253" i="1"/>
  <c r="U261" i="1"/>
  <c r="U260" i="1"/>
  <c r="Z261" i="1"/>
  <c r="U240" i="1"/>
  <c r="X261" i="1"/>
  <c r="X260" i="1"/>
  <c r="X240" i="1"/>
  <c r="AC261" i="1"/>
  <c r="AA273" i="1"/>
  <c r="AF273" i="1"/>
  <c r="AA252" i="1"/>
  <c r="AA223" i="1"/>
  <c r="AM241" i="1"/>
  <c r="AM242" i="1"/>
  <c r="AG242" i="1"/>
  <c r="AG241" i="1"/>
  <c r="AL242" i="1"/>
  <c r="T241" i="1"/>
  <c r="AB242" i="1"/>
  <c r="AB241" i="1"/>
  <c r="R299" i="1"/>
  <c r="AH299" i="1"/>
  <c r="S299" i="1"/>
  <c r="Z300" i="1"/>
  <c r="L208" i="1"/>
  <c r="AP86" i="1"/>
  <c r="AP87" i="1"/>
  <c r="AP185" i="1"/>
  <c r="L209" i="1"/>
  <c r="Q209" i="1"/>
  <c r="AM300" i="1"/>
  <c r="AH300" i="1"/>
  <c r="R300" i="1"/>
  <c r="W300" i="1"/>
  <c r="AA284" i="1"/>
  <c r="V298" i="1"/>
  <c r="V283" i="1"/>
  <c r="X300" i="1"/>
  <c r="S300" i="1"/>
  <c r="V287" i="1"/>
  <c r="V222" i="1"/>
  <c r="V223" i="1"/>
  <c r="P299" i="1"/>
  <c r="P300" i="1"/>
  <c r="U300" i="1"/>
  <c r="U299" i="1"/>
  <c r="Q287" i="1"/>
  <c r="Q283" i="1"/>
  <c r="Q284" i="1"/>
  <c r="V284" i="1"/>
  <c r="AM322" i="1" l="1"/>
  <c r="AM327" i="1" s="1"/>
  <c r="AL322" i="1"/>
  <c r="AL327" i="1" s="1"/>
  <c r="H242" i="1"/>
  <c r="AK318" i="1"/>
  <c r="AK322" i="1" s="1"/>
  <c r="T242" i="1"/>
  <c r="Q242" i="1"/>
  <c r="AF241" i="1"/>
  <c r="AK300" i="1"/>
  <c r="AF299" i="1"/>
  <c r="AF300" i="1"/>
  <c r="U242" i="1"/>
  <c r="U241" i="1"/>
  <c r="Z242" i="1"/>
  <c r="AP257" i="1"/>
  <c r="AP256" i="1"/>
  <c r="AF245" i="1"/>
  <c r="AA244" i="1"/>
  <c r="X241" i="1"/>
  <c r="AC242" i="1"/>
  <c r="X242" i="1"/>
  <c r="V253" i="1"/>
  <c r="V254" i="1"/>
  <c r="AA260" i="1"/>
  <c r="AA240" i="1"/>
  <c r="AF261" i="1"/>
  <c r="AD242" i="1"/>
  <c r="Y241" i="1"/>
  <c r="AA253" i="1"/>
  <c r="AA300" i="1"/>
  <c r="AP187" i="1"/>
  <c r="AP186" i="1"/>
  <c r="V299" i="1"/>
  <c r="Q299" i="1"/>
  <c r="Q300" i="1"/>
  <c r="V300" i="1"/>
  <c r="AJ327" i="1" l="1"/>
  <c r="AK327" i="1" s="1"/>
  <c r="AA241" i="1"/>
  <c r="AF242" i="1"/>
  <c r="AK259" i="1" l="1"/>
  <c r="AK263" i="1"/>
  <c r="AK264" i="1"/>
  <c r="AK243" i="1"/>
  <c r="AK244" i="1" l="1"/>
  <c r="AK261" i="1"/>
  <c r="AK245" i="1"/>
  <c r="AK260" i="1"/>
  <c r="AK240" i="1"/>
  <c r="AK242" i="1" l="1"/>
  <c r="AK241" i="1"/>
  <c r="V259" i="1"/>
  <c r="V263" i="1"/>
  <c r="AA264" i="1"/>
  <c r="V243" i="1"/>
  <c r="V260" i="1" l="1"/>
  <c r="V244" i="1"/>
  <c r="AA245" i="1"/>
  <c r="V240" i="1"/>
  <c r="V261" i="1"/>
  <c r="V245" i="1"/>
  <c r="AA261" i="1"/>
  <c r="V242" i="1" l="1"/>
  <c r="V241" i="1"/>
  <c r="AA242" i="1"/>
  <c r="AO221" i="1" l="1"/>
  <c r="AP213" i="1"/>
  <c r="AP207" i="1"/>
  <c r="AU209" i="1" s="1"/>
  <c r="AO233" i="1"/>
  <c r="AO224" i="1"/>
  <c r="AT226" i="1" s="1"/>
  <c r="AP216" i="1"/>
  <c r="AU218" i="1" s="1"/>
  <c r="AP210" i="1"/>
  <c r="AO230" i="1"/>
  <c r="AO227" i="1"/>
  <c r="AT229" i="1" s="1"/>
  <c r="AO231" i="1" l="1"/>
  <c r="AT232" i="1"/>
  <c r="AO223" i="1"/>
  <c r="AU215" i="1"/>
  <c r="AU212" i="1"/>
  <c r="AP230" i="1"/>
  <c r="AP211" i="1"/>
  <c r="AP212" i="1"/>
  <c r="AP227" i="1"/>
  <c r="AU229" i="1" s="1"/>
  <c r="AO229" i="1"/>
  <c r="AO228" i="1"/>
  <c r="AP204" i="1"/>
  <c r="AO232" i="1"/>
  <c r="AP224" i="1"/>
  <c r="AU226" i="1" s="1"/>
  <c r="AP209" i="1"/>
  <c r="AP208" i="1"/>
  <c r="AO234" i="1"/>
  <c r="AO235" i="1"/>
  <c r="AP218" i="1"/>
  <c r="AP233" i="1"/>
  <c r="AO225" i="1"/>
  <c r="AO226" i="1"/>
  <c r="AP217" i="1"/>
  <c r="AP214" i="1"/>
  <c r="AP215" i="1"/>
  <c r="AO222" i="1"/>
  <c r="AU206" i="1" l="1"/>
  <c r="AP221" i="1"/>
  <c r="AU232" i="1"/>
  <c r="AP231" i="1"/>
  <c r="AP232" i="1"/>
  <c r="AP226" i="1"/>
  <c r="AP225" i="1"/>
  <c r="AP229" i="1"/>
  <c r="AP228" i="1"/>
  <c r="AP234" i="1"/>
  <c r="AP235" i="1"/>
  <c r="AP206" i="1"/>
  <c r="AP205" i="1"/>
  <c r="AP223" i="1" l="1"/>
  <c r="AP222" i="1"/>
  <c r="AO249" i="1" l="1"/>
  <c r="AP249" i="1" s="1"/>
  <c r="AO252" i="1"/>
  <c r="AP252" i="1" s="1"/>
  <c r="AO246" i="1"/>
  <c r="AO243" i="1"/>
  <c r="AO240" i="1"/>
  <c r="AP243" i="1" l="1"/>
  <c r="AP244" i="1" s="1"/>
  <c r="AT245" i="1"/>
  <c r="AP246" i="1"/>
  <c r="AP247" i="1" s="1"/>
  <c r="AT248" i="1"/>
  <c r="AO242" i="1"/>
  <c r="AP240" i="1"/>
  <c r="AO248" i="1"/>
  <c r="AO244" i="1"/>
  <c r="AO250" i="1"/>
  <c r="AO245" i="1"/>
  <c r="AO241" i="1"/>
  <c r="AO247" i="1"/>
  <c r="AO253" i="1"/>
  <c r="AO279" i="1"/>
  <c r="AO280" i="1"/>
  <c r="AO282" i="1"/>
  <c r="AP245" i="1" l="1"/>
  <c r="AU245" i="1"/>
  <c r="AP248" i="1"/>
  <c r="AO283" i="1"/>
  <c r="AU264" i="1"/>
  <c r="AP263" i="1"/>
  <c r="AP264" i="1"/>
  <c r="AP267" i="1"/>
  <c r="AP266" i="1"/>
  <c r="AO284" i="1"/>
  <c r="AP286" i="1" l="1"/>
  <c r="AU288" i="1" s="1"/>
  <c r="AO287" i="1"/>
  <c r="AO288" i="1"/>
  <c r="AO298" i="1"/>
  <c r="AP250" i="1" l="1"/>
  <c r="AP251" i="1"/>
  <c r="AP268" i="1"/>
  <c r="AP259" i="1" s="1"/>
  <c r="AP253" i="1"/>
  <c r="AO299" i="1"/>
  <c r="AO300" i="1"/>
  <c r="AP288" i="1"/>
  <c r="AO318" i="1" l="1"/>
  <c r="AO322" i="1" s="1"/>
  <c r="AP273" i="1"/>
  <c r="AP272" i="1"/>
  <c r="AP269" i="1"/>
  <c r="AP270" i="1"/>
  <c r="AP318" i="1" l="1"/>
  <c r="AP322" i="1" s="1"/>
  <c r="AP260" i="1"/>
  <c r="AP261" i="1"/>
  <c r="AO386" i="1"/>
  <c r="AO327" i="1" l="1"/>
  <c r="AP327" i="1" s="1"/>
  <c r="AP241" i="1"/>
  <c r="AP242" i="1"/>
  <c r="AO345" i="1" l="1"/>
  <c r="AO362" i="1"/>
  <c r="AO375" i="1"/>
  <c r="AO360" i="1" l="1"/>
  <c r="AO331" i="1"/>
  <c r="AP279" i="1" l="1"/>
  <c r="AP280" i="1"/>
  <c r="AP282" i="1"/>
  <c r="AP298" i="1" l="1"/>
  <c r="AP287" i="1"/>
  <c r="AP283" i="1"/>
  <c r="AP284" i="1"/>
  <c r="AP300" i="1" l="1"/>
  <c r="AP299" i="1"/>
  <c r="AU26" i="1" l="1"/>
  <c r="AQ242" i="1" l="1"/>
  <c r="AQ244" i="1"/>
  <c r="AQ246" i="1"/>
  <c r="AV248" i="1" s="1"/>
  <c r="AQ249" i="1"/>
  <c r="AU249" i="1" s="1"/>
  <c r="AU252" i="1"/>
  <c r="AQ248" i="1" l="1"/>
  <c r="AU246" i="1"/>
  <c r="AQ253" i="1"/>
  <c r="AQ250" i="1"/>
  <c r="AQ247" i="1"/>
  <c r="AQ241" i="1"/>
  <c r="AQ245" i="1"/>
  <c r="AU265" i="1" l="1"/>
  <c r="AZ267" i="1" s="1"/>
  <c r="AU247" i="1"/>
  <c r="AU248" i="1"/>
  <c r="AQ298" i="1"/>
  <c r="AV300" i="1" s="1"/>
  <c r="AQ287" i="1"/>
  <c r="AQ284" i="1"/>
  <c r="AQ283" i="1"/>
  <c r="AU266" i="1" l="1"/>
  <c r="AU267" i="1"/>
  <c r="AU251" i="1"/>
  <c r="AU250" i="1"/>
  <c r="AU268" i="1"/>
  <c r="AQ300" i="1"/>
  <c r="AQ299" i="1"/>
  <c r="AQ318" i="1" l="1"/>
  <c r="AQ322" i="1" s="1"/>
  <c r="AU270" i="1"/>
  <c r="AU269" i="1"/>
  <c r="AQ327" i="1" l="1"/>
  <c r="AR86" i="1" l="1"/>
  <c r="AR122" i="1"/>
  <c r="AR121" i="1"/>
  <c r="AR136" i="1"/>
  <c r="AR87" i="1" l="1"/>
  <c r="AR100" i="1"/>
  <c r="AW102" i="1" s="1"/>
  <c r="AR185" i="1"/>
  <c r="AW187" i="1" s="1"/>
  <c r="AR221" i="1" l="1"/>
  <c r="AW223" i="1" s="1"/>
  <c r="AR282" i="1"/>
  <c r="AW284" i="1" s="1"/>
  <c r="AR187" i="1"/>
  <c r="AR186" i="1"/>
  <c r="AR274" i="1"/>
  <c r="AR101" i="1"/>
  <c r="AR200" i="1"/>
  <c r="AW202" i="1" s="1"/>
  <c r="AR102" i="1"/>
  <c r="AR236" i="1"/>
  <c r="AW238" i="1" s="1"/>
  <c r="AR259" i="1" l="1"/>
  <c r="AW261" i="1" s="1"/>
  <c r="AW276" i="1"/>
  <c r="AR223" i="1"/>
  <c r="AR222" i="1"/>
  <c r="AR201" i="1"/>
  <c r="AR202" i="1"/>
  <c r="AR255" i="1"/>
  <c r="AW257" i="1" s="1"/>
  <c r="AR275" i="1"/>
  <c r="AR276" i="1"/>
  <c r="AR238" i="1"/>
  <c r="AR237" i="1"/>
  <c r="AR283" i="1"/>
  <c r="AR298" i="1"/>
  <c r="AW300" i="1" s="1"/>
  <c r="AR287" i="1"/>
  <c r="AR284" i="1"/>
  <c r="AR299" i="1" l="1"/>
  <c r="AR300" i="1"/>
  <c r="AR240" i="1"/>
  <c r="AW242" i="1" s="1"/>
  <c r="AR260" i="1"/>
  <c r="AR261" i="1"/>
  <c r="AR257" i="1"/>
  <c r="AR256" i="1"/>
  <c r="AR242" i="1" l="1"/>
  <c r="AR241" i="1"/>
  <c r="AR318" i="1" l="1"/>
  <c r="AR322" i="1" s="1"/>
  <c r="AR327" i="1" l="1"/>
  <c r="AS134" i="1" l="1"/>
  <c r="AU132" i="1"/>
  <c r="AU134" i="1" l="1"/>
  <c r="AU97" i="1"/>
  <c r="AU197" i="1" s="1"/>
  <c r="AU233" i="1" s="1"/>
  <c r="AU133" i="1"/>
  <c r="AS99" i="1"/>
  <c r="AU99" i="1" l="1"/>
  <c r="AU98" i="1"/>
  <c r="AS199" i="1"/>
  <c r="AU198" i="1" l="1"/>
  <c r="AU199" i="1"/>
  <c r="AU235" i="1" l="1"/>
  <c r="AU234" i="1"/>
  <c r="AU254" i="1" l="1"/>
  <c r="AU253" i="1"/>
  <c r="AU271" i="1"/>
  <c r="AU273" i="1" l="1"/>
  <c r="AU272" i="1"/>
  <c r="AS121" i="1"/>
  <c r="AS122" i="1"/>
  <c r="AS87" i="1"/>
  <c r="AS135" i="1"/>
  <c r="AS100" i="1" l="1"/>
  <c r="AX102" i="1" s="1"/>
  <c r="AX137" i="1"/>
  <c r="AU135" i="1"/>
  <c r="AS136" i="1"/>
  <c r="AS185" i="1"/>
  <c r="AX187" i="1" s="1"/>
  <c r="AS86" i="1"/>
  <c r="AS236" i="1" l="1"/>
  <c r="AX238" i="1" s="1"/>
  <c r="AS102" i="1"/>
  <c r="AS101" i="1"/>
  <c r="AS274" i="1"/>
  <c r="AX276" i="1" s="1"/>
  <c r="AS200" i="1"/>
  <c r="AX202" i="1" s="1"/>
  <c r="AU120" i="1"/>
  <c r="AU122" i="1" s="1"/>
  <c r="AZ137" i="1"/>
  <c r="AU136" i="1"/>
  <c r="AU137" i="1"/>
  <c r="AS282" i="1"/>
  <c r="AX284" i="1" s="1"/>
  <c r="AS221" i="1"/>
  <c r="AX223" i="1" s="1"/>
  <c r="AS186" i="1"/>
  <c r="AS187" i="1"/>
  <c r="AS201" i="1" l="1"/>
  <c r="AS202" i="1"/>
  <c r="AS237" i="1"/>
  <c r="AS238" i="1"/>
  <c r="AS259" i="1"/>
  <c r="AX261" i="1" s="1"/>
  <c r="AS255" i="1"/>
  <c r="AX257" i="1" s="1"/>
  <c r="AS276" i="1"/>
  <c r="AS275" i="1"/>
  <c r="AU121" i="1"/>
  <c r="AZ122" i="1"/>
  <c r="AS223" i="1"/>
  <c r="AS222" i="1"/>
  <c r="AS298" i="1"/>
  <c r="AX300" i="1" s="1"/>
  <c r="AS283" i="1"/>
  <c r="AS287" i="1"/>
  <c r="AS284" i="1"/>
  <c r="AS256" i="1" l="1"/>
  <c r="AS260" i="1"/>
  <c r="AS261" i="1"/>
  <c r="AS240" i="1"/>
  <c r="AX242" i="1" s="1"/>
  <c r="AS257" i="1"/>
  <c r="AS242" i="1"/>
  <c r="AS241" i="1"/>
  <c r="AS299" i="1"/>
  <c r="AS300" i="1"/>
  <c r="C31" i="25" l="1"/>
  <c r="C29" i="25" s="1"/>
  <c r="C27" i="25"/>
  <c r="C39" i="25" l="1"/>
  <c r="AS318" i="1"/>
  <c r="AS322" i="1" s="1"/>
  <c r="AU318" i="1" l="1"/>
  <c r="AU322" i="1" s="1"/>
  <c r="AS327" i="1" l="1"/>
  <c r="AU327" i="1" s="1"/>
  <c r="R33" i="32" l="1"/>
  <c r="R164" i="32"/>
  <c r="R173" i="32"/>
  <c r="R151" i="32"/>
  <c r="R160" i="32"/>
  <c r="R127" i="32"/>
  <c r="R186" i="32"/>
  <c r="R177" i="32"/>
  <c r="R136" i="32"/>
  <c r="R65" i="32"/>
  <c r="R56" i="32"/>
  <c r="R29" i="32"/>
  <c r="R69" i="32"/>
  <c r="R93" i="32"/>
  <c r="R102" i="32"/>
  <c r="R114" i="32"/>
  <c r="R45" i="32"/>
  <c r="R89" i="32"/>
  <c r="R123" i="32"/>
  <c r="R110" i="32"/>
  <c r="R24" i="32"/>
  <c r="R140" i="32"/>
  <c r="R26" i="32"/>
  <c r="R80" i="32"/>
  <c r="R106" i="32"/>
  <c r="W24" i="32"/>
  <c r="R16" i="32"/>
  <c r="R35" i="32" l="1"/>
  <c r="R42" i="32"/>
  <c r="W35" i="32"/>
  <c r="R34" i="32"/>
  <c r="W5" i="32"/>
  <c r="W8" i="32" s="1"/>
  <c r="W21" i="32"/>
  <c r="W6" i="32" l="1"/>
  <c r="W15" i="32"/>
  <c r="W16" i="32" s="1"/>
  <c r="W11" i="32"/>
  <c r="U68" i="32"/>
  <c r="U69" i="32" l="1"/>
  <c r="Z70" i="32"/>
  <c r="U70" i="32"/>
  <c r="U89" i="32"/>
  <c r="U79" i="32"/>
  <c r="Z81" i="32" s="1"/>
  <c r="U80" i="32" l="1"/>
  <c r="U81" i="32"/>
  <c r="U33" i="32" l="1"/>
  <c r="U46" i="32"/>
  <c r="U45" i="32"/>
  <c r="U35" i="32" l="1"/>
  <c r="Z35" i="32"/>
  <c r="U34" i="32"/>
  <c r="U42" i="32"/>
  <c r="U92" i="32"/>
  <c r="U102" i="32"/>
  <c r="U55" i="32" l="1"/>
  <c r="U57" i="32" s="1"/>
  <c r="Z94" i="32"/>
  <c r="U56" i="32"/>
  <c r="U93" i="32"/>
  <c r="U94" i="32"/>
  <c r="U126" i="32" l="1"/>
  <c r="Z128" i="32" s="1"/>
  <c r="Z57" i="32"/>
  <c r="U128" i="32"/>
  <c r="U150" i="32"/>
  <c r="Z152" i="32" s="1"/>
  <c r="U127" i="32"/>
  <c r="U193" i="32"/>
  <c r="U65" i="32"/>
  <c r="U135" i="32"/>
  <c r="Z137" i="32" s="1"/>
  <c r="U66" i="32"/>
  <c r="U137" i="32" l="1"/>
  <c r="U136" i="32"/>
  <c r="U161" i="32"/>
  <c r="U160" i="32"/>
  <c r="U152" i="32"/>
  <c r="U151" i="32"/>
  <c r="U209" i="32"/>
  <c r="U210" i="32" s="1"/>
  <c r="U194" i="32"/>
  <c r="U195" i="32"/>
  <c r="U163" i="32"/>
  <c r="V163" i="32" s="1"/>
  <c r="U177" i="32"/>
  <c r="U178" i="32"/>
  <c r="U172" i="32"/>
  <c r="U164" i="32" l="1"/>
  <c r="U165" i="32"/>
  <c r="U173" i="32"/>
  <c r="U174" i="32"/>
  <c r="V172" i="32"/>
  <c r="V164" i="32"/>
  <c r="V165" i="32"/>
  <c r="U187" i="32"/>
  <c r="U186" i="32"/>
  <c r="V173" i="32" l="1"/>
  <c r="V174" i="32"/>
  <c r="AT85" i="1"/>
  <c r="AT168" i="1"/>
  <c r="AT167" i="1"/>
  <c r="AT100" i="1"/>
  <c r="AY102" i="1" s="1"/>
  <c r="AT185" i="1" l="1"/>
  <c r="AY187" i="1" s="1"/>
  <c r="AY87" i="1"/>
  <c r="AT274" i="1"/>
  <c r="AY276" i="1" s="1"/>
  <c r="AT236" i="1"/>
  <c r="AY238" i="1" s="1"/>
  <c r="AT102" i="1"/>
  <c r="AT200" i="1"/>
  <c r="AY202" i="1" s="1"/>
  <c r="AT101" i="1"/>
  <c r="AT282" i="1"/>
  <c r="AY284" i="1" s="1"/>
  <c r="AU181" i="1"/>
  <c r="AZ183" i="1" s="1"/>
  <c r="AT182" i="1"/>
  <c r="AT183" i="1"/>
  <c r="AT86" i="1"/>
  <c r="AT87" i="1"/>
  <c r="AT187" i="1" l="1"/>
  <c r="AT221" i="1"/>
  <c r="AY223" i="1" s="1"/>
  <c r="AT186" i="1"/>
  <c r="AT283" i="1"/>
  <c r="AT284" i="1"/>
  <c r="AT298" i="1"/>
  <c r="AY300" i="1" s="1"/>
  <c r="AT287" i="1"/>
  <c r="AT238" i="1"/>
  <c r="AT237" i="1"/>
  <c r="AT202" i="1"/>
  <c r="AT201" i="1"/>
  <c r="AU182" i="1"/>
  <c r="AU100" i="1"/>
  <c r="AZ102" i="1" s="1"/>
  <c r="AU166" i="1"/>
  <c r="AZ168" i="1" s="1"/>
  <c r="AU183" i="1"/>
  <c r="AT222" i="1"/>
  <c r="AT259" i="1"/>
  <c r="AY261" i="1" s="1"/>
  <c r="AT276" i="1"/>
  <c r="AT275" i="1"/>
  <c r="AT255" i="1"/>
  <c r="AY257" i="1" s="1"/>
  <c r="AT223" i="1" l="1"/>
  <c r="AT299" i="1"/>
  <c r="AT300" i="1"/>
  <c r="AU168" i="1"/>
  <c r="AU85" i="1"/>
  <c r="AZ87" i="1" s="1"/>
  <c r="AU167" i="1"/>
  <c r="AU101" i="1"/>
  <c r="AU102" i="1"/>
  <c r="AU274" i="1"/>
  <c r="AZ276" i="1" s="1"/>
  <c r="AU236" i="1"/>
  <c r="AZ238" i="1" s="1"/>
  <c r="AU200" i="1"/>
  <c r="AZ202" i="1" s="1"/>
  <c r="AT260" i="1"/>
  <c r="AT240" i="1"/>
  <c r="AY242" i="1" s="1"/>
  <c r="AT261" i="1"/>
  <c r="AU255" i="1"/>
  <c r="AZ257" i="1" s="1"/>
  <c r="AT257" i="1"/>
  <c r="AT256" i="1"/>
  <c r="AU276" i="1" l="1"/>
  <c r="AU259" i="1"/>
  <c r="AZ261" i="1" s="1"/>
  <c r="AU275" i="1"/>
  <c r="AU257" i="1"/>
  <c r="AU256" i="1"/>
  <c r="AT242" i="1"/>
  <c r="AT241" i="1"/>
  <c r="AU240" i="1"/>
  <c r="AU185" i="1"/>
  <c r="AU87" i="1"/>
  <c r="AU86" i="1"/>
  <c r="AU202" i="1"/>
  <c r="AU201" i="1"/>
  <c r="AU238" i="1"/>
  <c r="AU237" i="1"/>
  <c r="AU242" i="1" l="1"/>
  <c r="AU241" i="1"/>
  <c r="AU260" i="1"/>
  <c r="AU261" i="1"/>
  <c r="AU282" i="1"/>
  <c r="AU221" i="1"/>
  <c r="AU187" i="1"/>
  <c r="AU186" i="1"/>
  <c r="AU223" i="1" l="1"/>
  <c r="AU222" i="1"/>
  <c r="AU287" i="1"/>
  <c r="AU298" i="1"/>
  <c r="AU284" i="1"/>
  <c r="AU283" i="1"/>
  <c r="AU300" i="1" l="1"/>
  <c r="AU299" i="1"/>
  <c r="AZ57" i="1"/>
  <c r="AZ59" i="1" s="1"/>
  <c r="AZ191" i="1"/>
  <c r="AZ192" i="1" s="1"/>
  <c r="AZ75" i="1"/>
  <c r="AZ68" i="1"/>
  <c r="AZ185" i="1" s="1"/>
  <c r="AZ76" i="1"/>
  <c r="AZ227" i="1" l="1"/>
  <c r="AZ228" i="1" s="1"/>
  <c r="AZ282" i="1"/>
  <c r="AZ186" i="1"/>
  <c r="AZ221" i="1"/>
  <c r="AZ187" i="1"/>
  <c r="AZ69" i="1"/>
  <c r="AZ58" i="1"/>
  <c r="AZ70" i="1"/>
  <c r="AZ51" i="1"/>
  <c r="AZ193" i="1"/>
  <c r="AZ229" i="1" l="1"/>
  <c r="AZ246" i="1"/>
  <c r="AZ247" i="1" s="1"/>
  <c r="AZ222" i="1"/>
  <c r="AZ223" i="1"/>
  <c r="AZ240" i="1"/>
  <c r="AZ248" i="1"/>
  <c r="AZ52" i="1"/>
  <c r="AZ53" i="1"/>
  <c r="AZ287" i="1"/>
  <c r="AZ283" i="1"/>
  <c r="AZ298" i="1"/>
  <c r="AZ304" i="1" s="1"/>
  <c r="AZ308" i="1" s="1"/>
  <c r="AZ318" i="1" s="1"/>
  <c r="AZ322" i="1" s="1"/>
  <c r="AZ327" i="1" s="1"/>
  <c r="AZ284" i="1"/>
  <c r="AZ241" i="1" l="1"/>
  <c r="AZ242" i="1"/>
  <c r="AZ299" i="1"/>
  <c r="AZ300" i="1"/>
  <c r="AA21" i="32"/>
  <c r="AA23" i="32"/>
  <c r="AA24" i="32" s="1"/>
  <c r="AA140" i="32" l="1"/>
  <c r="AA45" i="32"/>
  <c r="AA110" i="32"/>
  <c r="AA33" i="32"/>
  <c r="AA15" i="32"/>
  <c r="AA16" i="32" s="1"/>
  <c r="AA93" i="32"/>
  <c r="AA69" i="32"/>
  <c r="AA29" i="32"/>
  <c r="AA106" i="32"/>
  <c r="AA89" i="32"/>
  <c r="AA80" i="32"/>
  <c r="AA102" i="32"/>
  <c r="AA26" i="32"/>
  <c r="AA64" i="32"/>
  <c r="AA135" i="32" s="1"/>
  <c r="AA123" i="32"/>
  <c r="AA113" i="32"/>
  <c r="AA114" i="32" s="1"/>
  <c r="AA124" i="32"/>
  <c r="AA42" i="32" l="1"/>
  <c r="AA34" i="32"/>
  <c r="AA35" i="32"/>
  <c r="AA137" i="32"/>
  <c r="AA136" i="32"/>
  <c r="AA55" i="32"/>
  <c r="AA115" i="32"/>
  <c r="AA66" i="32"/>
  <c r="AA159" i="32"/>
  <c r="AA65" i="32"/>
  <c r="AA160" i="32" l="1"/>
  <c r="AA161" i="32"/>
  <c r="AA126" i="32"/>
  <c r="AA57" i="32"/>
  <c r="AA56" i="32"/>
  <c r="AA127" i="32" l="1"/>
  <c r="AA128" i="32"/>
  <c r="AA150" i="32"/>
  <c r="AA151" i="32" l="1"/>
  <c r="AA152" i="32"/>
  <c r="AB11" i="32"/>
  <c r="AB8" i="32"/>
  <c r="AB15" i="32"/>
  <c r="AB16" i="32" s="1"/>
  <c r="AB24" i="32"/>
  <c r="AB29" i="32"/>
  <c r="AB26" i="32"/>
  <c r="AB33" i="32"/>
  <c r="AB35" i="32" s="1"/>
  <c r="AB42" i="32" l="1"/>
  <c r="AB34" i="32"/>
</calcChain>
</file>

<file path=xl/sharedStrings.xml><?xml version="1.0" encoding="utf-8"?>
<sst xmlns="http://schemas.openxmlformats.org/spreadsheetml/2006/main" count="4852" uniqueCount="449">
  <si>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</si>
  <si>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</si>
  <si>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</si>
  <si>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</si>
  <si>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</si>
  <si>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</si>
  <si>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</si>
  <si>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</si>
  <si>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</si>
  <si>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</si>
  <si>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</si>
  <si>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</si>
  <si>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</si>
  <si>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</si>
  <si>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</si>
  <si>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</si>
  <si>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</si>
  <si>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</si>
  <si>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</si>
  <si>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</si>
  <si>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</si>
  <si>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</si>
  <si>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</si>
  <si>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</si>
  <si>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</si>
  <si>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2Q22</t>
  </si>
  <si>
    <t>3Q22</t>
  </si>
  <si>
    <t>Gross Revenues</t>
  </si>
  <si>
    <t>% YoY growth</t>
  </si>
  <si>
    <t>Natura &amp; Co Latam</t>
  </si>
  <si>
    <t>Avon International</t>
  </si>
  <si>
    <t>The Body Shop</t>
  </si>
  <si>
    <t>Aesop</t>
  </si>
  <si>
    <t>IFRS-16</t>
  </si>
  <si>
    <t>Net Revenues</t>
  </si>
  <si>
    <t>Taxes and deductions</t>
  </si>
  <si>
    <t>% gross revenues</t>
  </si>
  <si>
    <t>% gross margin</t>
  </si>
  <si>
    <t>COGS</t>
  </si>
  <si>
    <t>% net revenues</t>
  </si>
  <si>
    <t>Selling expenses</t>
  </si>
  <si>
    <t>Operating expenses</t>
  </si>
  <si>
    <t>G&amp;A expenses</t>
  </si>
  <si>
    <t>Other expenses / revenues</t>
  </si>
  <si>
    <t>EBIT</t>
  </si>
  <si>
    <t>% EBIT margin</t>
  </si>
  <si>
    <t>D&amp;A</t>
  </si>
  <si>
    <t>EBITDA</t>
  </si>
  <si>
    <t>% EBITDA margin</t>
  </si>
  <si>
    <t>Net financials</t>
  </si>
  <si>
    <t>EBT</t>
  </si>
  <si>
    <t>% EBT margin</t>
  </si>
  <si>
    <t>Tax expenses</t>
  </si>
  <si>
    <t>Minorities</t>
  </si>
  <si>
    <t>Net Income</t>
  </si>
  <si>
    <t>Acquisition costs</t>
  </si>
  <si>
    <t>Holding expenses</t>
  </si>
  <si>
    <t>Transformation costs</t>
  </si>
  <si>
    <t>Holding</t>
  </si>
  <si>
    <t>Operations discontinued</t>
  </si>
  <si>
    <t>1Q22</t>
  </si>
  <si>
    <t>2Q21</t>
  </si>
  <si>
    <t>3Q21</t>
  </si>
  <si>
    <t>4Q21</t>
  </si>
  <si>
    <t>Balance Sheet</t>
  </si>
  <si>
    <t>Cash and cash equivalents</t>
  </si>
  <si>
    <t>Short-term investments</t>
  </si>
  <si>
    <t>Trade accounts receivable</t>
  </si>
  <si>
    <t>Inventories</t>
  </si>
  <si>
    <t>Recoverable taxes</t>
  </si>
  <si>
    <t>Income tax and social contribution</t>
  </si>
  <si>
    <t>Derivative financial instruments</t>
  </si>
  <si>
    <t>Other current assets</t>
  </si>
  <si>
    <t>Assets held for sale</t>
  </si>
  <si>
    <t>Total current assets</t>
  </si>
  <si>
    <t>Deferred income tax and social contribution</t>
  </si>
  <si>
    <t>Judicial deposits</t>
  </si>
  <si>
    <t>Other non-current assets</t>
  </si>
  <si>
    <t>Total long term assets</t>
  </si>
  <si>
    <t>Property, plant and equipment</t>
  </si>
  <si>
    <t>Intangible</t>
  </si>
  <si>
    <t>Right of use</t>
  </si>
  <si>
    <t xml:space="preserve">Total non-current assets </t>
  </si>
  <si>
    <t>Borrowings, financing and debentures</t>
  </si>
  <si>
    <t>Lease</t>
  </si>
  <si>
    <t>Trade accounts payable and reverse factoring operations</t>
  </si>
  <si>
    <t>Dividends and interest on shareholders' equity payable</t>
  </si>
  <si>
    <t>Payroll, profit sharing and social charges</t>
  </si>
  <si>
    <t>Tax liabilities</t>
  </si>
  <si>
    <t>Provision for tax, civil and labor risks</t>
  </si>
  <si>
    <t>Other current liabilities</t>
  </si>
  <si>
    <t>Total current liabilities</t>
  </si>
  <si>
    <t>Other non-current liabilities</t>
  </si>
  <si>
    <t>Total non-current liabilities</t>
  </si>
  <si>
    <t>Capital stock</t>
  </si>
  <si>
    <t>Treasury shares</t>
  </si>
  <si>
    <t>Capital reserves</t>
  </si>
  <si>
    <t>Legal profit reserve</t>
  </si>
  <si>
    <t>Retained (losses) income</t>
  </si>
  <si>
    <t>Other comprehensive income</t>
  </si>
  <si>
    <t>Equity attributable to owners of the Company</t>
  </si>
  <si>
    <t>Non-controlling interest in shareholders' equity of subsidiaries</t>
  </si>
  <si>
    <t xml:space="preserve"> -   </t>
  </si>
  <si>
    <t>-</t>
  </si>
  <si>
    <t>TOTAL ASSETS</t>
  </si>
  <si>
    <t>TOTAL LIABILITIES AND SHAREHOLDER'S EQUITY</t>
  </si>
  <si>
    <t>Capex</t>
  </si>
  <si>
    <t>Adj. EBITDA</t>
  </si>
  <si>
    <t>EBITDA Adjustments</t>
  </si>
  <si>
    <t>4Q22</t>
  </si>
  <si>
    <t>1Q23</t>
  </si>
  <si>
    <t>2Q23</t>
  </si>
  <si>
    <t>3Q23</t>
  </si>
  <si>
    <t>4Q23</t>
  </si>
  <si>
    <t>Q1-23</t>
  </si>
  <si>
    <t>Q1-22</t>
  </si>
  <si>
    <t>Gross Profit</t>
  </si>
  <si>
    <t>Δ% CC</t>
  </si>
  <si>
    <t>Ch. %</t>
  </si>
  <si>
    <t>CMV</t>
  </si>
  <si>
    <t>Imposto de renda e contribuição social</t>
  </si>
  <si>
    <t>Var. %</t>
  </si>
  <si>
    <t>Net income (loss)</t>
  </si>
  <si>
    <t>Depreciation and amortization</t>
  </si>
  <si>
    <t>Non-cash adjustments to net income</t>
  </si>
  <si>
    <t>Decrease / (increase) in working capital</t>
  </si>
  <si>
    <t>Accounts receivable</t>
  </si>
  <si>
    <t>Accounts payable</t>
  </si>
  <si>
    <t>Other assets and liabilities</t>
  </si>
  <si>
    <t>Interest on debt</t>
  </si>
  <si>
    <t>Lease payments</t>
  </si>
  <si>
    <t>Other operating activities</t>
  </si>
  <si>
    <t>Cash from continuing operations</t>
  </si>
  <si>
    <t>Sale of assets</t>
  </si>
  <si>
    <t>Exchange rate variation on cash balance</t>
  </si>
  <si>
    <t>Free cash flow - continuing operations</t>
  </si>
  <si>
    <t>Other financing and investing activities</t>
  </si>
  <si>
    <t>Operating activities - discontinued operations</t>
  </si>
  <si>
    <t>Payment of lease - principal - discontinued operations</t>
  </si>
  <si>
    <t>Capex - discontinued operations</t>
  </si>
  <si>
    <t>Cash balance variations</t>
  </si>
  <si>
    <t>Contas a receber</t>
  </si>
  <si>
    <t>Outros ativos e passivos</t>
  </si>
  <si>
    <t>Outras atividades operacionais</t>
  </si>
  <si>
    <t>Atividades operacionais - operações descontinuadas</t>
  </si>
  <si>
    <t>Capex - operações descontinuadas</t>
  </si>
  <si>
    <t>Q4-22</t>
  </si>
  <si>
    <t>Cash Flow</t>
  </si>
  <si>
    <t>Q2-23</t>
  </si>
  <si>
    <t>Q2-22</t>
  </si>
  <si>
    <t>2T-23</t>
  </si>
  <si>
    <t>2T-22</t>
  </si>
  <si>
    <t>Revenue</t>
  </si>
  <si>
    <t xml:space="preserve">Avon International </t>
  </si>
  <si>
    <t xml:space="preserve">Brazil </t>
  </si>
  <si>
    <t>Productivity</t>
  </si>
  <si>
    <t xml:space="preserve">The Body Shop </t>
  </si>
  <si>
    <t>EMEA</t>
  </si>
  <si>
    <t>2T-21</t>
  </si>
  <si>
    <t>3T-21</t>
  </si>
  <si>
    <t>4T-21</t>
  </si>
  <si>
    <t>1T-22</t>
  </si>
  <si>
    <t>3T-22</t>
  </si>
  <si>
    <t>4T-22</t>
  </si>
  <si>
    <t>1T-23</t>
  </si>
  <si>
    <t>Q2-21</t>
  </si>
  <si>
    <t>Q3-21</t>
  </si>
  <si>
    <t>Q4-21</t>
  </si>
  <si>
    <t>Q3-22</t>
  </si>
  <si>
    <t>Natura Brand</t>
  </si>
  <si>
    <t xml:space="preserve">Brasil </t>
  </si>
  <si>
    <t xml:space="preserve">Consolidated Net Revenue Growth </t>
  </si>
  <si>
    <t xml:space="preserve">Natura &amp; Co Latam </t>
  </si>
  <si>
    <t xml:space="preserve">Consolidated </t>
  </si>
  <si>
    <t>Net Revenue</t>
  </si>
  <si>
    <t>Δ% RC</t>
  </si>
  <si>
    <t xml:space="preserve">Net Revenue by Geography </t>
  </si>
  <si>
    <t xml:space="preserve">Hispanic Latam </t>
  </si>
  <si>
    <t>Asia Pacific</t>
  </si>
  <si>
    <t xml:space="preserve">North America </t>
  </si>
  <si>
    <t xml:space="preserve">Underlying Net Income </t>
  </si>
  <si>
    <t xml:space="preserve">Restructuring Cost </t>
  </si>
  <si>
    <t>Discontinued Operations</t>
  </si>
  <si>
    <t>Non Controlling Interest</t>
  </si>
  <si>
    <t>(-) PPA</t>
  </si>
  <si>
    <t>PPA financial result</t>
  </si>
  <si>
    <t xml:space="preserve">PPA Depreciation </t>
  </si>
  <si>
    <t>PPA taxes</t>
  </si>
  <si>
    <t xml:space="preserve">PPA EBITDA </t>
  </si>
  <si>
    <t>Net income Q2-23</t>
  </si>
  <si>
    <t xml:space="preserve">Net Non Recurring Items </t>
  </si>
  <si>
    <t>Net Debt/EBITDA ratio</t>
  </si>
  <si>
    <t>Productivity growth</t>
  </si>
  <si>
    <t>Published</t>
  </si>
  <si>
    <t>Gross Revenue Brazil</t>
  </si>
  <si>
    <t>Total consultants Brazil - average of the period</t>
  </si>
  <si>
    <t>a) Gross revenue divided by average number of consultants</t>
  </si>
  <si>
    <t>Operações Descontinuadas</t>
  </si>
  <si>
    <t>Latam Hispânica</t>
  </si>
  <si>
    <t>Ásia Pacífico</t>
  </si>
  <si>
    <t>América do Norte</t>
  </si>
  <si>
    <t>Lucro Líquido 2T-23</t>
  </si>
  <si>
    <t xml:space="preserve">(-) Transformation /
Integration Cost </t>
  </si>
  <si>
    <t xml:space="preserve">(-) Reestructuring Costs /
Descontinued Operations 
and other effects </t>
  </si>
  <si>
    <t xml:space="preserve">(=) Underlying
Net Income </t>
  </si>
  <si>
    <t>(-) Custos de Transformação /
Integração</t>
  </si>
  <si>
    <t>(-) Custos de Reestruturação /
Operações Descontinuadas
e outros efeitos</t>
  </si>
  <si>
    <t>(=) Lucro Líquido
Underlying</t>
  </si>
  <si>
    <t>Crescimento da produtividade</t>
  </si>
  <si>
    <t>a) Receita bruta dividade pelo número médio de consultora</t>
  </si>
  <si>
    <t>Adjusted net income</t>
  </si>
  <si>
    <t xml:space="preserve">Resultado Financeiro </t>
  </si>
  <si>
    <t xml:space="preserve">Income Statements </t>
  </si>
  <si>
    <t>Demonstração de Resultados</t>
  </si>
  <si>
    <t xml:space="preserve">Receita Bruta </t>
  </si>
  <si>
    <t xml:space="preserve">% variação anual </t>
  </si>
  <si>
    <t xml:space="preserve">% receita bruta </t>
  </si>
  <si>
    <t xml:space="preserve">Receita Líquida </t>
  </si>
  <si>
    <t xml:space="preserve">Impostos e deduções </t>
  </si>
  <si>
    <t xml:space="preserve">Natura &amp; Co América Latina </t>
  </si>
  <si>
    <t xml:space="preserve">% receita Líquida </t>
  </si>
  <si>
    <t xml:space="preserve">% margem bruta </t>
  </si>
  <si>
    <t xml:space="preserve">Lucro Bruto </t>
  </si>
  <si>
    <t xml:space="preserve">Despesas Operacionais </t>
  </si>
  <si>
    <t xml:space="preserve">% receita líquida </t>
  </si>
  <si>
    <t xml:space="preserve">Holding </t>
  </si>
  <si>
    <t xml:space="preserve">Despesas de Vendas </t>
  </si>
  <si>
    <t>Despesas Gerais e Administrativas</t>
  </si>
  <si>
    <t xml:space="preserve">Outras despesas/receitas </t>
  </si>
  <si>
    <t xml:space="preserve">Custos de Aquisições </t>
  </si>
  <si>
    <t xml:space="preserve">Despesas da Holding </t>
  </si>
  <si>
    <t>Custos de Transformação</t>
  </si>
  <si>
    <t xml:space="preserve">EBIT </t>
  </si>
  <si>
    <t xml:space="preserve">% EBIT margem </t>
  </si>
  <si>
    <t xml:space="preserve">% EBITDA margem </t>
  </si>
  <si>
    <t xml:space="preserve">Ajustes do EBITDA </t>
  </si>
  <si>
    <t xml:space="preserve">EBITDA Ajustado </t>
  </si>
  <si>
    <t xml:space="preserve">% Adj EBITDA margem </t>
  </si>
  <si>
    <t>% Adj EBITDA margin</t>
  </si>
  <si>
    <t xml:space="preserve">Aesop </t>
  </si>
  <si>
    <t xml:space="preserve">% EBT margem </t>
  </si>
  <si>
    <t xml:space="preserve">Minoritários </t>
  </si>
  <si>
    <t xml:space="preserve">Lucro Líquido </t>
  </si>
  <si>
    <t xml:space="preserve">Fluxo de Caixa </t>
  </si>
  <si>
    <t xml:space="preserve">Balanço Patrimonial </t>
  </si>
  <si>
    <t xml:space="preserve">Lucro Líquido (Prejuízo) </t>
  </si>
  <si>
    <t xml:space="preserve">Depreciação e Amortização </t>
  </si>
  <si>
    <t xml:space="preserve">Ajustes Não Caixa </t>
  </si>
  <si>
    <t xml:space="preserve">Lucro Líquido Ajustado </t>
  </si>
  <si>
    <t>Diminuição/(aumento) do capital de giro</t>
  </si>
  <si>
    <t>Estoque</t>
  </si>
  <si>
    <t xml:space="preserve">Contas a pagar </t>
  </si>
  <si>
    <t xml:space="preserve">Juros sobre dívida </t>
  </si>
  <si>
    <t>Pagamentos de leasing</t>
  </si>
  <si>
    <t xml:space="preserve">Caixa de operações continuadas </t>
  </si>
  <si>
    <t xml:space="preserve">Capex </t>
  </si>
  <si>
    <t xml:space="preserve">Venda de ativos </t>
  </si>
  <si>
    <t>Variação cambial sobre saldo de caixa</t>
  </si>
  <si>
    <t>Fluxo de caixa livre – operações continuadas</t>
  </si>
  <si>
    <t>Outras atividades de financiamento e investimento</t>
  </si>
  <si>
    <t>Pagamento de arrendamento - principal - operações descontinuadas</t>
  </si>
  <si>
    <t>Variações de saldo de caixa</t>
  </si>
  <si>
    <t xml:space="preserve">Despesas de Imposto </t>
  </si>
  <si>
    <t>TOTAL DOS ATIVOS</t>
  </si>
  <si>
    <t xml:space="preserve">Caixa e Equivalentes de caixa </t>
  </si>
  <si>
    <t xml:space="preserve">Contas a receber de clientes </t>
  </si>
  <si>
    <t xml:space="preserve">Títulos e valores mobiliarios </t>
  </si>
  <si>
    <t xml:space="preserve">Estoques </t>
  </si>
  <si>
    <t xml:space="preserve">Impostos a recuperar </t>
  </si>
  <si>
    <t xml:space="preserve">Imposto de renda e contribuição social </t>
  </si>
  <si>
    <t xml:space="preserve">Instrumentos derivativos financeiros </t>
  </si>
  <si>
    <t xml:space="preserve">Outros ativos circulantes </t>
  </si>
  <si>
    <t xml:space="preserve">Ativos mantidos para a venda </t>
  </si>
  <si>
    <t xml:space="preserve">Ativos circulantes </t>
  </si>
  <si>
    <t xml:space="preserve">Ativos não circulantes </t>
  </si>
  <si>
    <t>Impostos a recuperar</t>
  </si>
  <si>
    <t xml:space="preserve">Direito de uso </t>
  </si>
  <si>
    <t xml:space="preserve">Intangível </t>
  </si>
  <si>
    <t xml:space="preserve">Imobilizado </t>
  </si>
  <si>
    <t xml:space="preserve">Outros ativos não circulantes </t>
  </si>
  <si>
    <t xml:space="preserve">Instrumentos financeiros derivativos </t>
  </si>
  <si>
    <t xml:space="preserve">Depósitos Judiciais </t>
  </si>
  <si>
    <t xml:space="preserve">Impostos de renda e contibuição social diferidos </t>
  </si>
  <si>
    <t>Impostos de renda e contibuição social</t>
  </si>
  <si>
    <t>Total dos Ativos realizável a Longo Prazo</t>
  </si>
  <si>
    <t xml:space="preserve">PASSIVOS E PATRIMÔNIO LIQUIDO </t>
  </si>
  <si>
    <t xml:space="preserve">Passivos Circulantes </t>
  </si>
  <si>
    <t>Empréstimos, financiamentos e debêntures</t>
  </si>
  <si>
    <t>Arrendamento mercantil</t>
  </si>
  <si>
    <t>Fornecedores e operações de "risco sacado"</t>
  </si>
  <si>
    <t>Dividendos e juros sobre o capital próprio a pagar</t>
  </si>
  <si>
    <t>Salários, participações nos resultados e encargos sociais</t>
  </si>
  <si>
    <t>Obrigações tributárias</t>
  </si>
  <si>
    <t>Instrumentos financeiros derivativos</t>
  </si>
  <si>
    <t>Provisão para riscos tributários, cíveis e trabalhistas</t>
  </si>
  <si>
    <t xml:space="preserve">Outros passivos circulantes </t>
  </si>
  <si>
    <t>PASSIVOS NÃO-CIRCULANTES</t>
  </si>
  <si>
    <t>Imposto de renda e contribuição social diferidos</t>
  </si>
  <si>
    <t>Outros passivos não circulantes</t>
  </si>
  <si>
    <t>PATRIMÔNIO LÍQUIDO</t>
  </si>
  <si>
    <t xml:space="preserve">Capital Social </t>
  </si>
  <si>
    <t xml:space="preserve">Ações em tesouraria </t>
  </si>
  <si>
    <t xml:space="preserve">Reservas de capital </t>
  </si>
  <si>
    <t xml:space="preserve">Ajustes de avaliação patrimonial </t>
  </si>
  <si>
    <t xml:space="preserve">Prejuízos acumulados </t>
  </si>
  <si>
    <t>Reserva legal de lucros</t>
  </si>
  <si>
    <t>Accounts receivable - sale of subsidiary</t>
  </si>
  <si>
    <t>Contas a receber - venda de subsidiáriaa</t>
  </si>
  <si>
    <t>Shareholders' equity attributed to the Company's shareholders</t>
  </si>
  <si>
    <t>Patrimônio Líquido atribuído aos acionistas da Companhia</t>
  </si>
  <si>
    <t>Participação dos acionistas não controladores no patrimônio líquido das controladas</t>
  </si>
  <si>
    <t xml:space="preserve">Corporativo </t>
  </si>
  <si>
    <t xml:space="preserve">Corporate </t>
  </si>
  <si>
    <t>1Q24</t>
  </si>
  <si>
    <t>Profit reserve</t>
  </si>
  <si>
    <t>Digital</t>
  </si>
  <si>
    <t>2Q24</t>
  </si>
  <si>
    <t>3Q24</t>
  </si>
  <si>
    <t>Resultado das Operações Descontinuadas</t>
  </si>
  <si>
    <t xml:space="preserve">Discountinued Operations Results </t>
  </si>
  <si>
    <t>Recurring EBITDA</t>
  </si>
  <si>
    <t>EBITDA Recorrente</t>
  </si>
  <si>
    <t>Ajustes de avaliação patrimonial</t>
  </si>
  <si>
    <t>API e suas subsidiárias foram desconsolidadas e estão sendo apresentadas na linha de operações descontinuadas</t>
  </si>
  <si>
    <t>API and its subsidiaries were deconsolidated and are being presented under the discontinued operations line.</t>
  </si>
  <si>
    <t>API and its subsidiaries were deconsolidated and are being presented under the discontinued operations line</t>
  </si>
  <si>
    <t>Outras atividades de investimento e financiamento</t>
  </si>
  <si>
    <t xml:space="preserve">Caixa e equivalentes de caixa - operações descontinuadas </t>
  </si>
  <si>
    <t>Cash and cash equivalents - discop</t>
  </si>
  <si>
    <t>4Q24</t>
  </si>
  <si>
    <t>Holding &amp; Others</t>
  </si>
  <si>
    <t>Corporativo &amp; Outros</t>
  </si>
  <si>
    <t>% EBT</t>
  </si>
  <si>
    <t>Obrigações com cotistas seniores na Natura Pay FIDC</t>
  </si>
  <si>
    <t>Obligations with senior shareholders in Natura Pay FIDC</t>
  </si>
  <si>
    <t>Pro-forma</t>
  </si>
  <si>
    <t>Avon Internacional considerada a partir de Dez</t>
  </si>
  <si>
    <t>Consolidating Avon International only in December</t>
  </si>
  <si>
    <t>1Q25</t>
  </si>
  <si>
    <t>Latam + Holding</t>
  </si>
  <si>
    <t>Unidades de negócio</t>
  </si>
  <si>
    <t>Business units</t>
  </si>
  <si>
    <t>2Q25</t>
  </si>
  <si>
    <t>1H25</t>
  </si>
  <si>
    <t>1H24</t>
  </si>
  <si>
    <t>Cosméticos</t>
  </si>
  <si>
    <t>ATUALIZAR / AZUL Input / PRETO Fórmula</t>
  </si>
  <si>
    <t>Q1-24</t>
  </si>
  <si>
    <t>Q2-24</t>
  </si>
  <si>
    <t>Q3-24</t>
  </si>
  <si>
    <t>Q4-24</t>
  </si>
  <si>
    <t>Q1-25</t>
  </si>
  <si>
    <t>Q2-25</t>
  </si>
  <si>
    <t>Q3-25</t>
  </si>
  <si>
    <t>Q4-25</t>
  </si>
  <si>
    <t>Operational</t>
  </si>
  <si>
    <t>Identified clients</t>
  </si>
  <si>
    <t>Brazil</t>
  </si>
  <si>
    <t>Hispana</t>
  </si>
  <si>
    <t>Consultants</t>
  </si>
  <si>
    <t>Mexico</t>
  </si>
  <si>
    <t>Argentina</t>
  </si>
  <si>
    <t>Peru</t>
  </si>
  <si>
    <t>Colombia</t>
  </si>
  <si>
    <t>Chile</t>
  </si>
  <si>
    <t>Ecuador</t>
  </si>
  <si>
    <t>Uruguay</t>
  </si>
  <si>
    <t>Number of stores</t>
  </si>
  <si>
    <t>Own</t>
  </si>
  <si>
    <t>Franchises</t>
  </si>
  <si>
    <t>% SSS</t>
  </si>
  <si>
    <t>Emana Pay</t>
  </si>
  <si>
    <t># active users (k)</t>
  </si>
  <si>
    <t>Total payment volume</t>
  </si>
  <si>
    <t>Credit penetration - % sell-in</t>
  </si>
  <si>
    <t>NPL - 90 days (%)</t>
  </si>
  <si>
    <t>Receitas CC</t>
  </si>
  <si>
    <t>Total</t>
  </si>
  <si>
    <t>% YoY</t>
  </si>
  <si>
    <t xml:space="preserve">Natura </t>
  </si>
  <si>
    <t>Avon</t>
  </si>
  <si>
    <t>Home &amp; Style</t>
  </si>
  <si>
    <t>Others</t>
  </si>
  <si>
    <t>Receitas BRL</t>
  </si>
  <si>
    <t>% total</t>
  </si>
  <si>
    <t>% total Brasil</t>
  </si>
  <si>
    <t>% total Hispana</t>
  </si>
  <si>
    <t xml:space="preserve">Retail </t>
  </si>
  <si>
    <t>% Brazil</t>
  </si>
  <si>
    <t>Relationship Selling</t>
  </si>
  <si>
    <t>% Hispana</t>
  </si>
  <si>
    <t>P&amp;L</t>
  </si>
  <si>
    <t>Gross revenues</t>
  </si>
  <si>
    <t>%YoY growth</t>
  </si>
  <si>
    <t>Deductions</t>
  </si>
  <si>
    <t>Net revenues</t>
  </si>
  <si>
    <t>Gross profit</t>
  </si>
  <si>
    <t>Latam</t>
  </si>
  <si>
    <t>Group Corporate</t>
  </si>
  <si>
    <t>Other expenses  revenues</t>
  </si>
  <si>
    <t>EBITDA adjustments</t>
  </si>
  <si>
    <t>Underlying EBITDA</t>
  </si>
  <si>
    <t>% Underlying EBITDA margin</t>
  </si>
  <si>
    <t>Interest expenses</t>
  </si>
  <si>
    <t>Interest revenues</t>
  </si>
  <si>
    <t>Gain (losses) on foreign exchange derivatives from financing activities, net</t>
  </si>
  <si>
    <t>Judicial contigencies</t>
  </si>
  <si>
    <t>Lease expenses</t>
  </si>
  <si>
    <t>Other</t>
  </si>
  <si>
    <t>Other gains (losses) from exchange rate variation</t>
  </si>
  <si>
    <t>Hyperinflation gains (losses)</t>
  </si>
  <si>
    <t>% effective tax rate</t>
  </si>
  <si>
    <t xml:space="preserve">Net income from continued operations </t>
  </si>
  <si>
    <t>% net margin</t>
  </si>
  <si>
    <t>Discontinued operations</t>
  </si>
  <si>
    <t xml:space="preserve">Net income </t>
  </si>
  <si>
    <t>1H-24</t>
  </si>
  <si>
    <t>1H-25</t>
  </si>
  <si>
    <t>FCFF</t>
  </si>
  <si>
    <t>% cash conversion</t>
  </si>
  <si>
    <t>Balance Sheet (Natura Cosméticos)</t>
  </si>
  <si>
    <t>Accounts receivable - related parties</t>
  </si>
  <si>
    <t>Trade accounts payable - related parties</t>
  </si>
  <si>
    <t>Asset valuation adjustments</t>
  </si>
  <si>
    <t>check</t>
  </si>
  <si>
    <t>Leverage (Natura Cosméticos)</t>
  </si>
  <si>
    <t>Total Funding Liabilities</t>
  </si>
  <si>
    <t>Total Debt</t>
  </si>
  <si>
    <t>Current</t>
  </si>
  <si>
    <t>Non-current</t>
  </si>
  <si>
    <t>Obligations with senior shareholders Natura Pay FIDC</t>
  </si>
  <si>
    <t>Foreign currency and/or Interest hedging (Swaps)</t>
  </si>
  <si>
    <t>Cash, cash equivalents &amp; short-term investments</t>
  </si>
  <si>
    <t>Cash &amp; cash equivalents</t>
  </si>
  <si>
    <t>Net debt</t>
  </si>
  <si>
    <t>LTM EBITDA</t>
  </si>
  <si>
    <t>EBITDA (ex-IFRS)</t>
  </si>
  <si>
    <t>LTM EBITDA (ex-IFRS)</t>
  </si>
  <si>
    <t>Indebtedness ratio including IFRS 16 effects</t>
  </si>
  <si>
    <t>Net Debt / EBITDA</t>
  </si>
  <si>
    <t>Total Debt / EBITDA</t>
  </si>
  <si>
    <t>Indebtedness ratio excluding IFRS 16 effects</t>
  </si>
  <si>
    <t>Past due:</t>
  </si>
  <si>
    <t>Up to 30 days</t>
  </si>
  <si>
    <t>From 31 to 60 days</t>
  </si>
  <si>
    <t>From 61 to 90 days</t>
  </si>
  <si>
    <t>From 91 to 180 days</t>
  </si>
  <si>
    <t>Over 180 days</t>
  </si>
  <si>
    <t>Expected credit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</si>
</sst>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_-* #,##0.0_-;\-* #,##0.0_-;_-* &quot;-&quot;??_-;_-@_-"/>
    <numFmt numFmtId="168" formatCode="#,##0.0_);\(#,##0.0\);_(* &quot;-&quot;??_)"/>
    <numFmt numFmtId="169" formatCode="_(* #,##0.0_);_(* \(#,##0.0\);_(* &quot;-&quot;??_);_(@_)"/>
    <numFmt numFmtId="170" formatCode="#,##0;\(#,##0\)"/>
    <numFmt numFmtId="171" formatCode="_-* #,##0_-;\-* #,##0_-;_-* &quot;-&quot;??_-;_-@_-"/>
    <numFmt numFmtId="172" formatCode="#,##0_);\(#,##0\);_(* &quot;-&quot;??_)"/>
    <numFmt numFmtId="173" formatCode="0.0"/>
    <numFmt numFmtId="174" formatCode="_([$€-2]* #,##0.00_);_([$€-2]* \(#,##0.00\);_([$€-2]* &quot;-&quot;??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0"/>
      <name val="Arial"/>
      <family val="2"/>
    </font>
    <font>
      <b/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theme="1"/>
      <name val="Gill Sans MT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u/>
      <sz val="9"/>
      <color rgb="FF000000"/>
      <name val="Verdana"/>
      <family val="2"/>
    </font>
    <font>
      <i/>
      <sz val="9"/>
      <color rgb="FF000000"/>
      <name val="Verdana"/>
      <family val="2"/>
    </font>
    <font>
      <sz val="9"/>
      <color rgb="FF000000"/>
      <name val="Verdana"/>
      <family val="2"/>
    </font>
    <font>
      <b/>
      <i/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NaturaAndCo Light"/>
      <family val="2"/>
    </font>
    <font>
      <b/>
      <sz val="8"/>
      <color theme="1"/>
      <name val="NaturaAndCo Light"/>
      <family val="2"/>
    </font>
    <font>
      <b/>
      <sz val="8"/>
      <name val="NaturaAndCo Light"/>
      <family val="2"/>
    </font>
    <font>
      <sz val="8"/>
      <name val="NaturaAndCo Light"/>
      <family val="2"/>
    </font>
    <font>
      <sz val="8"/>
      <color rgb="FFC00000"/>
      <name val="NaturaAndCo Light"/>
      <family val="2"/>
    </font>
    <font>
      <sz val="8"/>
      <color theme="1"/>
      <name val="NaturaAndCo Bold"/>
      <family val="2"/>
    </font>
    <font>
      <b/>
      <sz val="8"/>
      <color theme="1"/>
      <name val="NaturaAndCo Bold"/>
      <family val="2"/>
    </font>
    <font>
      <sz val="8"/>
      <name val="NaturaAndCo Light"/>
    </font>
    <font>
      <sz val="8"/>
      <name val="NaturaAndCo Bold"/>
      <family val="2"/>
    </font>
    <font>
      <b/>
      <sz val="8"/>
      <name val="NaturaAndCo Bold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00B0F0"/>
      <name val="Calibri"/>
      <family val="2"/>
    </font>
    <font>
      <i/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A4137"/>
        <bgColor indexed="64"/>
      </patternFill>
    </fill>
    <fill>
      <patternFill patternType="solid">
        <fgColor rgb="FFE3D7C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1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rgb="FFE3D7C6"/>
      </top>
      <bottom style="thin">
        <color rgb="FFE3D7C6"/>
      </bottom>
      <diagonal/>
    </border>
    <border>
      <left style="thin">
        <color theme="0"/>
      </left>
      <right/>
      <top style="thin">
        <color rgb="FFE3D7C6"/>
      </top>
      <bottom style="thin">
        <color rgb="FFE3D7C6"/>
      </bottom>
      <diagonal/>
    </border>
    <border>
      <left/>
      <right/>
      <top style="thin">
        <color rgb="FFE3D7C6"/>
      </top>
      <bottom style="thin">
        <color rgb="FFE3D7C6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5" tint="0.39994506668294322"/>
      </top>
      <bottom style="thin">
        <color theme="5" tint="0.39991454817346722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0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0" fontId="20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55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9" fillId="6" borderId="0" xfId="0" applyFont="1" applyFill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8" borderId="0" xfId="0" applyFill="1"/>
    <xf numFmtId="167" fontId="9" fillId="0" borderId="0" xfId="8" applyNumberFormat="1" applyFont="1" applyAlignment="1">
      <alignment horizontal="left" vertical="center" indent="1"/>
    </xf>
    <xf numFmtId="171" fontId="9" fillId="0" borderId="0" xfId="8" applyNumberFormat="1" applyFont="1" applyAlignment="1">
      <alignment horizontal="left" vertical="center" indent="1"/>
    </xf>
    <xf numFmtId="171" fontId="9" fillId="6" borderId="0" xfId="8" applyNumberFormat="1" applyFont="1" applyFill="1" applyAlignment="1">
      <alignment horizontal="left" vertical="center" indent="1"/>
    </xf>
    <xf numFmtId="167" fontId="8" fillId="4" borderId="0" xfId="8" applyNumberFormat="1" applyFont="1" applyFill="1" applyAlignment="1">
      <alignment horizontal="left" vertical="center"/>
    </xf>
    <xf numFmtId="165" fontId="9" fillId="0" borderId="0" xfId="1" applyNumberFormat="1" applyFont="1" applyAlignment="1">
      <alignment horizontal="left" vertical="center" indent="1"/>
    </xf>
    <xf numFmtId="165" fontId="9" fillId="6" borderId="0" xfId="1" applyNumberFormat="1" applyFont="1" applyFill="1" applyAlignment="1">
      <alignment horizontal="left" vertical="center" indent="1"/>
    </xf>
    <xf numFmtId="165" fontId="8" fillId="4" borderId="0" xfId="1" applyNumberFormat="1" applyFont="1" applyFill="1" applyAlignment="1">
      <alignment horizontal="center" vertical="center"/>
    </xf>
    <xf numFmtId="0" fontId="12" fillId="3" borderId="4" xfId="0" applyFont="1" applyFill="1" applyBorder="1"/>
    <xf numFmtId="168" fontId="11" fillId="4" borderId="5" xfId="0" applyNumberFormat="1" applyFont="1" applyFill="1" applyBorder="1" applyAlignment="1">
      <alignment vertical="center"/>
    </xf>
    <xf numFmtId="168" fontId="4" fillId="9" borderId="5" xfId="0" applyNumberFormat="1" applyFont="1" applyFill="1" applyBorder="1" applyAlignment="1">
      <alignment horizontal="left" indent="1"/>
    </xf>
    <xf numFmtId="172" fontId="9" fillId="0" borderId="5" xfId="0" applyNumberFormat="1" applyFont="1" applyBorder="1" applyAlignment="1">
      <alignment horizontal="left" indent="3"/>
    </xf>
    <xf numFmtId="0" fontId="11" fillId="4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/>
    </xf>
    <xf numFmtId="169" fontId="11" fillId="4" borderId="6" xfId="0" applyNumberFormat="1" applyFont="1" applyFill="1" applyBorder="1" applyAlignment="1">
      <alignment horizontal="right"/>
    </xf>
    <xf numFmtId="169" fontId="4" fillId="9" borderId="6" xfId="0" applyNumberFormat="1" applyFont="1" applyFill="1" applyBorder="1" applyAlignment="1">
      <alignment horizontal="center"/>
    </xf>
    <xf numFmtId="169" fontId="9" fillId="0" borderId="6" xfId="0" applyNumberFormat="1" applyFont="1" applyBorder="1" applyAlignment="1">
      <alignment horizontal="center"/>
    </xf>
    <xf numFmtId="169" fontId="11" fillId="4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166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166" fontId="4" fillId="0" borderId="0" xfId="0" applyNumberFormat="1" applyFont="1"/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horizontal="right" vertical="center"/>
    </xf>
    <xf numFmtId="0" fontId="5" fillId="12" borderId="0" xfId="0" applyFont="1" applyFill="1" applyAlignment="1">
      <alignment vertical="center"/>
    </xf>
    <xf numFmtId="0" fontId="5" fillId="0" borderId="8" xfId="0" applyFont="1" applyBorder="1" applyAlignment="1">
      <alignment horizontal="left"/>
    </xf>
    <xf numFmtId="165" fontId="4" fillId="0" borderId="0" xfId="0" applyNumberFormat="1" applyFont="1"/>
    <xf numFmtId="165" fontId="16" fillId="11" borderId="0" xfId="1" applyNumberFormat="1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165" fontId="18" fillId="0" borderId="0" xfId="0" applyNumberFormat="1" applyFont="1" applyAlignment="1">
      <alignment horizontal="right"/>
    </xf>
    <xf numFmtId="0" fontId="9" fillId="0" borderId="0" xfId="0" applyFont="1"/>
    <xf numFmtId="0" fontId="19" fillId="0" borderId="0" xfId="9" applyFont="1"/>
    <xf numFmtId="0" fontId="19" fillId="6" borderId="0" xfId="9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168" fontId="11" fillId="8" borderId="5" xfId="0" applyNumberFormat="1" applyFont="1" applyFill="1" applyBorder="1" applyAlignment="1">
      <alignment vertical="center"/>
    </xf>
    <xf numFmtId="169" fontId="11" fillId="8" borderId="6" xfId="0" applyNumberFormat="1" applyFont="1" applyFill="1" applyBorder="1" applyAlignment="1">
      <alignment horizontal="right"/>
    </xf>
    <xf numFmtId="168" fontId="4" fillId="8" borderId="5" xfId="0" applyNumberFormat="1" applyFont="1" applyFill="1" applyBorder="1" applyAlignment="1">
      <alignment horizontal="left" indent="1"/>
    </xf>
    <xf numFmtId="169" fontId="4" fillId="8" borderId="6" xfId="0" applyNumberFormat="1" applyFont="1" applyFill="1" applyBorder="1" applyAlignment="1">
      <alignment horizontal="center"/>
    </xf>
    <xf numFmtId="168" fontId="4" fillId="9" borderId="5" xfId="0" applyNumberFormat="1" applyFont="1" applyFill="1" applyBorder="1" applyAlignment="1">
      <alignment horizontal="left" wrapText="1" indent="1"/>
    </xf>
    <xf numFmtId="0" fontId="12" fillId="8" borderId="4" xfId="0" applyFont="1" applyFill="1" applyBorder="1"/>
    <xf numFmtId="0" fontId="12" fillId="8" borderId="7" xfId="0" applyFont="1" applyFill="1" applyBorder="1" applyAlignment="1">
      <alignment horizontal="center"/>
    </xf>
    <xf numFmtId="0" fontId="6" fillId="0" borderId="0" xfId="5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1" fillId="0" borderId="0" xfId="1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0" fontId="24" fillId="2" borderId="0" xfId="0" applyFont="1" applyFill="1" applyAlignment="1">
      <alignment horizontal="left" indent="1"/>
    </xf>
    <xf numFmtId="3" fontId="24" fillId="2" borderId="0" xfId="0" applyNumberFormat="1" applyFont="1" applyFill="1" applyAlignment="1">
      <alignment horizontal="center"/>
    </xf>
    <xf numFmtId="0" fontId="24" fillId="2" borderId="0" xfId="0" applyFont="1" applyFill="1"/>
    <xf numFmtId="0" fontId="21" fillId="0" borderId="0" xfId="0" applyFont="1" applyAlignment="1">
      <alignment horizontal="left" indent="1"/>
    </xf>
    <xf numFmtId="3" fontId="21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166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1" fillId="0" borderId="0" xfId="1" applyNumberFormat="1" applyFont="1" applyFill="1" applyAlignment="1">
      <alignment horizontal="center"/>
    </xf>
    <xf numFmtId="166" fontId="25" fillId="0" borderId="0" xfId="0" applyNumberFormat="1" applyFont="1" applyAlignment="1">
      <alignment horizontal="center"/>
    </xf>
    <xf numFmtId="9" fontId="21" fillId="0" borderId="0" xfId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left" indent="2"/>
    </xf>
    <xf numFmtId="3" fontId="22" fillId="0" borderId="0" xfId="0" applyNumberFormat="1" applyFont="1" applyAlignment="1">
      <alignment horizontal="left" indent="1"/>
    </xf>
    <xf numFmtId="0" fontId="26" fillId="4" borderId="0" xfId="0" applyFont="1" applyFill="1"/>
    <xf numFmtId="0" fontId="27" fillId="4" borderId="0" xfId="0" applyFont="1" applyFill="1"/>
    <xf numFmtId="171" fontId="26" fillId="4" borderId="0" xfId="8" applyNumberFormat="1" applyFont="1" applyFill="1" applyAlignment="1">
      <alignment horizontal="center"/>
    </xf>
    <xf numFmtId="0" fontId="27" fillId="5" borderId="0" xfId="0" applyFont="1" applyFill="1"/>
    <xf numFmtId="0" fontId="27" fillId="5" borderId="0" xfId="0" applyFont="1" applyFill="1" applyAlignment="1">
      <alignment horizontal="center"/>
    </xf>
    <xf numFmtId="0" fontId="26" fillId="5" borderId="0" xfId="0" applyFont="1" applyFill="1"/>
    <xf numFmtId="0" fontId="26" fillId="5" borderId="0" xfId="0" applyFont="1" applyFill="1" applyAlignment="1">
      <alignment horizontal="center"/>
    </xf>
    <xf numFmtId="170" fontId="26" fillId="4" borderId="0" xfId="8" applyNumberFormat="1" applyFont="1" applyFill="1" applyAlignment="1">
      <alignment horizontal="center"/>
    </xf>
    <xf numFmtId="170" fontId="21" fillId="2" borderId="0" xfId="8" applyNumberFormat="1" applyFont="1" applyFill="1" applyAlignment="1">
      <alignment horizontal="center"/>
    </xf>
    <xf numFmtId="0" fontId="21" fillId="0" borderId="10" xfId="0" applyFont="1" applyBorder="1" applyAlignment="1">
      <alignment horizontal="left" indent="1"/>
    </xf>
    <xf numFmtId="0" fontId="21" fillId="0" borderId="9" xfId="0" applyFont="1" applyBorder="1" applyAlignment="1">
      <alignment horizontal="left" indent="1"/>
    </xf>
    <xf numFmtId="3" fontId="21" fillId="0" borderId="9" xfId="0" applyNumberFormat="1" applyFont="1" applyBorder="1" applyAlignment="1">
      <alignment horizontal="center"/>
    </xf>
    <xf numFmtId="0" fontId="21" fillId="0" borderId="9" xfId="0" applyFont="1" applyBorder="1"/>
    <xf numFmtId="0" fontId="22" fillId="0" borderId="0" xfId="0" applyFont="1" applyAlignment="1">
      <alignment horizontal="left" indent="1"/>
    </xf>
    <xf numFmtId="0" fontId="21" fillId="0" borderId="0" xfId="0" applyFont="1" applyAlignment="1">
      <alignment wrapText="1"/>
    </xf>
    <xf numFmtId="1" fontId="21" fillId="2" borderId="0" xfId="8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70" fontId="29" fillId="4" borderId="0" xfId="8" applyNumberFormat="1" applyFont="1" applyFill="1" applyAlignment="1">
      <alignment horizontal="center"/>
    </xf>
    <xf numFmtId="3" fontId="24" fillId="8" borderId="9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30" fillId="5" borderId="0" xfId="0" applyFont="1" applyFill="1" applyAlignment="1">
      <alignment horizontal="center"/>
    </xf>
    <xf numFmtId="0" fontId="24" fillId="0" borderId="0" xfId="0" applyFont="1"/>
    <xf numFmtId="165" fontId="24" fillId="0" borderId="0" xfId="1" applyNumberFormat="1" applyFont="1" applyAlignment="1">
      <alignment horizontal="center"/>
    </xf>
    <xf numFmtId="170" fontId="24" fillId="2" borderId="0" xfId="8" applyNumberFormat="1" applyFont="1" applyFill="1" applyAlignment="1">
      <alignment horizontal="center"/>
    </xf>
    <xf numFmtId="3" fontId="24" fillId="0" borderId="9" xfId="0" applyNumberFormat="1" applyFont="1" applyBorder="1" applyAlignment="1">
      <alignment horizontal="center"/>
    </xf>
    <xf numFmtId="165" fontId="24" fillId="0" borderId="0" xfId="1" applyNumberFormat="1" applyFont="1" applyFill="1" applyAlignment="1">
      <alignment horizontal="center"/>
    </xf>
    <xf numFmtId="0" fontId="29" fillId="5" borderId="0" xfId="0" applyFont="1" applyFill="1" applyAlignment="1">
      <alignment horizontal="center"/>
    </xf>
    <xf numFmtId="3" fontId="28" fillId="0" borderId="0" xfId="0" applyNumberFormat="1" applyFont="1" applyAlignment="1">
      <alignment horizontal="center"/>
    </xf>
    <xf numFmtId="171" fontId="26" fillId="4" borderId="0" xfId="8" applyNumberFormat="1" applyFont="1" applyFill="1" applyAlignment="1">
      <alignment horizontal="center" vertical="center"/>
    </xf>
    <xf numFmtId="173" fontId="21" fillId="0" borderId="0" xfId="0" applyNumberFormat="1" applyFont="1" applyAlignment="1">
      <alignment horizontal="center"/>
    </xf>
    <xf numFmtId="0" fontId="26" fillId="5" borderId="0" xfId="0" applyFont="1" applyFill="1" applyAlignment="1">
      <alignment horizontal="center" wrapText="1"/>
    </xf>
    <xf numFmtId="0" fontId="26" fillId="8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left"/>
    </xf>
    <xf numFmtId="0" fontId="26" fillId="8" borderId="0" xfId="0" applyFont="1" applyFill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32" fillId="13" borderId="0" xfId="13" applyFont="1" applyFill="1"/>
    <xf numFmtId="0" fontId="32" fillId="13" borderId="0" xfId="13" applyFont="1" applyFill="1" applyAlignment="1">
      <alignment horizontal="center"/>
    </xf>
    <xf numFmtId="0" fontId="31" fillId="0" borderId="0" xfId="13"/>
    <xf numFmtId="0" fontId="33" fillId="13" borderId="0" xfId="13" applyFont="1" applyFill="1"/>
    <xf numFmtId="0" fontId="34" fillId="13" borderId="0" xfId="13" applyFont="1" applyFill="1" applyAlignment="1">
      <alignment horizontal="center"/>
    </xf>
    <xf numFmtId="0" fontId="34" fillId="13" borderId="0" xfId="13" applyFont="1" applyFill="1"/>
    <xf numFmtId="0" fontId="32" fillId="0" borderId="0" xfId="13" applyFont="1"/>
    <xf numFmtId="0" fontId="32" fillId="0" borderId="0" xfId="13" applyFont="1" applyAlignment="1">
      <alignment horizontal="center"/>
    </xf>
    <xf numFmtId="3" fontId="34" fillId="0" borderId="0" xfId="13" applyNumberFormat="1" applyFont="1" applyAlignment="1">
      <alignment horizontal="center"/>
    </xf>
    <xf numFmtId="3" fontId="35" fillId="0" borderId="0" xfId="13" applyNumberFormat="1" applyFont="1" applyAlignment="1">
      <alignment horizontal="center"/>
    </xf>
    <xf numFmtId="165" fontId="35" fillId="0" borderId="0" xfId="13" applyNumberFormat="1" applyFont="1" applyAlignment="1">
      <alignment horizontal="center"/>
    </xf>
    <xf numFmtId="166" fontId="32" fillId="0" borderId="0" xfId="13" applyNumberFormat="1" applyFont="1" applyAlignment="1">
      <alignment horizontal="center"/>
    </xf>
    <xf numFmtId="0" fontId="34" fillId="0" borderId="0" xfId="13" applyFont="1"/>
    <xf numFmtId="166" fontId="35" fillId="0" borderId="0" xfId="13" applyNumberFormat="1" applyFont="1" applyAlignment="1">
      <alignment horizontal="center"/>
    </xf>
    <xf numFmtId="3" fontId="32" fillId="0" borderId="0" xfId="13" applyNumberFormat="1" applyFont="1" applyAlignment="1">
      <alignment horizontal="center"/>
    </xf>
    <xf numFmtId="0" fontId="34" fillId="0" borderId="0" xfId="13" applyFont="1" applyAlignment="1">
      <alignment horizontal="left"/>
    </xf>
    <xf numFmtId="0" fontId="34" fillId="0" borderId="0" xfId="13" applyFont="1" applyAlignment="1">
      <alignment horizontal="center"/>
    </xf>
    <xf numFmtId="0" fontId="36" fillId="0" borderId="0" xfId="13" applyFont="1"/>
    <xf numFmtId="165" fontId="36" fillId="0" borderId="0" xfId="13" applyNumberFormat="1" applyFont="1" applyAlignment="1">
      <alignment horizontal="center"/>
    </xf>
    <xf numFmtId="0" fontId="36" fillId="0" borderId="0" xfId="13" applyFont="1" applyAlignment="1">
      <alignment horizontal="left"/>
    </xf>
    <xf numFmtId="165" fontId="34" fillId="0" borderId="0" xfId="14" applyNumberFormat="1" applyFont="1" applyAlignment="1">
      <alignment horizontal="center"/>
    </xf>
    <xf numFmtId="9" fontId="36" fillId="0" borderId="0" xfId="13" applyNumberFormat="1" applyFont="1" applyAlignment="1">
      <alignment horizontal="center"/>
    </xf>
    <xf numFmtId="165" fontId="34" fillId="0" borderId="0" xfId="13" applyNumberFormat="1" applyFont="1" applyAlignment="1">
      <alignment horizontal="center"/>
    </xf>
    <xf numFmtId="3" fontId="34" fillId="0" borderId="0" xfId="13" applyNumberFormat="1" applyFont="1"/>
    <xf numFmtId="4" fontId="36" fillId="0" borderId="0" xfId="13" applyNumberFormat="1" applyFont="1" applyAlignment="1">
      <alignment horizontal="center"/>
    </xf>
    <xf numFmtId="174" fontId="34" fillId="0" borderId="11" xfId="13" applyNumberFormat="1" applyFont="1" applyBorder="1" applyAlignment="1">
      <alignment vertical="center"/>
    </xf>
    <xf numFmtId="0" fontId="34" fillId="14" borderId="0" xfId="13" applyFont="1" applyFill="1"/>
    <xf numFmtId="3" fontId="34" fillId="14" borderId="0" xfId="13" applyNumberFormat="1" applyFont="1" applyFill="1" applyAlignment="1">
      <alignment horizontal="center"/>
    </xf>
    <xf numFmtId="4" fontId="34" fillId="0" borderId="0" xfId="13" applyNumberFormat="1" applyFont="1" applyAlignment="1">
      <alignment horizontal="center"/>
    </xf>
    <xf numFmtId="0" fontId="33" fillId="13" borderId="0" xfId="0" applyFont="1" applyFill="1" applyAlignment="1">
      <alignment wrapText="1"/>
    </xf>
    <xf numFmtId="0" fontId="34" fillId="13" borderId="0" xfId="0" applyFont="1" applyFill="1" applyAlignment="1">
      <alignment horizontal="center"/>
    </xf>
    <xf numFmtId="0" fontId="34" fillId="13" borderId="0" xfId="0" applyFont="1" applyFill="1"/>
    <xf numFmtId="0" fontId="34" fillId="0" borderId="0" xfId="0" applyFont="1"/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3" fontId="35" fillId="0" borderId="0" xfId="0" applyNumberFormat="1" applyFont="1" applyAlignment="1">
      <alignment horizontal="center"/>
    </xf>
    <xf numFmtId="0" fontId="34" fillId="0" borderId="0" xfId="0" applyFont="1" applyAlignment="1">
      <alignment horizontal="left" indent="2"/>
    </xf>
    <xf numFmtId="0" fontId="32" fillId="0" borderId="0" xfId="0" applyFont="1"/>
    <xf numFmtId="3" fontId="32" fillId="0" borderId="0" xfId="0" applyNumberFormat="1" applyFont="1" applyAlignment="1">
      <alignment horizontal="center"/>
    </xf>
    <xf numFmtId="3" fontId="3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15">
    <cellStyle name="Comma" xfId="3" xr:uid="{2DB6C289-46D6-44EC-8C94-CA85AA84E55A}"/>
    <cellStyle name="Comma 2" xfId="11" xr:uid="{78A42D4C-5E64-498A-9675-E3459D4D8C15}"/>
    <cellStyle name="Normal" xfId="0" builtinId="0"/>
    <cellStyle name="Normal 134" xfId="7" xr:uid="{FF17B5E6-F881-4EB6-A8EF-135056D49393}"/>
    <cellStyle name="Normal 2" xfId="9" xr:uid="{104AF006-162E-40B7-A46B-5EE5E232FF73}"/>
    <cellStyle name="Normal 3" xfId="13" xr:uid="{B545C692-F643-4542-8F33-281D00CFE02C}"/>
    <cellStyle name="Normal 6" xfId="5" xr:uid="{31EBE081-5AE9-4CFD-8475-9B71D38BA9DD}"/>
    <cellStyle name="Porcentagem" xfId="1" builtinId="5"/>
    <cellStyle name="Porcentagem 2" xfId="6" xr:uid="{0F45FCB4-2777-4C7D-9BCA-AF992E50A340}"/>
    <cellStyle name="Porcentagem 3" xfId="14" xr:uid="{5CC21758-C7D6-41E9-AACE-DDEC0823C36B}"/>
    <cellStyle name="Porcentagem 5" xfId="4" xr:uid="{F637C5FC-0894-41F8-8517-2B3B274087B1}"/>
    <cellStyle name="Separador de milhares 2 2" xfId="2" xr:uid="{C748DE02-9F2C-4C50-AC77-29EBFA5155CB}"/>
    <cellStyle name="Separador de milhares 2 2 2" xfId="10" xr:uid="{0A6DB850-54D6-46D9-B861-CD578F8590C5}"/>
    <cellStyle name="Vírgula" xfId="8" builtinId="3"/>
    <cellStyle name="Vírgula 2" xfId="12" xr:uid="{0BBA0EFD-3BC4-4A49-94F4-5689B4571056}"/>
  </cellStyles>
  <dxfs count="0"/>
  <tableStyles count="0" defaultTableStyle="TableStyleMedium2" defaultPivotStyle="PivotStyleLight16"/>
  <colors>
    <mruColors>
      <color rgb="FFE3D7C6"/>
      <color rgb="FF134135"/>
      <color rgb="FFFF808B"/>
      <color rgb="FFD65B3C"/>
      <color rgb="FFFDC3F6"/>
      <color rgb="FFD45D00"/>
      <color rgb="FF283F38"/>
      <color rgb="FF1F4E79"/>
      <color rgb="FF422526"/>
      <color rgb="FF2B6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578725862353521"/>
          <c:y val="0.38059443873339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7911045264199E-2"/>
          <c:y val="4.358284723061108E-2"/>
          <c:w val="0.83890723774358344"/>
          <c:h val="0.83486847413958987"/>
        </c:manualLayout>
      </c:layout>
      <c:doughnutChart>
        <c:varyColors val="1"/>
        <c:ser>
          <c:idx val="0"/>
          <c:order val="0"/>
          <c:tx>
            <c:strRef>
              <c:f>'Graphs (2)'!$J$5</c:f>
              <c:strCache>
                <c:ptCount val="1"/>
                <c:pt idx="0">
                  <c:v>2T-23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16-4454-ADE4-2E53E81FE2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16-4454-ADE4-2E53E81FE2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16-4454-ADE4-2E53E81FE2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16-4454-ADE4-2E53E81FE2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16-4454-ADE4-2E53E81FE2FA}"/>
              </c:ext>
            </c:extLst>
          </c:dPt>
          <c:cat>
            <c:strRef>
              <c:f>'Graphs (2)'!$H$8:$H$12</c:f>
              <c:strCache>
                <c:ptCount val="5"/>
                <c:pt idx="0">
                  <c:v>Brasil </c:v>
                </c:pt>
                <c:pt idx="1">
                  <c:v>Latam Hispânica</c:v>
                </c:pt>
                <c:pt idx="2">
                  <c:v>EMEA</c:v>
                </c:pt>
                <c:pt idx="3">
                  <c:v>Ásia Pacífico</c:v>
                </c:pt>
                <c:pt idx="4">
                  <c:v>América do Norte</c:v>
                </c:pt>
              </c:strCache>
            </c:strRef>
          </c:cat>
          <c:val>
            <c:numRef>
              <c:f>'Graphs (2)'!$J$8:$J$12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F3-422D-B118-9A4E3FDE6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415491849526165E-2"/>
          <c:y val="0.86483726202373112"/>
          <c:w val="0.89337311015326037"/>
          <c:h val="0.13462042077423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Q2-22</a:t>
            </a:r>
          </a:p>
        </c:rich>
      </c:tx>
      <c:layout>
        <c:manualLayout>
          <c:xMode val="edge"/>
          <c:yMode val="edge"/>
          <c:x val="0.34578725862353521"/>
          <c:y val="0.38059443873339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7911045264199E-2"/>
          <c:y val="4.358284723061108E-2"/>
          <c:w val="0.83890723774358344"/>
          <c:h val="0.83486847413958987"/>
        </c:manualLayout>
      </c:layout>
      <c:doughnutChart>
        <c:varyColors val="1"/>
        <c:ser>
          <c:idx val="0"/>
          <c:order val="0"/>
          <c:tx>
            <c:strRef>
              <c:f>'Graphs (2)'!$K$5</c:f>
              <c:strCache>
                <c:ptCount val="1"/>
                <c:pt idx="0">
                  <c:v>2T-22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6F-4FF3-B83C-2AEFCA2A76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6F-4FF3-B83C-2AEFCA2A76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6F-4FF3-B83C-2AEFCA2A76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6F-4FF3-B83C-2AEFCA2A76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6F-4FF3-B83C-2AEFCA2A7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'Graphs (2)'!$H$8:$H$12</c:f>
              <c:strCache>
                <c:ptCount val="5"/>
                <c:pt idx="0">
                  <c:v>Brasil </c:v>
                </c:pt>
                <c:pt idx="1">
                  <c:v>Latam Hispânica</c:v>
                </c:pt>
                <c:pt idx="2">
                  <c:v>EMEA</c:v>
                </c:pt>
                <c:pt idx="3">
                  <c:v>Ásia Pacífico</c:v>
                </c:pt>
                <c:pt idx="4">
                  <c:v>América do Norte</c:v>
                </c:pt>
              </c:strCache>
            </c:strRef>
          </c:cat>
          <c:val>
            <c:numRef>
              <c:f>'Graphs (2)'!$K$8:$K$12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20-4EF2-B5F5-217C85A87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NaturaAndCo Medium" panose="020B0601020201010104" pitchFamily="34" charset="0"/>
                <a:ea typeface="+mn-ea"/>
                <a:cs typeface="+mn-cs"/>
              </a:defRPr>
            </a:pPr>
            <a:r>
              <a:rPr lang="pt-BR" sz="1050" b="1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Consultant Productivity </a:t>
            </a:r>
            <a:r>
              <a:rPr lang="pt-BR" sz="1050" b="1" baseline="3000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a </a:t>
            </a:r>
          </a:p>
          <a:p>
            <a:pPr>
              <a:defRPr sz="1100" b="1">
                <a:solidFill>
                  <a:schemeClr val="tx1"/>
                </a:solidFill>
                <a:latin typeface="NaturaAndCo Medium" panose="020B0601020201010104" pitchFamily="34" charset="0"/>
              </a:defRPr>
            </a:pPr>
            <a:r>
              <a:rPr lang="pt-BR" sz="1050" b="1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Natura B</a:t>
            </a:r>
            <a:r>
              <a:rPr lang="pt-BR" sz="1050" b="1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razil</a:t>
            </a:r>
          </a:p>
        </c:rich>
      </c:tx>
      <c:layout>
        <c:manualLayout>
          <c:xMode val="edge"/>
          <c:yMode val="edge"/>
          <c:x val="0.2175825080688443"/>
          <c:y val="6.259783993091564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NaturaAndCo Medium" panose="020B06010202010101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75318658684096E-3"/>
          <c:y val="0.30060708414346143"/>
          <c:w val="0.99130255776851428"/>
          <c:h val="0.51125479588175216"/>
        </c:manualLayout>
      </c:layout>
      <c:lineChart>
        <c:grouping val="standard"/>
        <c:varyColors val="0"/>
        <c:ser>
          <c:idx val="0"/>
          <c:order val="0"/>
          <c:tx>
            <c:strRef>
              <c:f>'Graphs (2)'!$C$66</c:f>
              <c:strCache>
                <c:ptCount val="1"/>
                <c:pt idx="0">
                  <c:v>Published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D65B3C"/>
              </a:solidFill>
              <a:ln w="25400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6600"/>
                    </a:solidFill>
                    <a:latin typeface="NaturaAndCo Book" panose="020B05010202010101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'Graphs (2)'!$B$67:$B$71</c:f>
            </c:multiLvlStrRef>
          </c:cat>
          <c:val>
            <c:numRef>
              <c:f>'Graphs (2)'!$C$67:$C$71</c:f>
            </c:numRef>
          </c:val>
          <c:smooth val="0"/>
          <c:extLst>
            <c:ext xmlns:c16="http://schemas.microsoft.com/office/drawing/2014/chart" uri="{C3380CC4-5D6E-409C-BE32-E72D297353CC}">
              <c16:uniqueId val="{00000000-62CD-4AFA-B004-A51209F8E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9343"/>
        <c:axId val="2131563631"/>
      </c:lineChart>
      <c:catAx>
        <c:axId val="11798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131563631"/>
        <c:crosses val="autoZero"/>
        <c:auto val="1"/>
        <c:lblAlgn val="ctr"/>
        <c:lblOffset val="100"/>
        <c:noMultiLvlLbl val="0"/>
      </c:catAx>
      <c:valAx>
        <c:axId val="21315636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aturaAndCo Book" panose="020B0501020201010104" pitchFamily="34" charset="0"/>
                <a:ea typeface="+mn-ea"/>
                <a:cs typeface="+mn-cs"/>
              </a:defRPr>
            </a:pPr>
            <a:endParaRPr lang="en-US"/>
          </a:p>
        </c:txPr>
        <c:crossAx val="1179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NaturaAndCo Book" panose="020B0501020201010104" pitchFamily="34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341445577487265E-2"/>
          <c:y val="9.9214367634602674E-2"/>
          <c:w val="0.87837401644127333"/>
          <c:h val="0.72497248468892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'Graphs (2)'!$B$8</c:f>
              <c:strCache>
                <c:ptCount val="1"/>
                <c:pt idx="0">
                  <c:v>Natura &amp; Co Latam 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(2)'!$C$8:$D$8</c:f>
              <c:numCache>
                <c:formatCode>_-* #,##0_-;\-* #,##0_-;_-* "-"??_-;_-@_-</c:formatCode>
                <c:ptCount val="2"/>
                <c:pt idx="0">
                  <c:v>5555.0449080232065</c:v>
                </c:pt>
                <c:pt idx="1">
                  <c:v>5462.9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'Graphs (2)'!$C$7:$D$7</c15:sqref>
                        </c15:formulaRef>
                      </c:ext>
                    </c:extLst>
                    <c:strCache>
                      <c:ptCount val="2"/>
                      <c:pt idx="0">
                        <c:v>Q2-22</c:v>
                      </c:pt>
                      <c:pt idx="1">
                        <c:v>Q2-23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55B-477D-A746-15A6077CB925}"/>
            </c:ext>
          </c:extLst>
        </c:ser>
        <c:ser>
          <c:idx val="1"/>
          <c:order val="1"/>
          <c:tx>
            <c:strRef>
              <c:f>'Graphs (2)'!$B$10</c:f>
              <c:strCache>
                <c:ptCount val="1"/>
                <c:pt idx="0">
                  <c:v>The Body Shop 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(2)'!$C$10:$D$10</c:f>
              <c:numCache>
                <c:formatCode>_-* #,##0.0_-;\-* #,##0.0_-;_-* "-"??_-;_-@_-</c:formatCode>
                <c:ptCount val="2"/>
                <c:pt idx="0">
                  <c:v>909.43306791402279</c:v>
                </c:pt>
                <c:pt idx="1">
                  <c:v>800.3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B-477D-A746-15A6077CB925}"/>
            </c:ext>
          </c:extLst>
        </c:ser>
        <c:ser>
          <c:idx val="2"/>
          <c:order val="2"/>
          <c:tx>
            <c:strRef>
              <c:f>'Graphs (2)'!$B$9</c:f>
              <c:strCache>
                <c:ptCount val="1"/>
                <c:pt idx="0">
                  <c:v>Avon International 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(2)'!$C$9:$D$9</c:f>
              <c:numCache>
                <c:formatCode>_-* #,##0_-;\-* #,##0_-;_-* "-"??_-;_-@_-</c:formatCode>
                <c:ptCount val="2"/>
                <c:pt idx="0">
                  <c:v>1643.7729087512657</c:v>
                </c:pt>
                <c:pt idx="1">
                  <c:v>1510.3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B-477D-A746-15A6077CB925}"/>
            </c:ext>
          </c:extLst>
        </c:ser>
        <c:ser>
          <c:idx val="3"/>
          <c:order val="3"/>
          <c:tx>
            <c:strRef>
              <c:f>'Graphs (2)'!$C$6</c:f>
              <c:strCache>
                <c:ptCount val="1"/>
                <c:pt idx="0">
                  <c:v>Net Revenue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8000" rIns="39600" bIns="18000" anchor="ctr" anchorCtr="1">
                <a:no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(2)'!$C$11:$D$11</c:f>
              <c:numCache>
                <c:formatCode>_-* #,##0.0_-;\-* #,##0.0_-;_-* "-"??_-;_-@_-</c:formatCode>
                <c:ptCount val="2"/>
                <c:pt idx="0">
                  <c:v>8108.2508846884948</c:v>
                </c:pt>
                <c:pt idx="1">
                  <c:v>7773.5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5B-477D-A746-15A6077CB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1539824"/>
        <c:axId val="977244384"/>
      </c:barChart>
      <c:catAx>
        <c:axId val="10415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244384"/>
        <c:crosses val="autoZero"/>
        <c:auto val="1"/>
        <c:lblAlgn val="ctr"/>
        <c:lblOffset val="100"/>
        <c:tickMarkSkip val="1"/>
        <c:noMultiLvlLbl val="0"/>
      </c:catAx>
      <c:valAx>
        <c:axId val="977244384"/>
        <c:scaling>
          <c:orientation val="minMax"/>
          <c:max val="10000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one"/>
        <c:crossAx val="10415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1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578725862353521"/>
          <c:y val="0.38059443873339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7911045264199E-2"/>
          <c:y val="4.358284723061108E-2"/>
          <c:w val="0.83890723774358344"/>
          <c:h val="0.83486847413958987"/>
        </c:manualLayout>
      </c:layout>
      <c:doughnutChart>
        <c:varyColors val="1"/>
        <c:ser>
          <c:idx val="0"/>
          <c:order val="0"/>
          <c:tx>
            <c:strRef>
              <c:f>'Graphs (2)'!$J$7</c:f>
              <c:strCache>
                <c:ptCount val="1"/>
                <c:pt idx="0">
                  <c:v>Q2-23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A7-4492-B630-C25F6D5AA5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7-4492-B630-C25F6D5AA5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7-4492-B630-C25F6D5AA5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7-4492-B630-C25F6D5AA5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A7-4492-B630-C25F6D5AA58D}"/>
              </c:ext>
            </c:extLst>
          </c:dPt>
          <c:cat>
            <c:strRef>
              <c:f>'Graphs (2)'!$I$8:$I$12</c:f>
              <c:strCache>
                <c:ptCount val="5"/>
                <c:pt idx="0">
                  <c:v>Brazil </c:v>
                </c:pt>
                <c:pt idx="1">
                  <c:v>Hispanic Latam </c:v>
                </c:pt>
                <c:pt idx="2">
                  <c:v>EMEA</c:v>
                </c:pt>
                <c:pt idx="3">
                  <c:v>Asia Pacific</c:v>
                </c:pt>
                <c:pt idx="4">
                  <c:v>North America </c:v>
                </c:pt>
              </c:strCache>
            </c:strRef>
          </c:cat>
          <c:val>
            <c:numRef>
              <c:f>'Graphs (2)'!$J$8:$J$12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24-4729-A2E7-6D307F67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62699068006842"/>
          <c:y val="0.86483726202373112"/>
          <c:w val="0.79842964495996382"/>
          <c:h val="0.13462042077423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341445577487265E-2"/>
          <c:y val="9.9214367634602674E-2"/>
          <c:w val="0.87837401644127333"/>
          <c:h val="0.72497248468892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'Graphs (2)'!$B$8</c:f>
              <c:strCache>
                <c:ptCount val="1"/>
                <c:pt idx="0">
                  <c:v>Natura &amp; Co Latam 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(2)'!$C$8:$D$8</c:f>
              <c:numCache>
                <c:formatCode>_-* #,##0_-;\-* #,##0_-;_-* "-"??_-;_-@_-</c:formatCode>
                <c:ptCount val="2"/>
                <c:pt idx="0">
                  <c:v>5555.0449080232065</c:v>
                </c:pt>
                <c:pt idx="1">
                  <c:v>5462.9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'Graphs (2)'!$C$5:$D$5</c15:sqref>
                        </c15:formulaRef>
                      </c:ext>
                    </c:extLst>
                    <c:strCache>
                      <c:ptCount val="2"/>
                      <c:pt idx="0">
                        <c:v>2T-22</c:v>
                      </c:pt>
                      <c:pt idx="1">
                        <c:v>2T-23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8C6-4AC7-979E-D61E353EDAF6}"/>
            </c:ext>
          </c:extLst>
        </c:ser>
        <c:ser>
          <c:idx val="1"/>
          <c:order val="1"/>
          <c:tx>
            <c:strRef>
              <c:f>'Graphs (2)'!$B$10</c:f>
              <c:strCache>
                <c:ptCount val="1"/>
                <c:pt idx="0">
                  <c:v>The Body Shop 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(2)'!$C$10:$D$10</c:f>
              <c:numCache>
                <c:formatCode>_-* #,##0.0_-;\-* #,##0.0_-;_-* "-"??_-;_-@_-</c:formatCode>
                <c:ptCount val="2"/>
                <c:pt idx="0">
                  <c:v>909.43306791402279</c:v>
                </c:pt>
                <c:pt idx="1">
                  <c:v>800.3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'Graphs (2)'!$C$5:$D$5</c15:sqref>
                        </c15:formulaRef>
                      </c:ext>
                    </c:extLst>
                    <c:strCache>
                      <c:ptCount val="2"/>
                      <c:pt idx="0">
                        <c:v>2T-22</c:v>
                      </c:pt>
                      <c:pt idx="1">
                        <c:v>2T-23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8C6-4AC7-979E-D61E353EDAF6}"/>
            </c:ext>
          </c:extLst>
        </c:ser>
        <c:ser>
          <c:idx val="2"/>
          <c:order val="2"/>
          <c:tx>
            <c:strRef>
              <c:f>'Graphs (2)'!$B$9</c:f>
              <c:strCache>
                <c:ptCount val="1"/>
                <c:pt idx="0">
                  <c:v>Avon International </c:v>
                </c:pt>
              </c:strCache>
            </c:strRef>
          </c:tx>
          <c:invertIfNegative val="0"/>
          <c:dLbls>
            <c:numFmt formatCode="_-* #,##0.0_-;\-* #,##0.0_-;_-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(2)'!$C$9:$D$9</c:f>
              <c:numCache>
                <c:formatCode>_-* #,##0_-;\-* #,##0_-;_-* "-"??_-;_-@_-</c:formatCode>
                <c:ptCount val="2"/>
                <c:pt idx="0">
                  <c:v>1643.7729087512657</c:v>
                </c:pt>
                <c:pt idx="1">
                  <c:v>1510.3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'Graphs (2)'!$C$5:$D$5</c15:sqref>
                        </c15:formulaRef>
                      </c:ext>
                    </c:extLst>
                    <c:strCache>
                      <c:ptCount val="2"/>
                      <c:pt idx="0">
                        <c:v>2T-22</c:v>
                      </c:pt>
                      <c:pt idx="1">
                        <c:v>2T-23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8C6-4AC7-979E-D61E353EDAF6}"/>
            </c:ext>
          </c:extLst>
        </c:ser>
        <c:ser>
          <c:idx val="3"/>
          <c:order val="3"/>
          <c:tx>
            <c:strRef>
              <c:f>'Graphs (2)'!$C$6</c:f>
              <c:strCache>
                <c:ptCount val="1"/>
                <c:pt idx="0">
                  <c:v>Net Revenue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8000" rIns="39600" bIns="18000" anchor="ctr" anchorCtr="1">
                <a:no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'Graphs (2)'!$C$11:$D$11</c:f>
              <c:numCache>
                <c:formatCode>_-* #,##0.0_-;\-* #,##0.0_-;_-* "-"??_-;_-@_-</c:formatCode>
                <c:ptCount val="2"/>
                <c:pt idx="0">
                  <c:v>8108.2508846884948</c:v>
                </c:pt>
                <c:pt idx="1">
                  <c:v>7773.5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'Graphs (2)'!$C$5:$D$5</c15:sqref>
                        </c15:formulaRef>
                      </c:ext>
                    </c:extLst>
                    <c:strCache>
                      <c:ptCount val="2"/>
                      <c:pt idx="0">
                        <c:v>2T-22</c:v>
                      </c:pt>
                      <c:pt idx="1">
                        <c:v>2T-23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8C6-4AC7-979E-D61E353E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1539824"/>
        <c:axId val="977244384"/>
      </c:barChart>
      <c:catAx>
        <c:axId val="10415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244384"/>
        <c:crosses val="autoZero"/>
        <c:auto val="1"/>
        <c:lblAlgn val="ctr"/>
        <c:lblOffset val="100"/>
        <c:tickMarkSkip val="1"/>
        <c:noMultiLvlLbl val="0"/>
      </c:catAx>
      <c:valAx>
        <c:axId val="977244384"/>
        <c:scaling>
          <c:orientation val="minMax"/>
          <c:max val="10000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one"/>
        <c:crossAx val="10415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1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'Graphs (2)'!$I$8:$I$12</c:f>
              <c:strCache>
                <c:ptCount val="5"/>
                <c:pt idx="0">
                  <c:v>Brazil </c:v>
                </c:pt>
                <c:pt idx="1">
                  <c:v>Hispanic Latam </c:v>
                </c:pt>
                <c:pt idx="2">
                  <c:v>EMEA</c:v>
                </c:pt>
                <c:pt idx="3">
                  <c:v>Asia Pacific</c:v>
                </c:pt>
                <c:pt idx="4">
                  <c:v>North America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1-4405-8AFB-2A649788BD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E1-4405-8AFB-2A649788BD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E1-4405-8AFB-2A649788BD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E1-4405-8AFB-2A649788BD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E1-4405-8AFB-2A649788BDD2}"/>
              </c:ext>
            </c:extLst>
          </c:dPt>
          <c:val>
            <c:numRef>
              <c:f>'Graphs (2)'!$J$8:$J$12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4-42AF-8806-8A911F2BD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0"/>
      </a:srgbClr>
    </a:solidFill>
    <a:ln w="9525" cap="flat" cmpd="sng" algn="ctr">
      <a:solidFill>
        <a:schemeClr val="tx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Q2-22</a:t>
            </a:r>
          </a:p>
        </c:rich>
      </c:tx>
      <c:layout>
        <c:manualLayout>
          <c:xMode val="edge"/>
          <c:yMode val="edge"/>
          <c:x val="0.34578725862353521"/>
          <c:y val="0.38059443873339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7911045264199E-2"/>
          <c:y val="4.358284723061108E-2"/>
          <c:w val="0.83890723774358344"/>
          <c:h val="0.83486847413958987"/>
        </c:manualLayout>
      </c:layout>
      <c:doughnutChart>
        <c:varyColors val="1"/>
        <c:ser>
          <c:idx val="0"/>
          <c:order val="0"/>
          <c:tx>
            <c:strRef>
              <c:f>'Graphs (2)'!$K$7</c:f>
              <c:strCache>
                <c:ptCount val="1"/>
                <c:pt idx="0">
                  <c:v>Q2-22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7-4030-A127-C93620D74F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7-4030-A127-C93620D74F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97-4030-A127-C93620D74F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97-4030-A127-C93620D74F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97-4030-A127-C93620D74F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'Graphs (2)'!$I$8:$I$12</c:f>
              <c:strCache>
                <c:ptCount val="5"/>
                <c:pt idx="0">
                  <c:v>Brazil </c:v>
                </c:pt>
                <c:pt idx="1">
                  <c:v>Hispanic Latam </c:v>
                </c:pt>
                <c:pt idx="2">
                  <c:v>EMEA</c:v>
                </c:pt>
                <c:pt idx="3">
                  <c:v>Asia Pacific</c:v>
                </c:pt>
                <c:pt idx="4">
                  <c:v>North America </c:v>
                </c:pt>
              </c:strCache>
            </c:strRef>
          </c:cat>
          <c:val>
            <c:numRef>
              <c:f>'Graphs (2)'!$K$8:$K$12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5E-42F1-B35D-886F5A267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'Graphs (2)'!$I$8:$I$12</c:f>
              <c:strCache>
                <c:ptCount val="5"/>
                <c:pt idx="0">
                  <c:v>Brazil </c:v>
                </c:pt>
                <c:pt idx="1">
                  <c:v>Hispanic Latam </c:v>
                </c:pt>
                <c:pt idx="2">
                  <c:v>EMEA</c:v>
                </c:pt>
                <c:pt idx="3">
                  <c:v>Asia Pacific</c:v>
                </c:pt>
                <c:pt idx="4">
                  <c:v>North America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2B-4D2F-B147-7D4DB0A985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2B-4D2F-B147-7D4DB0A985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2B-4D2F-B147-7D4DB0A985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2B-4D2F-B147-7D4DB0A985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2B-4D2F-B147-7D4DB0A985F8}"/>
              </c:ext>
            </c:extLst>
          </c:dPt>
          <c:val>
            <c:numRef>
              <c:f>'Graphs (2)'!$K$8:$K$12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7D-4349-A7A3-D06E436E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0"/>
      </a:srgbClr>
    </a:solidFill>
    <a:ln w="9525" cap="flat" cmpd="sng" algn="ctr">
      <a:solidFill>
        <a:schemeClr val="tx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'Graphs (2)'!$I$8:$I$12</c:f>
              <c:strCache>
                <c:ptCount val="5"/>
                <c:pt idx="0">
                  <c:v>Brazil </c:v>
                </c:pt>
                <c:pt idx="1">
                  <c:v>Hispanic Latam </c:v>
                </c:pt>
                <c:pt idx="2">
                  <c:v>EMEA</c:v>
                </c:pt>
                <c:pt idx="3">
                  <c:v>Asia Pacific</c:v>
                </c:pt>
                <c:pt idx="4">
                  <c:v>North America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64-4539-944D-CB6AB09393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64-4539-944D-CB6AB09393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64-4539-944D-CB6AB09393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64-4539-944D-CB6AB09393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64-4539-944D-CB6AB0939366}"/>
              </c:ext>
            </c:extLst>
          </c:dPt>
          <c:val>
            <c:numRef>
              <c:f>'Graphs (2)'!$J$8:$J$12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F3-4407-9985-D061C6509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0"/>
      </a:srgbClr>
    </a:solidFill>
    <a:ln w="9525" cap="flat" cmpd="sng" algn="ctr">
      <a:solidFill>
        <a:schemeClr val="tx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'Graphs (2)'!$I$8:$I$12</c:f>
              <c:strCache>
                <c:ptCount val="5"/>
                <c:pt idx="0">
                  <c:v>Brazil </c:v>
                </c:pt>
                <c:pt idx="1">
                  <c:v>Hispanic Latam </c:v>
                </c:pt>
                <c:pt idx="2">
                  <c:v>EMEA</c:v>
                </c:pt>
                <c:pt idx="3">
                  <c:v>Asia Pacific</c:v>
                </c:pt>
                <c:pt idx="4">
                  <c:v>North America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11-4182-ABBD-33FFE58D3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11-4182-ABBD-33FFE58D3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11-4182-ABBD-33FFE58D3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11-4182-ABBD-33FFE58D3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11-4182-ABBD-33FFE58D3AB2}"/>
              </c:ext>
            </c:extLst>
          </c:dPt>
          <c:val>
            <c:numRef>
              <c:f>'Graphs (2)'!$K$8:$K$12</c:f>
              <c:numCache>
                <c:formatCode>General</c:formatCode>
                <c:ptCount val="5"/>
                <c:pt idx="0">
                  <c:v>30.5</c:v>
                </c:pt>
                <c:pt idx="1">
                  <c:v>28.7</c:v>
                </c:pt>
                <c:pt idx="2">
                  <c:v>23.3</c:v>
                </c:pt>
                <c:pt idx="3">
                  <c:v>11.899999999999999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E4-4BD1-84B2-07BC4CBCA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>
        <a:alpha val="0"/>
      </a:srgbClr>
    </a:solidFill>
    <a:ln w="9525" cap="flat" cmpd="sng" algn="ctr">
      <a:solidFill>
        <a:schemeClr val="tx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NaturaAndCo Medium" panose="020B0601020201010104" pitchFamily="34" charset="0"/>
                <a:ea typeface="+mn-ea"/>
                <a:cs typeface="+mn-cs"/>
              </a:defRPr>
            </a:pPr>
            <a:r>
              <a:rPr lang="pt-BR" sz="1050" b="1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Productivitdade da Consultora</a:t>
            </a:r>
            <a:r>
              <a:rPr lang="pt-BR" sz="1050" b="1" baseline="3000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a </a:t>
            </a:r>
          </a:p>
          <a:p>
            <a:pPr>
              <a:defRPr sz="1100" b="1">
                <a:solidFill>
                  <a:schemeClr val="tx1"/>
                </a:solidFill>
                <a:latin typeface="NaturaAndCo Medium" panose="020B0601020201010104" pitchFamily="34" charset="0"/>
              </a:defRPr>
            </a:pPr>
            <a:r>
              <a:rPr lang="pt-BR" sz="1050" b="1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Natura B</a:t>
            </a:r>
            <a:r>
              <a:rPr lang="pt-BR" sz="1050" b="1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rail</a:t>
            </a:r>
          </a:p>
        </c:rich>
      </c:tx>
      <c:layout>
        <c:manualLayout>
          <c:xMode val="edge"/>
          <c:yMode val="edge"/>
          <c:x val="0.14433331729158824"/>
          <c:y val="1.258963762178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NaturaAndCo Medium" panose="020B06010202010101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75318658684096E-3"/>
          <c:y val="0.30060708414346143"/>
          <c:w val="0.99130255776851428"/>
          <c:h val="0.51125479588175216"/>
        </c:manualLayout>
      </c:layout>
      <c:lineChart>
        <c:grouping val="standard"/>
        <c:varyColors val="0"/>
        <c:ser>
          <c:idx val="0"/>
          <c:order val="0"/>
          <c:tx>
            <c:strRef>
              <c:f>'Graphs (2)'!$C$66</c:f>
              <c:strCache>
                <c:ptCount val="1"/>
                <c:pt idx="0">
                  <c:v>Published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D65B3C"/>
              </a:solidFill>
              <a:ln w="25400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6600"/>
                    </a:solidFill>
                    <a:latin typeface="NaturaAndCo Book" panose="020B05010202010101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'Graphs (2)'!$A$67:$A$71</c:f>
            </c:multiLvlStrRef>
          </c:cat>
          <c:val>
            <c:numRef>
              <c:f>'Graphs (2)'!$C$67:$C$71</c:f>
            </c:numRef>
          </c:val>
          <c:smooth val="0"/>
          <c:extLst>
            <c:ext xmlns:c16="http://schemas.microsoft.com/office/drawing/2014/chart" uri="{C3380CC4-5D6E-409C-BE32-E72D297353CC}">
              <c16:uniqueId val="{00000000-6042-4968-88D2-47B46260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9343"/>
        <c:axId val="2131563631"/>
      </c:lineChart>
      <c:catAx>
        <c:axId val="11798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131563631"/>
        <c:crosses val="autoZero"/>
        <c:auto val="1"/>
        <c:lblAlgn val="ctr"/>
        <c:lblOffset val="100"/>
        <c:noMultiLvlLbl val="0"/>
      </c:catAx>
      <c:valAx>
        <c:axId val="21315636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aturaAndCo Book" panose="020B0501020201010104" pitchFamily="34" charset="0"/>
                <a:ea typeface="+mn-ea"/>
                <a:cs typeface="+mn-cs"/>
              </a:defRPr>
            </a:pPr>
            <a:endParaRPr lang="en-US"/>
          </a:p>
        </c:txPr>
        <c:crossAx val="1179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NaturaAndCo Book" panose="020B0501020201010104" pitchFamily="34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 fontAlgn="auto" latinLnBrk="0" hangingPunct="0">
              <a:defRPr sz="1100"/>
            </a:pPr>
            <a:r>
              <a:rPr lang="en-US" sz="1100" b="1" i="0" baseline="0">
                <a:solidFill>
                  <a:sysClr val="windowText" lastClr="000000"/>
                </a:solidFill>
                <a:effectLst/>
              </a:rPr>
              <a:t>Net Income to Underlying Net Income (UNI) Reconciliation </a:t>
            </a:r>
          </a:p>
          <a:p>
            <a:pPr rtl="0" fontAlgn="auto" latinLnBrk="0" hangingPunct="0">
              <a:defRPr sz="1100"/>
            </a:pPr>
            <a:r>
              <a:rPr lang="en-US" sz="1100" b="0" i="1" baseline="0">
                <a:solidFill>
                  <a:sysClr val="windowText" lastClr="000000"/>
                </a:solidFill>
                <a:effectLst/>
              </a:rPr>
              <a:t>Q2-23 (BRL million) Aesop as Discontinued Operation</a:t>
            </a:r>
            <a:endParaRPr lang="pt-BR" sz="1100">
              <a:solidFill>
                <a:sysClr val="windowText" lastClr="000000"/>
              </a:solidFill>
              <a:effectLst/>
            </a:endParaRPr>
          </a:p>
        </cx:rich>
      </cx:tx>
    </cx:title>
    <cx:plotArea>
      <cx:plotAreaRegion>
        <cx:series layoutId="waterfall" uniqueId="{2EBE4B17-2D70-43BF-9973-219ECBF4EC6E}" formatIdx="0">
          <cx:spPr>
            <a:solidFill>
              <a:srgbClr val="134135"/>
            </a:solidFill>
          </cx:spPr>
          <cx:dataPt idx="1">
            <cx:spPr>
              <a:solidFill>
                <a:srgbClr val="1A364C"/>
              </a:solidFill>
            </cx:spPr>
          </cx:dataPt>
          <cx:dataPt idx="2">
            <cx:spPr>
              <a:solidFill>
                <a:srgbClr val="1A364C"/>
              </a:solidFill>
            </cx:spPr>
          </cx:dataPt>
          <cx:dataPt idx="3">
            <cx:spPr>
              <a:solidFill>
                <a:srgbClr val="A54319"/>
              </a:solidFill>
            </cx:spPr>
          </cx:dataPt>
          <cx:dataPt idx="4">
            <cx:spPr>
              <a:solidFill>
                <a:srgbClr val="E4D7C7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pt-BR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pt-BR" sz="900" b="1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 (215,3)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 fontAlgn="auto" latinLnBrk="0" hangingPunct="0">
              <a:defRPr sz="1100"/>
            </a:pPr>
            <a:r>
              <a:rPr lang="en-US" sz="1100" b="1" i="0" u="none" strike="noStrike" baseline="0" dirty="0" err="1">
                <a:solidFill>
                  <a:sysClr val="windowText" lastClr="000000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Reconciliação</a:t>
            </a:r>
            <a:r>
              <a:rPr lang="en-US" sz="1100" b="1" i="0" u="none" strike="noStrike" baseline="0" dirty="0">
                <a:solidFill>
                  <a:sysClr val="windowText" lastClr="000000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r>
              <a:rPr lang="en-US" sz="1100" b="1" i="0" u="none" strike="noStrike" baseline="0" dirty="0" err="1">
                <a:solidFill>
                  <a:sysClr val="windowText" lastClr="000000"/>
                </a:solidFill>
                <a:effectLst/>
                <a:latin typeface="Calibri" panose="020F0502020204030204"/>
                <a:cs typeface="Calibri" panose="020F0502020204030204" pitchFamily="34" charset="0"/>
              </a:rPr>
              <a:t>Lucro</a:t>
            </a:r>
            <a:r>
              <a:rPr lang="en-US" sz="1100" b="1" i="0" u="none" strike="noStrike" baseline="0" dirty="0">
                <a:solidFill>
                  <a:sysClr val="windowText" lastClr="000000"/>
                </a:solidFill>
                <a:effectLst/>
                <a:latin typeface="Calibri" panose="020F0502020204030204"/>
                <a:cs typeface="Calibri" panose="020F0502020204030204" pitchFamily="34" charset="0"/>
              </a:rPr>
              <a:t> </a:t>
            </a:r>
            <a:r>
              <a:rPr lang="en-US" sz="1100" b="1" i="0" baseline="0" dirty="0" err="1">
                <a:solidFill>
                  <a:sysClr val="windowText" lastClr="000000"/>
                </a:solidFill>
                <a:effectLst/>
              </a:rPr>
              <a:t>Líquido</a:t>
            </a:r>
            <a:r>
              <a:rPr lang="en-US" sz="1100" b="1" i="0" baseline="0" dirty="0">
                <a:solidFill>
                  <a:sysClr val="windowText" lastClr="000000"/>
                </a:solidFill>
                <a:effectLst/>
              </a:rPr>
              <a:t> </a:t>
            </a:r>
            <a:r>
              <a:rPr lang="en-US" sz="1100" b="1" i="1" u="none" strike="noStrike" baseline="0" dirty="0">
                <a:solidFill>
                  <a:sysClr val="windowText" lastClr="000000"/>
                </a:solidFill>
                <a:effectLst/>
                <a:latin typeface="Calibri" panose="020F0502020204030204"/>
                <a:cs typeface="Calibri" panose="020F0502020204030204" pitchFamily="34" charset="0"/>
              </a:rPr>
              <a:t>Underlying (UNI) </a:t>
            </a:r>
          </a:p>
          <a:p>
            <a:pPr rtl="0" fontAlgn="auto" latinLnBrk="0" hangingPunct="0">
              <a:defRPr sz="1100"/>
            </a:pPr>
            <a:r>
              <a:rPr lang="en-US" sz="1100" b="0" i="1" u="none" strike="noStrike" baseline="0" dirty="0">
                <a:solidFill>
                  <a:sysClr val="windowText" lastClr="000000"/>
                </a:solidFill>
                <a:effectLst/>
                <a:latin typeface="Calibri" panose="020F0502020204030204"/>
                <a:cs typeface="Calibri" panose="020F0502020204030204" pitchFamily="34" charset="0"/>
              </a:rPr>
              <a:t>2T-23 (BRL milhões) Aesop - </a:t>
            </a:r>
            <a:r>
              <a:rPr lang="en-US" sz="1100" b="0" i="1" u="none" strike="noStrike" baseline="0">
                <a:solidFill>
                  <a:sysClr val="windowText" lastClr="000000"/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Operação</a:t>
            </a:r>
            <a:r>
              <a:rPr lang="en-US" sz="1100" b="0" i="1" u="none" strike="noStrike" baseline="0" dirty="0">
                <a:solidFill>
                  <a:sysClr val="windowText" lastClr="000000"/>
                </a:solidFill>
                <a:effectLst/>
                <a:latin typeface="Calibri" panose="020F0502020204030204"/>
                <a:cs typeface="Calibri" panose="020F0502020204030204" pitchFamily="34" charset="0"/>
              </a:rPr>
              <a:t> Discontinuada </a:t>
            </a:r>
            <a:endParaRPr lang="pt-BR" sz="1100" b="0" i="1" u="none" strike="noStrike" baseline="0" dirty="0">
              <a:solidFill>
                <a:sysClr val="windowText" lastClr="000000"/>
              </a:solidFill>
              <a:effectLst/>
              <a:latin typeface="Calibri" panose="020F0502020204030204"/>
              <a:cs typeface="Calibri" panose="020F0502020204030204" pitchFamily="34" charset="0"/>
            </a:endParaRPr>
          </a:p>
        </cx:rich>
      </cx:tx>
    </cx:title>
    <cx:plotArea>
      <cx:plotAreaRegion>
        <cx:series layoutId="waterfall" uniqueId="{2EBE4B17-2D70-43BF-9973-219ECBF4EC6E}" formatIdx="0">
          <cx:spPr>
            <a:solidFill>
              <a:srgbClr val="134135"/>
            </a:solidFill>
          </cx:spPr>
          <cx:dataPt idx="1">
            <cx:spPr>
              <a:solidFill>
                <a:srgbClr val="1A364C"/>
              </a:solidFill>
            </cx:spPr>
          </cx:dataPt>
          <cx:dataPt idx="2">
            <cx:spPr>
              <a:solidFill>
                <a:srgbClr val="1A364C"/>
              </a:solidFill>
            </cx:spPr>
          </cx:dataPt>
          <cx:dataPt idx="3">
            <cx:spPr>
              <a:solidFill>
                <a:srgbClr val="A54319"/>
              </a:solidFill>
            </cx:spPr>
          </cx:dataPt>
          <cx:dataPt idx="4">
            <cx:spPr>
              <a:solidFill>
                <a:srgbClr val="E4D7C7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pt-BR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pt-BR" sz="900" b="1" i="0" u="none" strike="noStrike" baseline="0">
                      <a:solidFill>
                        <a:sysClr val="windowText" lastClr="000000"/>
                      </a:solidFill>
                      <a:latin typeface="Calibri" panose="020F0502020204030204"/>
                    </a:rPr>
                    <a:t> (215,3)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microsoft.com/office/2014/relationships/chartEx" Target="../charts/chartEx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387804</xdr:colOff>
      <xdr:row>0</xdr:row>
      <xdr:rowOff>0</xdr:rowOff>
    </xdr:from>
    <xdr:to>
      <xdr:col>12</xdr:col>
      <xdr:colOff>13607</xdr:colOff>
      <xdr:row>35</xdr:row>
      <xdr:rowOff>0</xdr:rowOff>
    </xdr:to>
    <xdr:pic>
      <xdr:nvPicPr>
        <xdr:cNvPr id="25" name="Screen Shot 2021-07-13 at 17.42.14.png">
          <a:extLst>
            <a:ext uri="{FF2B5EF4-FFF2-40B4-BE49-F238E27FC236}">
              <a16:creationId xmlns:a16="http://schemas.microsoft.com/office/drawing/2014/main" id="{DE9A80F9-D8C7-F31E-A721-29B56B9DF6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" t="6028" r="1595" b="9658"/>
        <a:stretch/>
      </xdr:blipFill>
      <xdr:spPr>
        <a:xfrm>
          <a:off x="2265590" y="0"/>
          <a:ext cx="5259160" cy="5225143"/>
        </a:xfrm>
        <a:prstGeom prst="rect">
          <a:avLst/>
        </a:prstGeom>
        <a:ln w="12700">
          <a:miter lim="400000"/>
        </a:ln>
      </xdr:spPr>
    </xdr:pic>
    <xdr:clientData/>
  </xdr:twoCellAnchor>
  <xdr:twoCellAnchor>
    <xdr:from>
      <xdr:col>11</xdr:col>
      <xdr:colOff>381000</xdr:colOff>
      <xdr:row>11</xdr:row>
      <xdr:rowOff>149677</xdr:rowOff>
    </xdr:from>
    <xdr:to>
      <xdr:col>16</xdr:col>
      <xdr:colOff>989919</xdr:colOff>
      <xdr:row>29</xdr:row>
      <xdr:rowOff>108855</xdr:rowOff>
    </xdr:to>
    <xdr:sp macro="" textlink="">
      <xdr:nvSpPr>
        <xdr:cNvPr id="3" name="Retângulo: Cantos Diagonais Arredondados 2">
          <a:extLst>
            <a:ext uri="{FF2B5EF4-FFF2-40B4-BE49-F238E27FC236}">
              <a16:creationId xmlns:a16="http://schemas.microsoft.com/office/drawing/2014/main" id="{E8C5643B-CA58-4CEA-A6F1-3EC22BAA3349}"/>
            </a:ext>
          </a:extLst>
        </xdr:cNvPr>
        <xdr:cNvSpPr/>
      </xdr:nvSpPr>
      <xdr:spPr>
        <a:xfrm>
          <a:off x="7266214" y="1945820"/>
          <a:ext cx="3738562" cy="2898321"/>
        </a:xfrm>
        <a:prstGeom prst="round2DiagRect">
          <a:avLst>
            <a:gd name="adj1" fmla="val 13115"/>
            <a:gd name="adj2" fmla="val 0"/>
          </a:avLst>
        </a:prstGeom>
        <a:solidFill>
          <a:srgbClr val="134135"/>
        </a:solidFill>
        <a:ln w="12700">
          <a:solidFill>
            <a:srgbClr val="13413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496662</xdr:colOff>
      <xdr:row>2</xdr:row>
      <xdr:rowOff>152401</xdr:rowOff>
    </xdr:from>
    <xdr:to>
      <xdr:col>16</xdr:col>
      <xdr:colOff>563338</xdr:colOff>
      <xdr:row>11</xdr:row>
      <xdr:rowOff>32658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6D0074C-11C6-477E-8DD8-E7D01F32171A}"/>
            </a:ext>
          </a:extLst>
        </xdr:cNvPr>
        <xdr:cNvSpPr/>
      </xdr:nvSpPr>
      <xdr:spPr>
        <a:xfrm>
          <a:off x="8007805" y="478972"/>
          <a:ext cx="2570390" cy="1349829"/>
        </a:xfrm>
        <a:prstGeom prst="roundRect">
          <a:avLst/>
        </a:prstGeom>
        <a:solidFill>
          <a:srgbClr val="FFFFFF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l"/>
          <a:r>
            <a:rPr lang="pt-BR" sz="2400" b="1">
              <a:solidFill>
                <a:schemeClr val="tx1">
                  <a:lumMod val="75000"/>
                  <a:lumOff val="25000"/>
                </a:schemeClr>
              </a:solidFill>
              <a:latin typeface="Apparel Display" panose="00000500000000000000" pitchFamily="50" charset="0"/>
              <a:cs typeface="Poppins" panose="00000500000000000000" pitchFamily="2" charset="0"/>
            </a:rPr>
            <a:t>Dados Históricos </a:t>
          </a:r>
        </a:p>
        <a:p>
          <a:pPr algn="l"/>
          <a:r>
            <a:rPr lang="pt-BR" sz="2400" b="1" i="0">
              <a:solidFill>
                <a:schemeClr val="tx1">
                  <a:lumMod val="75000"/>
                  <a:lumOff val="25000"/>
                </a:schemeClr>
              </a:solidFill>
              <a:latin typeface="Apparel Display" panose="00000500000000000000" pitchFamily="50" charset="0"/>
              <a:cs typeface="Poppins" panose="00000500000000000000" pitchFamily="2" charset="0"/>
            </a:rPr>
            <a:t>Historical Data</a:t>
          </a:r>
        </a:p>
      </xdr:txBody>
    </xdr:sp>
    <xdr:clientData/>
  </xdr:twoCellAnchor>
  <xdr:twoCellAnchor>
    <xdr:from>
      <xdr:col>12</xdr:col>
      <xdr:colOff>40821</xdr:colOff>
      <xdr:row>13</xdr:row>
      <xdr:rowOff>108857</xdr:rowOff>
    </xdr:from>
    <xdr:to>
      <xdr:col>16</xdr:col>
      <xdr:colOff>721178</xdr:colOff>
      <xdr:row>27</xdr:row>
      <xdr:rowOff>108858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1CEAFB0-8FD2-493A-B98C-17B1886AD1A5}"/>
            </a:ext>
          </a:extLst>
        </xdr:cNvPr>
        <xdr:cNvSpPr/>
      </xdr:nvSpPr>
      <xdr:spPr>
        <a:xfrm>
          <a:off x="7551964" y="2231571"/>
          <a:ext cx="3184071" cy="228600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pt-BR" sz="2000" b="1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IR Contacts</a:t>
          </a:r>
          <a:r>
            <a:rPr lang="pt-BR" sz="2000" b="1" baseline="0">
              <a:solidFill>
                <a:sysClr val="windowText" lastClr="000000"/>
              </a:solidFill>
              <a:latin typeface="Poppins" panose="00000500000000000000" pitchFamily="2" charset="0"/>
              <a:cs typeface="Poppins" panose="00000500000000000000" pitchFamily="2" charset="0"/>
            </a:rPr>
            <a:t> </a:t>
          </a:r>
          <a:endParaRPr lang="pt-BR" sz="2000" b="1">
            <a:solidFill>
              <a:sysClr val="windowText" lastClr="000000"/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pPr algn="ctr"/>
          <a:r>
            <a:rPr lang="pt-BR" sz="1400" b="0" i="1">
              <a:solidFill>
                <a:srgbClr val="134135"/>
              </a:solidFill>
              <a:latin typeface="Poppins" panose="00000500000000000000" pitchFamily="2" charset="0"/>
              <a:cs typeface="Poppins" panose="00000500000000000000" pitchFamily="2" charset="0"/>
            </a:rPr>
            <a:t>ri@natura.net</a:t>
          </a:r>
        </a:p>
        <a:p>
          <a:pPr algn="ctr"/>
          <a:r>
            <a:rPr lang="pt-BR" sz="1400" b="0" i="1">
              <a:solidFill>
                <a:srgbClr val="134135"/>
              </a:solidFill>
              <a:latin typeface="Poppins" panose="00000500000000000000" pitchFamily="2" charset="0"/>
              <a:cs typeface="Poppins" panose="00000500000000000000" pitchFamily="2" charset="0"/>
            </a:rPr>
            <a:t>helenavillares@natura.net</a:t>
          </a:r>
        </a:p>
        <a:p>
          <a:pPr algn="ctr"/>
          <a:r>
            <a:rPr lang="pt-BR" sz="1400" b="0" i="1">
              <a:solidFill>
                <a:srgbClr val="134135"/>
              </a:solidFill>
              <a:latin typeface="Poppins" panose="00000500000000000000" pitchFamily="2" charset="0"/>
              <a:cs typeface="Poppins" panose="00000500000000000000" pitchFamily="2" charset="0"/>
            </a:rPr>
            <a:t>nicholasbaines@natura.net</a:t>
          </a:r>
        </a:p>
        <a:p>
          <a:pPr algn="ctr"/>
          <a:r>
            <a:rPr lang="pt-BR" sz="1400" b="0" i="1">
              <a:solidFill>
                <a:srgbClr val="134135"/>
              </a:solidFill>
              <a:latin typeface="Poppins" panose="00000500000000000000" pitchFamily="2" charset="0"/>
              <a:cs typeface="Poppins" panose="00000500000000000000" pitchFamily="2" charset="0"/>
            </a:rPr>
            <a:t>lucassilva10@natura.net</a:t>
          </a:r>
        </a:p>
        <a:p>
          <a:pPr algn="ctr"/>
          <a:r>
            <a:rPr lang="pt-BR" sz="1400" b="0" i="1">
              <a:solidFill>
                <a:srgbClr val="134135"/>
              </a:solidFill>
              <a:latin typeface="Poppins" panose="00000500000000000000" pitchFamily="2" charset="0"/>
              <a:cs typeface="Poppins" panose="00000500000000000000" pitchFamily="2" charset="0"/>
            </a:rPr>
            <a:t>isadoragouveia@natura.net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571500</xdr:colOff>
      <xdr:row>35</xdr:row>
      <xdr:rowOff>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25D071CA-F798-F94F-F4A8-6695E69002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049"/>
        <a:stretch/>
      </xdr:blipFill>
      <xdr:spPr>
        <a:xfrm>
          <a:off x="0" y="0"/>
          <a:ext cx="4327071" cy="5225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280147</xdr:colOff>
      <xdr:row>3</xdr:row>
      <xdr:rowOff>168086</xdr:rowOff>
    </xdr:from>
    <xdr:to>
      <xdr:col>45</xdr:col>
      <xdr:colOff>549090</xdr:colOff>
      <xdr:row>14</xdr:row>
      <xdr:rowOff>166965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9C2A6AF0-7904-4CF7-AC77-3A6FCCC8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392206</xdr:colOff>
      <xdr:row>4</xdr:row>
      <xdr:rowOff>22412</xdr:rowOff>
    </xdr:from>
    <xdr:to>
      <xdr:col>50</xdr:col>
      <xdr:colOff>56031</xdr:colOff>
      <xdr:row>15</xdr:row>
      <xdr:rowOff>21291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FB67AB84-80EC-42F8-B032-0F936BB3B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592231</xdr:colOff>
      <xdr:row>65</xdr:row>
      <xdr:rowOff>181536</xdr:rowOff>
    </xdr:from>
    <xdr:to>
      <xdr:col>8</xdr:col>
      <xdr:colOff>80122</xdr:colOff>
      <xdr:row>76</xdr:row>
      <xdr:rowOff>114860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3C176A-7FD3-429C-A6DB-621DE0F0C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414617</xdr:colOff>
      <xdr:row>0</xdr:row>
      <xdr:rowOff>123265</xdr:rowOff>
    </xdr:from>
    <xdr:to>
      <xdr:col>20</xdr:col>
      <xdr:colOff>493060</xdr:colOff>
      <xdr:row>18</xdr:row>
      <xdr:rowOff>22412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895066-0A58-49CA-84D6-B879B6199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70713</xdr:colOff>
      <xdr:row>5</xdr:row>
      <xdr:rowOff>164859</xdr:rowOff>
    </xdr:from>
    <xdr:to>
      <xdr:col>17</xdr:col>
      <xdr:colOff>515470</xdr:colOff>
      <xdr:row>7</xdr:row>
      <xdr:rowOff>22409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AEFD2FAD-8EFD-4658-AAAE-872D2DD2AE45}"/>
            </a:ext>
          </a:extLst>
        </xdr:cNvPr>
        <xdr:cNvGrpSpPr/>
      </xdr:nvGrpSpPr>
      <xdr:grpSpPr>
        <a:xfrm>
          <a:off x="13764301" y="1117359"/>
          <a:ext cx="1049875" cy="238550"/>
          <a:chOff x="11693962" y="1419919"/>
          <a:chExt cx="946273" cy="238552"/>
        </a:xfrm>
      </xdr:grpSpPr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5A7D30A8-69E7-FE46-498F-AA91411B8A82}"/>
              </a:ext>
            </a:extLst>
          </xdr:cNvPr>
          <xdr:cNvCxnSpPr/>
        </xdr:nvCxnSpPr>
        <xdr:spPr>
          <a:xfrm>
            <a:off x="11693962" y="1419919"/>
            <a:ext cx="219066" cy="59258"/>
          </a:xfrm>
          <a:prstGeom prst="line">
            <a:avLst/>
          </a:prstGeom>
          <a:ln>
            <a:solidFill>
              <a:srgbClr val="96969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de Seta Reta 5">
            <a:extLst>
              <a:ext uri="{FF2B5EF4-FFF2-40B4-BE49-F238E27FC236}">
                <a16:creationId xmlns:a16="http://schemas.microsoft.com/office/drawing/2014/main" id="{327877DB-C6D6-7932-D964-484A03F2AAB0}"/>
              </a:ext>
            </a:extLst>
          </xdr:cNvPr>
          <xdr:cNvCxnSpPr/>
        </xdr:nvCxnSpPr>
        <xdr:spPr>
          <a:xfrm>
            <a:off x="12377633" y="1591236"/>
            <a:ext cx="262602" cy="67235"/>
          </a:xfrm>
          <a:prstGeom prst="straightConnector1">
            <a:avLst/>
          </a:prstGeom>
          <a:ln>
            <a:solidFill>
              <a:srgbClr val="969696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238247</xdr:colOff>
      <xdr:row>9</xdr:row>
      <xdr:rowOff>10717</xdr:rowOff>
    </xdr:from>
    <xdr:to>
      <xdr:col>17</xdr:col>
      <xdr:colOff>593912</xdr:colOff>
      <xdr:row>10</xdr:row>
      <xdr:rowOff>67235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03E26BB-8D44-4E7F-8906-FC6AE3462ED9}"/>
            </a:ext>
          </a:extLst>
        </xdr:cNvPr>
        <xdr:cNvSpPr txBox="1"/>
      </xdr:nvSpPr>
      <xdr:spPr>
        <a:xfrm>
          <a:off x="11802718" y="1725217"/>
          <a:ext cx="960782" cy="24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+1.9% CC</a:t>
          </a:r>
        </a:p>
      </xdr:txBody>
    </xdr:sp>
    <xdr:clientData/>
  </xdr:twoCellAnchor>
  <xdr:twoCellAnchor>
    <xdr:from>
      <xdr:col>16</xdr:col>
      <xdr:colOff>269057</xdr:colOff>
      <xdr:row>9</xdr:row>
      <xdr:rowOff>43850</xdr:rowOff>
    </xdr:from>
    <xdr:to>
      <xdr:col>17</xdr:col>
      <xdr:colOff>318029</xdr:colOff>
      <xdr:row>10</xdr:row>
      <xdr:rowOff>47165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225CE26-E9A1-567E-F196-DDD71CCF1B65}"/>
            </a:ext>
          </a:extLst>
        </xdr:cNvPr>
        <xdr:cNvGrpSpPr/>
      </xdr:nvGrpSpPr>
      <xdr:grpSpPr>
        <a:xfrm>
          <a:off x="13962645" y="1758350"/>
          <a:ext cx="654090" cy="193815"/>
          <a:chOff x="11676644" y="1018761"/>
          <a:chExt cx="654089" cy="193815"/>
        </a:xfrm>
      </xdr:grpSpPr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A16AE72B-72EE-412B-96C0-47421CD0F16D}"/>
              </a:ext>
            </a:extLst>
          </xdr:cNvPr>
          <xdr:cNvCxnSpPr/>
        </xdr:nvCxnSpPr>
        <xdr:spPr>
          <a:xfrm flipV="1">
            <a:off x="11676644" y="1018761"/>
            <a:ext cx="654089" cy="828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516D6EF1-C611-4C1A-8BD7-104A968F0DE1}"/>
              </a:ext>
            </a:extLst>
          </xdr:cNvPr>
          <xdr:cNvCxnSpPr/>
        </xdr:nvCxnSpPr>
        <xdr:spPr>
          <a:xfrm flipV="1">
            <a:off x="11676644" y="1204293"/>
            <a:ext cx="654089" cy="828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549087</xdr:colOff>
      <xdr:row>3</xdr:row>
      <xdr:rowOff>168089</xdr:rowOff>
    </xdr:from>
    <xdr:to>
      <xdr:col>26</xdr:col>
      <xdr:colOff>212912</xdr:colOff>
      <xdr:row>14</xdr:row>
      <xdr:rowOff>166968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FC234C6-E5D3-4D1C-B015-1CED2369B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555813</xdr:colOff>
      <xdr:row>0</xdr:row>
      <xdr:rowOff>129987</xdr:rowOff>
    </xdr:from>
    <xdr:to>
      <xdr:col>28</xdr:col>
      <xdr:colOff>466166</xdr:colOff>
      <xdr:row>3</xdr:row>
      <xdr:rowOff>40341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1ED14450-394A-43F5-84E7-4A8F180E1C12}"/>
            </a:ext>
          </a:extLst>
        </xdr:cNvPr>
        <xdr:cNvSpPr txBox="1"/>
      </xdr:nvSpPr>
      <xdr:spPr>
        <a:xfrm>
          <a:off x="16356107" y="129987"/>
          <a:ext cx="2935941" cy="481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 fontAlgn="auto" latinLnBrk="0" hangingPunct="0"/>
          <a:r>
            <a:rPr lang="en-US" sz="1000" b="1" i="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Net Revenue* by geography</a:t>
          </a:r>
          <a:endParaRPr lang="pt-BR" sz="1000"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 rtl="0" fontAlgn="auto" latinLnBrk="0" hangingPunct="0"/>
          <a:r>
            <a:rPr lang="en-US" sz="1000" b="1" i="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(%)</a:t>
          </a:r>
          <a:endParaRPr lang="pt-BR" sz="1000"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481852</xdr:colOff>
      <xdr:row>25</xdr:row>
      <xdr:rowOff>22411</xdr:rowOff>
    </xdr:from>
    <xdr:to>
      <xdr:col>11</xdr:col>
      <xdr:colOff>470648</xdr:colOff>
      <xdr:row>39</xdr:row>
      <xdr:rowOff>43703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57DDCD6D-BC8A-486F-902A-CE000465BF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2427" y="4803961"/>
              <a:ext cx="5570446" cy="3193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33</xdr:col>
      <xdr:colOff>145676</xdr:colOff>
      <xdr:row>0</xdr:row>
      <xdr:rowOff>11205</xdr:rowOff>
    </xdr:from>
    <xdr:to>
      <xdr:col>40</xdr:col>
      <xdr:colOff>504266</xdr:colOff>
      <xdr:row>17</xdr:row>
      <xdr:rowOff>100852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367D7942-2F67-4212-A3CC-CD02209A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11205</xdr:colOff>
      <xdr:row>3</xdr:row>
      <xdr:rowOff>33616</xdr:rowOff>
    </xdr:from>
    <xdr:to>
      <xdr:col>28</xdr:col>
      <xdr:colOff>33617</xdr:colOff>
      <xdr:row>14</xdr:row>
      <xdr:rowOff>190498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4B6EC1C2-805B-3E33-F9DB-F588508EB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56030</xdr:colOff>
      <xdr:row>9</xdr:row>
      <xdr:rowOff>89647</xdr:rowOff>
    </xdr:from>
    <xdr:to>
      <xdr:col>22</xdr:col>
      <xdr:colOff>481853</xdr:colOff>
      <xdr:row>9</xdr:row>
      <xdr:rowOff>89647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023E3203-A782-D999-1F3B-AA2890EEB973}"/>
            </a:ext>
          </a:extLst>
        </xdr:cNvPr>
        <xdr:cNvCxnSpPr/>
      </xdr:nvCxnSpPr>
      <xdr:spPr>
        <a:xfrm>
          <a:off x="15251206" y="1804147"/>
          <a:ext cx="425823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313765</xdr:colOff>
      <xdr:row>3</xdr:row>
      <xdr:rowOff>156881</xdr:rowOff>
    </xdr:from>
    <xdr:to>
      <xdr:col>30</xdr:col>
      <xdr:colOff>582708</xdr:colOff>
      <xdr:row>14</xdr:row>
      <xdr:rowOff>155760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383D4351-6855-4CA3-9851-8FDE458FA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369794</xdr:colOff>
      <xdr:row>3</xdr:row>
      <xdr:rowOff>11206</xdr:rowOff>
    </xdr:from>
    <xdr:to>
      <xdr:col>32</xdr:col>
      <xdr:colOff>392205</xdr:colOff>
      <xdr:row>14</xdr:row>
      <xdr:rowOff>168088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7DE77B2F-FE5A-4A51-B559-DAA9525E3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347381</xdr:colOff>
      <xdr:row>3</xdr:row>
      <xdr:rowOff>22413</xdr:rowOff>
    </xdr:from>
    <xdr:to>
      <xdr:col>47</xdr:col>
      <xdr:colOff>369792</xdr:colOff>
      <xdr:row>14</xdr:row>
      <xdr:rowOff>179295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143AE5F-71D4-4C78-88F8-91FC014C5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459441</xdr:colOff>
      <xdr:row>3</xdr:row>
      <xdr:rowOff>67236</xdr:rowOff>
    </xdr:from>
    <xdr:to>
      <xdr:col>51</xdr:col>
      <xdr:colOff>481853</xdr:colOff>
      <xdr:row>15</xdr:row>
      <xdr:rowOff>33618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D25FF857-B30D-46C9-AFA6-0699A73B1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259976</xdr:colOff>
      <xdr:row>0</xdr:row>
      <xdr:rowOff>58270</xdr:rowOff>
    </xdr:from>
    <xdr:to>
      <xdr:col>48</xdr:col>
      <xdr:colOff>170329</xdr:colOff>
      <xdr:row>2</xdr:row>
      <xdr:rowOff>159124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8343306-E451-4491-8A17-AC4DF1B37B88}"/>
            </a:ext>
          </a:extLst>
        </xdr:cNvPr>
        <xdr:cNvSpPr txBox="1"/>
      </xdr:nvSpPr>
      <xdr:spPr>
        <a:xfrm>
          <a:off x="28162623" y="58270"/>
          <a:ext cx="2935941" cy="481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 fontAlgn="auto" latinLnBrk="0" hangingPunct="0"/>
          <a:r>
            <a:rPr lang="pt-BR" sz="1000" b="1" i="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Receita Líquida* por geografia</a:t>
          </a:r>
          <a:endParaRPr lang="pt-BR" sz="1000"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 rtl="0" fontAlgn="auto" latinLnBrk="0" hangingPunct="0"/>
          <a:r>
            <a:rPr lang="en-US" sz="1000" b="1" i="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(%)</a:t>
          </a:r>
          <a:endParaRPr lang="pt-BR" sz="1000"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28</xdr:col>
      <xdr:colOff>22412</xdr:colOff>
      <xdr:row>14</xdr:row>
      <xdr:rowOff>112059</xdr:rowOff>
    </xdr:from>
    <xdr:to>
      <xdr:col>32</xdr:col>
      <xdr:colOff>145676</xdr:colOff>
      <xdr:row>16</xdr:row>
      <xdr:rowOff>11206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C763F24-155F-C08C-9625-403838FF3E3D}"/>
            </a:ext>
          </a:extLst>
        </xdr:cNvPr>
        <xdr:cNvSpPr txBox="1"/>
      </xdr:nvSpPr>
      <xdr:spPr>
        <a:xfrm>
          <a:off x="18848294" y="2779059"/>
          <a:ext cx="2543735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CA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Aesop </a:t>
          </a: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as Discontinued Operations</a:t>
          </a:r>
          <a:endParaRPr lang="pt-BR" sz="10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0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47</xdr:col>
      <xdr:colOff>33617</xdr:colOff>
      <xdr:row>15</xdr:row>
      <xdr:rowOff>1</xdr:rowOff>
    </xdr:from>
    <xdr:to>
      <xdr:col>51</xdr:col>
      <xdr:colOff>156882</xdr:colOff>
      <xdr:row>16</xdr:row>
      <xdr:rowOff>89648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F621D727-D6A2-4FB7-8713-EB89726696F3}"/>
            </a:ext>
          </a:extLst>
        </xdr:cNvPr>
        <xdr:cNvSpPr txBox="1"/>
      </xdr:nvSpPr>
      <xdr:spPr>
        <a:xfrm>
          <a:off x="30356735" y="2857501"/>
          <a:ext cx="2543735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CA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Aesop - </a:t>
          </a: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Operação</a:t>
          </a:r>
          <a:r>
            <a:rPr lang="en-CA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descontinuada</a:t>
          </a:r>
          <a:endParaRPr lang="pt-BR" sz="10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0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42</xdr:col>
      <xdr:colOff>96370</xdr:colOff>
      <xdr:row>14</xdr:row>
      <xdr:rowOff>174813</xdr:rowOff>
    </xdr:from>
    <xdr:to>
      <xdr:col>46</xdr:col>
      <xdr:colOff>219634</xdr:colOff>
      <xdr:row>16</xdr:row>
      <xdr:rowOff>73960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89D03719-DF8F-4644-A6B3-086F80A39062}"/>
            </a:ext>
          </a:extLst>
        </xdr:cNvPr>
        <xdr:cNvSpPr txBox="1"/>
      </xdr:nvSpPr>
      <xdr:spPr>
        <a:xfrm>
          <a:off x="27393899" y="2841813"/>
          <a:ext cx="2543735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CA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Aesop - </a:t>
          </a: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Operação</a:t>
          </a:r>
          <a:r>
            <a:rPr lang="en-CA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descontinuada</a:t>
          </a:r>
          <a:endParaRPr lang="pt-BR" sz="10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0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23</xdr:col>
      <xdr:colOff>73959</xdr:colOff>
      <xdr:row>14</xdr:row>
      <xdr:rowOff>118783</xdr:rowOff>
    </xdr:from>
    <xdr:to>
      <xdr:col>27</xdr:col>
      <xdr:colOff>197223</xdr:colOff>
      <xdr:row>16</xdr:row>
      <xdr:rowOff>17930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5D4ACC6-037A-4999-9267-EC2E4DEB5AE1}"/>
            </a:ext>
          </a:extLst>
        </xdr:cNvPr>
        <xdr:cNvSpPr txBox="1"/>
      </xdr:nvSpPr>
      <xdr:spPr>
        <a:xfrm>
          <a:off x="15874253" y="2785783"/>
          <a:ext cx="2543735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CA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Aesop </a:t>
          </a:r>
          <a:r>
            <a:rPr lang="pt-BR" sz="1000" b="0" i="0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as Discontinued Operations</a:t>
          </a:r>
          <a:endParaRPr lang="pt-BR" sz="1000">
            <a:solidFill>
              <a:schemeClr val="bg2">
                <a:lumMod val="25000"/>
              </a:schemeClr>
            </a:solidFill>
            <a:effectLst/>
          </a:endParaRPr>
        </a:p>
        <a:p>
          <a:endParaRPr lang="pt-BR" sz="10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21</xdr:col>
      <xdr:colOff>448237</xdr:colOff>
      <xdr:row>39</xdr:row>
      <xdr:rowOff>21292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8" name="Gráfico 57">
              <a:extLst>
                <a:ext uri="{FF2B5EF4-FFF2-40B4-BE49-F238E27FC236}">
                  <a16:creationId xmlns:a16="http://schemas.microsoft.com/office/drawing/2014/main" id="{8D51496A-C10E-472F-914E-C5BBE271FA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1925" y="4781550"/>
              <a:ext cx="5591737" cy="3193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526675</xdr:colOff>
      <xdr:row>65</xdr:row>
      <xdr:rowOff>179294</xdr:rowOff>
    </xdr:from>
    <xdr:to>
      <xdr:col>13</xdr:col>
      <xdr:colOff>156881</xdr:colOff>
      <xdr:row>76</xdr:row>
      <xdr:rowOff>90206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1E0F0790-7393-42EC-9DD6-977171636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0.00351</cdr:y>
    </cdr:from>
    <cdr:to>
      <cdr:x>1</cdr:x>
      <cdr:y>0.11396</cdr:y>
    </cdr:to>
    <cdr:sp macro="" textlink="">
      <cdr:nvSpPr>
        <cdr:cNvPr id="2" name="CaixaDeTexto 8">
          <a:extLst xmlns:a="http://schemas.openxmlformats.org/drawingml/2006/main">
            <a:ext uri="{FF2B5EF4-FFF2-40B4-BE49-F238E27FC236}">
              <a16:creationId xmlns:a16="http://schemas.microsoft.com/office/drawing/2014/main" id="{F235F273-97A0-BC02-DB95-9AA78DCE1186}"/>
            </a:ext>
          </a:extLst>
        </cdr:cNvPr>
        <cdr:cNvSpPr txBox="1"/>
      </cdr:nvSpPr>
      <cdr:spPr>
        <a:xfrm xmlns:a="http://schemas.openxmlformats.org/drawingml/2006/main">
          <a:off x="0" y="11670"/>
          <a:ext cx="4594413" cy="3676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>
          <a:noFill/>
          <a:miter lim="400000"/>
        </a:ln>
        <a:effectLst xmlns:a="http://schemas.openxmlformats.org/drawingml/2006/main"/>
        <a:sp3d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none"/>
      </cdr:style>
      <cdr:txBody>
        <a:bodyPr xmlns:a="http://schemas.openxmlformats.org/drawingml/2006/main" rot="0" spcFirstLastPara="1" vert="horz" wrap="square" lIns="50802" tIns="50802" rIns="50802" bIns="50802" numCol="1" spcCol="38100" rtlCol="0" anchor="ctr">
          <a:spAutoFit/>
        </a:bodyPr>
        <a:lstStyle xmlns:a="http://schemas.openxmlformats.org/drawingml/2006/main">
          <a:defPPr marL="0" marR="0" indent="0" algn="l" defTabSz="914378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1pPr>
          <a:lvl2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2pPr>
          <a:lvl3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3pPr>
          <a:lvl4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4pPr>
          <a:lvl5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5pPr>
          <a:lvl6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6pPr>
          <a:lvl7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7pPr>
          <a:lvl8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8pPr>
          <a:lvl9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9pPr>
        </a:lstStyle>
        <a:p xmlns:a="http://schemas.openxmlformats.org/drawingml/2006/main">
          <a:pPr defTabSz="825658"/>
          <a:r>
            <a:rPr lang="en-US" sz="1000" b="1" dirty="0">
              <a:latin typeface="Verdana" panose="020B0604030504040204" pitchFamily="34" charset="0"/>
              <a:ea typeface="Verdana" panose="020B0604030504040204" pitchFamily="34" charset="0"/>
            </a:rPr>
            <a:t>Consolidated Net Revenue Growth</a:t>
          </a:r>
        </a:p>
        <a:p xmlns:a="http://schemas.openxmlformats.org/drawingml/2006/main">
          <a:pPr defTabSz="825658"/>
          <a:r>
            <a:rPr lang="en-US" sz="700" b="1" dirty="0">
              <a:latin typeface="Verdana" panose="020B0604030504040204" pitchFamily="34" charset="0"/>
              <a:ea typeface="Verdana" panose="020B0604030504040204" pitchFamily="34" charset="0"/>
            </a:rPr>
            <a:t>(R$ million)</a:t>
          </a:r>
        </a:p>
      </cdr:txBody>
    </cdr:sp>
  </cdr:relSizeAnchor>
  <cdr:relSizeAnchor xmlns:cdr="http://schemas.openxmlformats.org/drawingml/2006/chartDrawing">
    <cdr:from>
      <cdr:x>0</cdr:x>
      <cdr:y>0.1128</cdr:y>
    </cdr:from>
    <cdr:to>
      <cdr:x>1</cdr:x>
      <cdr:y>0.18578</cdr:y>
    </cdr:to>
    <cdr:sp macro="" textlink="">
      <cdr:nvSpPr>
        <cdr:cNvPr id="5" name="CaixaDeTexto 10">
          <a:extLst xmlns:a="http://schemas.openxmlformats.org/drawingml/2006/main">
            <a:ext uri="{FF2B5EF4-FFF2-40B4-BE49-F238E27FC236}">
              <a16:creationId xmlns:a16="http://schemas.microsoft.com/office/drawing/2014/main" id="{F2212BF5-EA6D-EF1E-C04D-3D3E9BEDEB2A}"/>
            </a:ext>
          </a:extLst>
        </cdr:cNvPr>
        <cdr:cNvSpPr txBox="1"/>
      </cdr:nvSpPr>
      <cdr:spPr>
        <a:xfrm xmlns:a="http://schemas.openxmlformats.org/drawingml/2006/main">
          <a:off x="0" y="375418"/>
          <a:ext cx="4594413" cy="2428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>
          <a:noFill/>
          <a:miter lim="400000"/>
        </a:ln>
        <a:effectLst xmlns:a="http://schemas.openxmlformats.org/drawingml/2006/main"/>
        <a:sp3d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none"/>
      </cdr:style>
      <cdr:txBody>
        <a:bodyPr xmlns:a="http://schemas.openxmlformats.org/drawingml/2006/main" rot="0" spcFirstLastPara="1" vert="horz" wrap="square" lIns="50802" tIns="50802" rIns="50802" bIns="50802" numCol="1" spcCol="38100" rtlCol="0" anchor="ctr">
          <a:spAutoFit/>
        </a:bodyPr>
        <a:lstStyle xmlns:a="http://schemas.openxmlformats.org/drawingml/2006/main">
          <a:defPPr marL="0" marR="0" indent="0" algn="l" defTabSz="914378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1pPr>
          <a:lvl2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2pPr>
          <a:lvl3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3pPr>
          <a:lvl4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4pPr>
          <a:lvl5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5pPr>
          <a:lvl6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6pPr>
          <a:lvl7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7pPr>
          <a:lvl8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8pPr>
          <a:lvl9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9pPr>
        </a:lstStyle>
        <a:p xmlns:a="http://schemas.openxmlformats.org/drawingml/2006/main">
          <a:pPr defTabSz="825658"/>
          <a:r>
            <a:rPr lang="en-US" sz="900" b="1" dirty="0">
              <a:latin typeface="Verdana" panose="020B0604030504040204" pitchFamily="34" charset="0"/>
              <a:ea typeface="Verdana" panose="020B0604030504040204" pitchFamily="34" charset="0"/>
            </a:rPr>
            <a:t>Q2-23* vs. Q2-22*</a:t>
          </a:r>
          <a:endParaRPr lang="en-US" sz="900" b="1" i="1" dirty="0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0.42719</cdr:x>
      <cdr:y>0.20159</cdr:y>
    </cdr:from>
    <cdr:to>
      <cdr:x>0.54134</cdr:x>
      <cdr:y>0.2982</cdr:y>
    </cdr:to>
    <cdr:sp macro="" textlink="">
      <cdr:nvSpPr>
        <cdr:cNvPr id="6" name="Body Level One…">
          <a:extLst xmlns:a="http://schemas.openxmlformats.org/drawingml/2006/main">
            <a:ext uri="{FF2B5EF4-FFF2-40B4-BE49-F238E27FC236}">
              <a16:creationId xmlns:a16="http://schemas.microsoft.com/office/drawing/2014/main" id="{56A46B5E-4184-608E-3D0F-006A10DB7AE7}"/>
            </a:ext>
          </a:extLst>
        </cdr:cNvPr>
        <cdr:cNvSpPr txBox="1">
          <a:spLocks xmlns:a="http://schemas.openxmlformats.org/drawingml/2006/main" noGrp="1"/>
        </cdr:cNvSpPr>
      </cdr:nvSpPr>
      <cdr:spPr bwMode="auto">
        <a:xfrm xmlns:a="http://schemas.openxmlformats.org/drawingml/2006/main">
          <a:off x="1962674" y="670913"/>
          <a:ext cx="524444" cy="32155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 algn="ctr">
          <a:solidFill>
            <a:srgbClr val="969696"/>
          </a:solidFill>
          <a:miter lim="400000"/>
        </a:ln>
        <a:effectLst xmlns:a="http://schemas.openxmlformats.org/drawingml/2006/main"/>
        <a:extLst xmlns:a="http://schemas.openxmlformats.org/drawingml/2006/main">
          <a:ext uri="{C572A759-6A51-4108-AA02-DFA0A04FC94B}">
            <ma14:wrappingTextBoxFlag xmlns:r="http://schemas.openxmlformats.org/officeDocument/2006/relationships" xmlns:p="http://schemas.openxmlformats.org/presentationml/2006/main" xmlns="" xmlns:m="http://schemas.openxmlformats.org/officeDocument/2006/math" xmlns:a14="http://schemas.microsoft.com/office/drawing/2010/main" xmlns:ma14="http://schemas.microsoft.com/office/mac/drawingml/2011/main" xmlns:lc="http://schemas.openxmlformats.org/drawingml/2006/lockedCanvas" val="1"/>
          </a:ext>
        </a:extLst>
      </cdr:spPr>
      <cdr:txBody>
        <a:bodyPr xmlns:a="http://schemas.openxmlformats.org/drawingml/2006/main" vert="horz" wrap="none" lIns="0" tIns="0" rIns="0" bIns="0" numCol="1" spcCol="0" anchor="ctr" anchorCtr="0">
          <a:noAutofit/>
        </a:bodyPr>
        <a:lstStyle xmlns:a="http://schemas.openxmlformats.org/drawingml/2006/main">
          <a:defPPr marL="0" marR="0" indent="0" algn="l" defTabSz="914378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1pPr>
          <a:lvl2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2pPr>
          <a:lvl3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3pPr>
          <a:lvl4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4pPr>
          <a:lvl5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5pPr>
          <a:lvl6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6pPr>
          <a:lvl7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7pPr>
          <a:lvl8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8pPr>
          <a:lvl9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9pPr>
        </a:lstStyle>
        <a:p xmlns:a="http://schemas.openxmlformats.org/drawingml/2006/main">
          <a:pPr marL="0" indent="0" algn="ctr">
            <a:spcBef>
              <a:spcPct val="0"/>
            </a:spcBef>
            <a:spcAft>
              <a:spcPct val="0"/>
            </a:spcAft>
            <a:buNone/>
          </a:pPr>
          <a:r>
            <a:rPr lang="en-US" sz="900" dirty="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sym typeface="Verdana" panose="020B0604030504040204" pitchFamily="34" charset="0"/>
            </a:rPr>
            <a:t>-4.1%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0.42081</cdr:x>
      <cdr:y>0.43098</cdr:y>
    </cdr:from>
    <cdr:to>
      <cdr:x>0.59512</cdr:x>
      <cdr:y>0.51036</cdr:y>
    </cdr:to>
    <cdr:sp macro="" textlink="">
      <cdr:nvSpPr>
        <cdr:cNvPr id="12" name="CaixaDeTexto 6">
          <a:extLst xmlns:a="http://schemas.openxmlformats.org/drawingml/2006/main">
            <a:ext uri="{FF2B5EF4-FFF2-40B4-BE49-F238E27FC236}">
              <a16:creationId xmlns:a16="http://schemas.microsoft.com/office/drawing/2014/main" id="{103E26BB-8D44-4E7F-8906-FC6AE3462ED9}"/>
            </a:ext>
          </a:extLst>
        </cdr:cNvPr>
        <cdr:cNvSpPr txBox="1"/>
      </cdr:nvSpPr>
      <cdr:spPr>
        <a:xfrm xmlns:a="http://schemas.openxmlformats.org/drawingml/2006/main">
          <a:off x="1933388" y="1434353"/>
          <a:ext cx="800847" cy="2642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/>
            <a:t>+1,9% CC</a:t>
          </a:r>
        </a:p>
      </cdr:txBody>
    </cdr:sp>
  </cdr:relSizeAnchor>
  <cdr:relSizeAnchor xmlns:cdr="http://schemas.openxmlformats.org/drawingml/2006/chartDrawing">
    <cdr:from>
      <cdr:x>0</cdr:x>
      <cdr:y>0.00351</cdr:y>
    </cdr:from>
    <cdr:to>
      <cdr:x>1</cdr:x>
      <cdr:y>0.11396</cdr:y>
    </cdr:to>
    <cdr:sp macro="" textlink="">
      <cdr:nvSpPr>
        <cdr:cNvPr id="2" name="CaixaDeTexto 8">
          <a:extLst xmlns:a="http://schemas.openxmlformats.org/drawingml/2006/main">
            <a:ext uri="{FF2B5EF4-FFF2-40B4-BE49-F238E27FC236}">
              <a16:creationId xmlns:a16="http://schemas.microsoft.com/office/drawing/2014/main" id="{F235F273-97A0-BC02-DB95-9AA78DCE1186}"/>
            </a:ext>
          </a:extLst>
        </cdr:cNvPr>
        <cdr:cNvSpPr txBox="1"/>
      </cdr:nvSpPr>
      <cdr:spPr>
        <a:xfrm xmlns:a="http://schemas.openxmlformats.org/drawingml/2006/main">
          <a:off x="0" y="11670"/>
          <a:ext cx="4594413" cy="3676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>
          <a:noFill/>
          <a:miter lim="400000"/>
        </a:ln>
        <a:effectLst xmlns:a="http://schemas.openxmlformats.org/drawingml/2006/main"/>
        <a:sp3d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none"/>
      </cdr:style>
      <cdr:txBody>
        <a:bodyPr xmlns:a="http://schemas.openxmlformats.org/drawingml/2006/main" rot="0" spcFirstLastPara="1" vert="horz" wrap="square" lIns="50802" tIns="50802" rIns="50802" bIns="50802" numCol="1" spcCol="38100" rtlCol="0" anchor="ctr">
          <a:spAutoFit/>
        </a:bodyPr>
        <a:lstStyle xmlns:a="http://schemas.openxmlformats.org/drawingml/2006/main">
          <a:defPPr marL="0" marR="0" indent="0" algn="l" defTabSz="914378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1pPr>
          <a:lvl2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2pPr>
          <a:lvl3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3pPr>
          <a:lvl4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4pPr>
          <a:lvl5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5pPr>
          <a:lvl6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6pPr>
          <a:lvl7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7pPr>
          <a:lvl8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8pPr>
          <a:lvl9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9pPr>
        </a:lstStyle>
        <a:p xmlns:a="http://schemas.openxmlformats.org/drawingml/2006/main">
          <a:pPr defTabSz="825658"/>
          <a:r>
            <a:rPr lang="en-US" sz="1000" b="1" dirty="0">
              <a:latin typeface="Verdana" panose="020B0604030504040204" pitchFamily="34" charset="0"/>
              <a:ea typeface="Verdana" panose="020B0604030504040204" pitchFamily="34" charset="0"/>
            </a:rPr>
            <a:t>Receita</a:t>
          </a:r>
          <a:r>
            <a:rPr lang="en-US" sz="1000" b="1" baseline="0" dirty="0">
              <a:latin typeface="Verdana" panose="020B0604030504040204" pitchFamily="34" charset="0"/>
              <a:ea typeface="Verdana" panose="020B0604030504040204" pitchFamily="34" charset="0"/>
            </a:rPr>
            <a:t> Líquida Consolidada</a:t>
          </a:r>
          <a:endParaRPr lang="en-US" sz="1000" b="1" dirty="0"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pPr defTabSz="825658"/>
          <a:r>
            <a:rPr lang="en-US" sz="700" b="1" dirty="0">
              <a:latin typeface="Verdana" panose="020B0604030504040204" pitchFamily="34" charset="0"/>
              <a:ea typeface="Verdana" panose="020B0604030504040204" pitchFamily="34" charset="0"/>
            </a:rPr>
            <a:t>(R$ milhões)</a:t>
          </a:r>
        </a:p>
      </cdr:txBody>
    </cdr:sp>
  </cdr:relSizeAnchor>
  <cdr:relSizeAnchor xmlns:cdr="http://schemas.openxmlformats.org/drawingml/2006/chartDrawing">
    <cdr:from>
      <cdr:x>0</cdr:x>
      <cdr:y>0.1128</cdr:y>
    </cdr:from>
    <cdr:to>
      <cdr:x>1</cdr:x>
      <cdr:y>0.18578</cdr:y>
    </cdr:to>
    <cdr:sp macro="" textlink="">
      <cdr:nvSpPr>
        <cdr:cNvPr id="5" name="CaixaDeTexto 10">
          <a:extLst xmlns:a="http://schemas.openxmlformats.org/drawingml/2006/main">
            <a:ext uri="{FF2B5EF4-FFF2-40B4-BE49-F238E27FC236}">
              <a16:creationId xmlns:a16="http://schemas.microsoft.com/office/drawing/2014/main" id="{F2212BF5-EA6D-EF1E-C04D-3D3E9BEDEB2A}"/>
            </a:ext>
          </a:extLst>
        </cdr:cNvPr>
        <cdr:cNvSpPr txBox="1"/>
      </cdr:nvSpPr>
      <cdr:spPr>
        <a:xfrm xmlns:a="http://schemas.openxmlformats.org/drawingml/2006/main">
          <a:off x="0" y="375418"/>
          <a:ext cx="4594413" cy="2428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>
          <a:noFill/>
          <a:miter lim="400000"/>
        </a:ln>
        <a:effectLst xmlns:a="http://schemas.openxmlformats.org/drawingml/2006/main"/>
        <a:sp3d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none"/>
      </cdr:style>
      <cdr:txBody>
        <a:bodyPr xmlns:a="http://schemas.openxmlformats.org/drawingml/2006/main" rot="0" spcFirstLastPara="1" vert="horz" wrap="square" lIns="50802" tIns="50802" rIns="50802" bIns="50802" numCol="1" spcCol="38100" rtlCol="0" anchor="ctr">
          <a:spAutoFit/>
        </a:bodyPr>
        <a:lstStyle xmlns:a="http://schemas.openxmlformats.org/drawingml/2006/main">
          <a:defPPr marL="0" marR="0" indent="0" algn="l" defTabSz="914378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1pPr>
          <a:lvl2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2pPr>
          <a:lvl3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3pPr>
          <a:lvl4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4pPr>
          <a:lvl5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5pPr>
          <a:lvl6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6pPr>
          <a:lvl7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7pPr>
          <a:lvl8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8pPr>
          <a:lvl9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9pPr>
        </a:lstStyle>
        <a:p xmlns:a="http://schemas.openxmlformats.org/drawingml/2006/main">
          <a:pPr defTabSz="825658"/>
          <a:r>
            <a:rPr lang="en-US" sz="900" b="1" dirty="0">
              <a:latin typeface="Verdana" panose="020B0604030504040204" pitchFamily="34" charset="0"/>
              <a:ea typeface="Verdana" panose="020B0604030504040204" pitchFamily="34" charset="0"/>
            </a:rPr>
            <a:t>2T-23* vs. 2T-22*</a:t>
          </a:r>
          <a:endParaRPr lang="en-US" sz="900" b="1" i="1" dirty="0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  <cdr:relSizeAnchor xmlns:cdr="http://schemas.openxmlformats.org/drawingml/2006/chartDrawing">
    <cdr:from>
      <cdr:x>0.42719</cdr:x>
      <cdr:y>0.20159</cdr:y>
    </cdr:from>
    <cdr:to>
      <cdr:x>0.54134</cdr:x>
      <cdr:y>0.2982</cdr:y>
    </cdr:to>
    <cdr:sp macro="" textlink="">
      <cdr:nvSpPr>
        <cdr:cNvPr id="6" name="Body Level One…">
          <a:extLst xmlns:a="http://schemas.openxmlformats.org/drawingml/2006/main">
            <a:ext uri="{FF2B5EF4-FFF2-40B4-BE49-F238E27FC236}">
              <a16:creationId xmlns:a16="http://schemas.microsoft.com/office/drawing/2014/main" id="{56A46B5E-4184-608E-3D0F-006A10DB7AE7}"/>
            </a:ext>
          </a:extLst>
        </cdr:cNvPr>
        <cdr:cNvSpPr txBox="1">
          <a:spLocks xmlns:a="http://schemas.openxmlformats.org/drawingml/2006/main" noGrp="1"/>
        </cdr:cNvSpPr>
      </cdr:nvSpPr>
      <cdr:spPr bwMode="auto">
        <a:xfrm xmlns:a="http://schemas.openxmlformats.org/drawingml/2006/main">
          <a:off x="1962674" y="670913"/>
          <a:ext cx="524444" cy="32155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 algn="ctr">
          <a:solidFill>
            <a:srgbClr val="969696"/>
          </a:solidFill>
          <a:miter lim="400000"/>
        </a:ln>
        <a:effectLst xmlns:a="http://schemas.openxmlformats.org/drawingml/2006/main"/>
        <a:extLst xmlns:a="http://schemas.openxmlformats.org/drawingml/2006/main">
          <a:ext uri="{C572A759-6A51-4108-AA02-DFA0A04FC94B}">
            <ma14:wrappingTextBoxFlag xmlns:r="http://schemas.openxmlformats.org/officeDocument/2006/relationships" xmlns:p="http://schemas.openxmlformats.org/presentationml/2006/main" xmlns="" xmlns:m="http://schemas.openxmlformats.org/officeDocument/2006/math" xmlns:a14="http://schemas.microsoft.com/office/drawing/2010/main" xmlns:ma14="http://schemas.microsoft.com/office/mac/drawingml/2011/main" xmlns:lc="http://schemas.openxmlformats.org/drawingml/2006/lockedCanvas" val="1"/>
          </a:ext>
        </a:extLst>
      </cdr:spPr>
      <cdr:txBody>
        <a:bodyPr xmlns:a="http://schemas.openxmlformats.org/drawingml/2006/main" vert="horz" wrap="none" lIns="0" tIns="0" rIns="0" bIns="0" numCol="1" spcCol="0" anchor="ctr" anchorCtr="0">
          <a:noAutofit/>
        </a:bodyPr>
        <a:lstStyle xmlns:a="http://schemas.openxmlformats.org/drawingml/2006/main">
          <a:defPPr marL="0" marR="0" indent="0" algn="l" defTabSz="914378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1pPr>
          <a:lvl2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2pPr>
          <a:lvl3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3pPr>
          <a:lvl4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4pPr>
          <a:lvl5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5pPr>
          <a:lvl6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6pPr>
          <a:lvl7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7pPr>
          <a:lvl8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8pPr>
          <a:lvl9pPr marL="0" marR="0" indent="0" algn="ctr" defTabSz="825482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30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defRPr>
          </a:lvl9pPr>
        </a:lstStyle>
        <a:p xmlns:a="http://schemas.openxmlformats.org/drawingml/2006/main">
          <a:pPr marL="0" indent="0" algn="ctr">
            <a:spcBef>
              <a:spcPct val="0"/>
            </a:spcBef>
            <a:spcAft>
              <a:spcPct val="0"/>
            </a:spcAft>
            <a:buNone/>
          </a:pPr>
          <a:r>
            <a:rPr lang="en-US" sz="900" dirty="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sym typeface="Verdana" panose="020B0604030504040204" pitchFamily="34" charset="0"/>
            </a:rPr>
            <a:t>-4,1%</a:t>
          </a:r>
        </a:p>
      </cdr:txBody>
    </cdr:sp>
  </cdr:relSizeAnchor>
  <cdr:relSizeAnchor xmlns:cdr="http://schemas.openxmlformats.org/drawingml/2006/chartDrawing">
    <cdr:from>
      <cdr:x>0.37447</cdr:x>
      <cdr:y>0.20382</cdr:y>
    </cdr:from>
    <cdr:to>
      <cdr:x>0.42737</cdr:x>
      <cdr:y>0.22162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5A7D30A8-69E7-FE46-498F-AA91411B8A82}"/>
            </a:ext>
          </a:extLst>
        </cdr:cNvPr>
        <cdr:cNvCxnSpPr/>
      </cdr:nvCxnSpPr>
      <cdr:spPr>
        <a:xfrm xmlns:a="http://schemas.openxmlformats.org/drawingml/2006/main">
          <a:off x="1720477" y="678329"/>
          <a:ext cx="243050" cy="5925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96969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0.53957</cdr:x>
      <cdr:y>0.25529</cdr:y>
    </cdr:from>
    <cdr:to>
      <cdr:x>0.60298</cdr:x>
      <cdr:y>0.27549</cdr:y>
    </cdr:to>
    <cdr:cxnSp macro="">
      <cdr:nvCxnSpPr>
        <cdr:cNvPr id="4" name="Conector de Seta Reta 3">
          <a:extLst xmlns:a="http://schemas.openxmlformats.org/drawingml/2006/main">
            <a:ext uri="{FF2B5EF4-FFF2-40B4-BE49-F238E27FC236}">
              <a16:creationId xmlns:a16="http://schemas.microsoft.com/office/drawing/2014/main" id="{327877DB-C6D6-7932-D964-484A03F2AAB0}"/>
            </a:ext>
          </a:extLst>
        </cdr:cNvPr>
        <cdr:cNvCxnSpPr/>
      </cdr:nvCxnSpPr>
      <cdr:spPr>
        <a:xfrm xmlns:a="http://schemas.openxmlformats.org/drawingml/2006/main">
          <a:off x="2478998" y="849645"/>
          <a:ext cx="291353" cy="672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69696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0.42813</cdr:x>
      <cdr:y>0.43951</cdr:y>
    </cdr:from>
    <cdr:to>
      <cdr:x>0.5705</cdr:x>
      <cdr:y>0.49774</cdr:y>
    </cdr:to>
    <cdr:grpSp>
      <cdr:nvGrpSpPr>
        <cdr:cNvPr id="7" name="Agrupar 6">
          <a:extLst xmlns:a="http://schemas.openxmlformats.org/drawingml/2006/main">
            <a:ext uri="{FF2B5EF4-FFF2-40B4-BE49-F238E27FC236}">
              <a16:creationId xmlns:a16="http://schemas.microsoft.com/office/drawing/2014/main" id="{4225CE26-E9A1-567E-F196-DDD71CCF1B65}"/>
            </a:ext>
          </a:extLst>
        </cdr:cNvPr>
        <cdr:cNvGrpSpPr/>
      </cdr:nvGrpSpPr>
      <cdr:grpSpPr>
        <a:xfrm xmlns:a="http://schemas.openxmlformats.org/drawingml/2006/main">
          <a:off x="1967006" y="1472604"/>
          <a:ext cx="654107" cy="195103"/>
          <a:chOff x="0" y="0"/>
          <a:chExt cx="654089" cy="193815"/>
        </a:xfrm>
      </cdr:grpSpPr>
      <cdr:cxnSp macro="">
        <cdr:nvCxnSpPr>
          <cdr:cNvPr id="8" name="Conector reto 7">
            <a:extLst xmlns:a="http://schemas.openxmlformats.org/drawingml/2006/main">
              <a:ext uri="{FF2B5EF4-FFF2-40B4-BE49-F238E27FC236}">
                <a16:creationId xmlns:a16="http://schemas.microsoft.com/office/drawing/2014/main" id="{A16AE72B-72EE-412B-96C0-47421CD0F16D}"/>
              </a:ext>
            </a:extLst>
          </cdr:cNvPr>
          <cdr:cNvCxnSpPr/>
        </cdr:nvCxnSpPr>
        <cdr:spPr>
          <a:xfrm xmlns:a="http://schemas.openxmlformats.org/drawingml/2006/main" flipV="1">
            <a:off x="0" y="0"/>
            <a:ext cx="654089" cy="8283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Conector reto 8">
            <a:extLst xmlns:a="http://schemas.openxmlformats.org/drawingml/2006/main">
              <a:ext uri="{FF2B5EF4-FFF2-40B4-BE49-F238E27FC236}">
                <a16:creationId xmlns:a16="http://schemas.microsoft.com/office/drawing/2014/main" id="{516D6EF1-C611-4C1A-8BD7-104A968F0DE1}"/>
              </a:ext>
            </a:extLst>
          </cdr:cNvPr>
          <cdr:cNvCxnSpPr/>
        </cdr:nvCxnSpPr>
        <cdr:spPr>
          <a:xfrm xmlns:a="http://schemas.openxmlformats.org/drawingml/2006/main" flipV="1">
            <a:off x="0" y="185532"/>
            <a:ext cx="654089" cy="8283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0.12105</cdr:x>
      <cdr:y>0.29851</cdr:y>
    </cdr:from>
    <cdr:to>
      <cdr:x>0.28421</cdr:x>
      <cdr:y>0.68159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4A6F8F-DA61-F6DF-201D-956F3AD0918F}"/>
            </a:ext>
          </a:extLst>
        </cdr:cNvPr>
        <cdr:cNvSpPr txBox="1"/>
      </cdr:nvSpPr>
      <cdr:spPr>
        <a:xfrm xmlns:a="http://schemas.openxmlformats.org/drawingml/2006/main">
          <a:off x="515471" y="672352"/>
          <a:ext cx="694764" cy="8628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 rtl="0" fontAlgn="auto" latinLnBrk="0" hangingPunct="1"/>
          <a:r>
            <a:rPr lang="en-US" sz="1200" b="1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37% </a:t>
          </a:r>
          <a:endParaRPr lang="pt-BR" sz="1200" b="1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pPr algn="ctr" rtl="0" fontAlgn="auto" latinLnBrk="0" hangingPunct="1"/>
          <a: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outside </a:t>
          </a:r>
          <a:b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</a:br>
          <a: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Latam</a:t>
          </a:r>
          <a:endParaRPr lang="pt-BR" sz="900" b="0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endParaRPr lang="pt-BR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0.12105</cdr:x>
      <cdr:y>0.29851</cdr:y>
    </cdr:from>
    <cdr:to>
      <cdr:x>0.28421</cdr:x>
      <cdr:y>0.68159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4A6F8F-DA61-F6DF-201D-956F3AD0918F}"/>
            </a:ext>
          </a:extLst>
        </cdr:cNvPr>
        <cdr:cNvSpPr txBox="1"/>
      </cdr:nvSpPr>
      <cdr:spPr>
        <a:xfrm xmlns:a="http://schemas.openxmlformats.org/drawingml/2006/main">
          <a:off x="515471" y="672352"/>
          <a:ext cx="694764" cy="8628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 rtl="0" fontAlgn="auto" latinLnBrk="0" hangingPunct="1"/>
          <a:r>
            <a:rPr lang="en-US" sz="1200" b="1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37% </a:t>
          </a:r>
          <a:endParaRPr lang="pt-BR" sz="1200" b="1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pPr algn="ctr" rtl="0" fontAlgn="auto" latinLnBrk="0" hangingPunct="1"/>
          <a: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outside </a:t>
          </a:r>
          <a:b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</a:br>
          <a: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Latam</a:t>
          </a:r>
          <a:endParaRPr lang="pt-BR" sz="900" b="0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0.15789</cdr:x>
      <cdr:y>0.53997</cdr:y>
    </cdr:from>
    <cdr:to>
      <cdr:x>0.25789</cdr:x>
      <cdr:y>0.53997</cdr:y>
    </cdr:to>
    <cdr:cxnSp macro="">
      <cdr:nvCxnSpPr>
        <cdr:cNvPr id="2" name="Conector reto 1">
          <a:extLst xmlns:a="http://schemas.openxmlformats.org/drawingml/2006/main">
            <a:ext uri="{FF2B5EF4-FFF2-40B4-BE49-F238E27FC236}">
              <a16:creationId xmlns:a16="http://schemas.microsoft.com/office/drawing/2014/main" id="{023E3203-A782-D999-1F3B-AA2890EEB973}"/>
            </a:ext>
          </a:extLst>
        </cdr:cNvPr>
        <cdr:cNvCxnSpPr/>
      </cdr:nvCxnSpPr>
      <cdr:spPr>
        <a:xfrm xmlns:a="http://schemas.openxmlformats.org/drawingml/2006/main">
          <a:off x="672354" y="1216212"/>
          <a:ext cx="425823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0.08421</cdr:x>
      <cdr:y>0.29851</cdr:y>
    </cdr:from>
    <cdr:to>
      <cdr:x>0.28421</cdr:x>
      <cdr:y>0.68159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4A6F8F-DA61-F6DF-201D-956F3AD0918F}"/>
            </a:ext>
          </a:extLst>
        </cdr:cNvPr>
        <cdr:cNvSpPr txBox="1"/>
      </cdr:nvSpPr>
      <cdr:spPr>
        <a:xfrm xmlns:a="http://schemas.openxmlformats.org/drawingml/2006/main">
          <a:off x="358589" y="672359"/>
          <a:ext cx="851644" cy="8628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 rtl="0" fontAlgn="auto" latinLnBrk="0" hangingPunct="1"/>
          <a:r>
            <a:rPr lang="en-US" sz="1200" b="1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37% </a:t>
          </a:r>
          <a:endParaRPr lang="pt-BR" sz="1200" b="1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pPr algn="ctr" rtl="0" fontAlgn="auto" latinLnBrk="0" hangingPunct="1"/>
          <a: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Ex-Latam</a:t>
          </a:r>
          <a:endParaRPr lang="pt-BR" sz="900" b="0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0.1093</cdr:x>
      <cdr:y>0.47031</cdr:y>
    </cdr:from>
    <cdr:to>
      <cdr:x>0.24088</cdr:x>
      <cdr:y>0.47031</cdr:y>
    </cdr:to>
    <cdr:cxnSp macro="">
      <cdr:nvCxnSpPr>
        <cdr:cNvPr id="2" name="Conector reto 1">
          <a:extLst xmlns:a="http://schemas.openxmlformats.org/drawingml/2006/main">
            <a:ext uri="{FF2B5EF4-FFF2-40B4-BE49-F238E27FC236}">
              <a16:creationId xmlns:a16="http://schemas.microsoft.com/office/drawing/2014/main" id="{0AD8EA87-00F4-AE78-48AE-9B9157FB72FD}"/>
            </a:ext>
          </a:extLst>
        </cdr:cNvPr>
        <cdr:cNvCxnSpPr/>
      </cdr:nvCxnSpPr>
      <cdr:spPr>
        <a:xfrm xmlns:a="http://schemas.openxmlformats.org/drawingml/2006/main">
          <a:off x="465418" y="1059329"/>
          <a:ext cx="56029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0.09473</cdr:x>
      <cdr:y>0.26866</cdr:y>
    </cdr:from>
    <cdr:to>
      <cdr:x>0.29211</cdr:x>
      <cdr:y>0.65174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4A6F8F-DA61-F6DF-201D-956F3AD0918F}"/>
            </a:ext>
          </a:extLst>
        </cdr:cNvPr>
        <cdr:cNvSpPr txBox="1"/>
      </cdr:nvSpPr>
      <cdr:spPr>
        <a:xfrm xmlns:a="http://schemas.openxmlformats.org/drawingml/2006/main">
          <a:off x="403399" y="605124"/>
          <a:ext cx="840453" cy="8628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 rtl="0" fontAlgn="auto" latinLnBrk="0" hangingPunct="1"/>
          <a:r>
            <a:rPr lang="en-US" sz="1200" b="1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37% </a:t>
          </a:r>
          <a:endParaRPr lang="pt-BR" sz="1200" b="1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pPr algn="ctr" rtl="0" fontAlgn="auto" latinLnBrk="0" hangingPunct="1"/>
          <a:r>
            <a:rPr lang="en-US" sz="900" b="0" i="0" baseline="0">
              <a:solidFill>
                <a:sysClr val="windowText" lastClr="00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Ex-Latam</a:t>
          </a:r>
          <a:endParaRPr lang="pt-BR" sz="900" b="0">
            <a:solidFill>
              <a:sysClr val="windowText" lastClr="000000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0.13421</cdr:x>
      <cdr:y>0.44279</cdr:y>
    </cdr:from>
    <cdr:to>
      <cdr:x>0.26579</cdr:x>
      <cdr:y>0.44279</cdr:y>
    </cdr:to>
    <cdr:cxnSp macro="">
      <cdr:nvCxnSpPr>
        <cdr:cNvPr id="2" name="Conector reto 1">
          <a:extLst xmlns:a="http://schemas.openxmlformats.org/drawingml/2006/main">
            <a:ext uri="{FF2B5EF4-FFF2-40B4-BE49-F238E27FC236}">
              <a16:creationId xmlns:a16="http://schemas.microsoft.com/office/drawing/2014/main" id="{023E3203-A782-D999-1F3B-AA2890EEB973}"/>
            </a:ext>
          </a:extLst>
        </cdr:cNvPr>
        <cdr:cNvCxnSpPr/>
      </cdr:nvCxnSpPr>
      <cdr:spPr>
        <a:xfrm xmlns:a="http://schemas.openxmlformats.org/drawingml/2006/main">
          <a:off x="571500" y="997323"/>
          <a:ext cx="56029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hared-f\Clientes\Unimicro\Unimicro\PISA\ITRS%20DE%201997\ITR1T97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MP\K.NOTES.DATA\K.NOTES.DATA\K.NOTES.DATA\PUBLIC\TEMP\C.Lotus.Notes.Data\PUBLIC\TEMP\Orcamento\Proje&#231;&#227;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BALHO\IND1995B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SMCMXFIPR\Shared$\Documents%20and%20Settings\500825670\Local%20Settings\Temporary%20Internet%20Files\OLK10\Taxrate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\JOAO\PERFIL\BAL.PERF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999\DEPT-3Y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esoponline.sharepoint.com/Comum/Pldf/Proje&#231;&#227;o/Longo%20Prazo/PEN%202008/Base%20de%20dados/Pasta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pbarca\AppData\Local\Microsoft\Windows\Temporary%20Internet%20Files\Content.Outlook\O995ZEXQ\TEMP\COMAND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BU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"/>
      <sheetName val="Parâmetro de receita"/>
      <sheetName val="Mensagem"/>
      <sheetName val="37) Resumo"/>
      <sheetName val="Teste Drpc"/>
      <sheetName val="VENDAS_P_SUBSIDIÁRIA"/>
      <sheetName val="ITR1T97A"/>
      <sheetName val="INFO"/>
      <sheetName val="BP"/>
      <sheetName val="Lead"/>
      <sheetName val="Diversos"/>
      <sheetName val="ICMS-Cofins Arcos"/>
      <sheetName val="Mutação do PL Trimestral"/>
      <sheetName val="XREF"/>
      <sheetName val="OUT02_REPORT"/>
      <sheetName val="Cover"/>
      <sheetName val="TMX-VTAS.02"/>
      <sheetName val="estoque total dez_98"/>
      <sheetName val="ICATU"/>
      <sheetName val="VARIABLES"/>
      <sheetName val="RIEP_INC_98"/>
      <sheetName val="Determinação dos Parâmetros"/>
      <sheetName val="C1398T96"/>
      <sheetName val="INICIO"/>
      <sheetName val="UF_diaria"/>
      <sheetName val="Toggles"/>
      <sheetName val="Apoio"/>
      <sheetName val="Saldos R$"/>
      <sheetName val="Listas Suspensas"/>
      <sheetName val="T&amp;M"/>
      <sheetName val="E2.1.1-Fat 06.2006"/>
      <sheetName val="Base"/>
      <sheetName val="TAXAS"/>
      <sheetName val="Index Assuntos"/>
      <sheetName val="Instructions"/>
      <sheetName val="aux_EV"/>
      <sheetName val="aux_CC"/>
      <sheetName val="AUX CONTA CONTABIL"/>
      <sheetName val="AUX CENTRO CUSTO"/>
      <sheetName val="AUX_cargos"/>
      <sheetName val="Proyectos 2004 PAIS"/>
      <sheetName val="Plan2"/>
      <sheetName val="Sheet2"/>
      <sheetName val="CVA_Projetada12meses"/>
      <sheetName val="BALANÇO"/>
      <sheetName val="RESULTADO"/>
      <sheetName val="Eliminação Investimentos"/>
      <sheetName val="Lista"/>
      <sheetName val="RCDi Reference table"/>
      <sheetName val="País"/>
      <sheetName val="Performance"/>
      <sheetName val="Países"/>
      <sheetName val="Proteção e Monitoramento (2)"/>
      <sheetName val="Base_Graficos"/>
      <sheetName val="Capa"/>
      <sheetName val="Parâmetro"/>
      <sheetName val="#REF"/>
      <sheetName val="Metalúrgica"/>
      <sheetName val="Aux"/>
      <sheetName val="Cotação Dólar"/>
      <sheetName val="Parâmetro_de_receita"/>
      <sheetName val="estoque_total_dez_98"/>
      <sheetName val="Teste_Drpc"/>
      <sheetName val="37)_Resumo"/>
      <sheetName val="ICMS-Cofins_Arcos"/>
      <sheetName val="Mutação_do_PL_Trimestral"/>
      <sheetName val="Determinação_dos_Parâmetros"/>
      <sheetName val="E2_1_1-Fat_06_2006"/>
      <sheetName val="Index_Assuntos"/>
      <sheetName val="Parâmetro_de_receita1"/>
      <sheetName val="estoque_total_dez_981"/>
      <sheetName val="Teste_Drpc1"/>
      <sheetName val="37)_Resumo1"/>
      <sheetName val="ICMS-Cofins_Arcos1"/>
      <sheetName val="Mutação_do_PL_Trimestral1"/>
      <sheetName val="Determinação_dos_Parâmetros1"/>
      <sheetName val="E2_1_1-Fat_06_20061"/>
      <sheetName val="Index_Assuntos1"/>
      <sheetName val="ITR1T97A.XLS"/>
      <sheetName val="LISTS"/>
      <sheetName val="ROTULOS"/>
      <sheetName val="Links Grade"/>
      <sheetName val="Casposo Cash Flow 100% Equity"/>
      <sheetName val="Dados Orçados"/>
      <sheetName val="Nonstandard_Perms"/>
      <sheetName val="Derivativos Ol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E_Brasil (cenários)"/>
      <sheetName val="Fretes(CE)"/>
      <sheetName val="Fretes(DO)"/>
      <sheetName val="Menu"/>
      <sheetName val="DRE Consolidado"/>
      <sheetName val="DRE_Brasil"/>
      <sheetName val="Rec_Origem Vendas"/>
      <sheetName val="Impostos"/>
      <sheetName val="CMV"/>
      <sheetName val="CMV_breakdown"/>
      <sheetName val="DRE_Ind"/>
      <sheetName val="Frete"/>
      <sheetName val="DistrSep"/>
      <sheetName val="Comercial"/>
      <sheetName val="Adm.Op.Comercial"/>
      <sheetName val="Desp.Com.Corporativa"/>
      <sheetName val="RNClau"/>
      <sheetName val="Headcount"/>
      <sheetName val="Atendimento"/>
      <sheetName val="Inovação"/>
      <sheetName val="Presidência"/>
      <sheetName val="Finanças"/>
      <sheetName val="Conso_Finan"/>
      <sheetName val="Recursos Humanos"/>
      <sheetName val="Conso_RH"/>
      <sheetName val="Sist. Info"/>
      <sheetName val="Conso_TI"/>
      <sheetName val="Ass. Jurídicos"/>
      <sheetName val="Ass. Corporativos"/>
      <sheetName val="Patrimoniais"/>
      <sheetName val="Investimentos"/>
      <sheetName val="RPF"/>
      <sheetName val="DRE_Log"/>
      <sheetName val="DRE_Inov"/>
      <sheetName val="Overhead_Contas"/>
      <sheetName val="Atendimento- Backup"/>
      <sheetName val="EsfMkt"/>
      <sheetName val="ADM_COM"/>
      <sheetName val="Controle"/>
      <sheetName val="D.Sul-Argentina"/>
      <sheetName val="D.Sul-Chile"/>
      <sheetName val="D.Sul-Peru"/>
      <sheetName val="Usos e Fontes"/>
      <sheetName val="Ativo"/>
      <sheetName val="Passivo"/>
      <sheetName val="ValordaEmpresa"/>
      <sheetName val="FVEBITDA"/>
      <sheetName val="Dados"/>
      <sheetName val="Variáveis"/>
      <sheetName val="Custos_Preços"/>
      <sheetName val="Parâmetros"/>
      <sheetName val="Flora Medicinal"/>
      <sheetName val="Head_Apres"/>
      <sheetName val="Peru(Apres)"/>
      <sheetName val="Investimentos (Apres)"/>
      <sheetName val="Variáveis (Apres)"/>
      <sheetName val="FC(Apres)"/>
      <sheetName val="DRE_Brasil (MBI-Apres)"/>
      <sheetName val="Dotações (Apres)"/>
      <sheetName val="DRE_Brasil (Apres-Hist)"/>
      <sheetName val="Flora Medicinal (Apres)"/>
      <sheetName val="DRE_Cons(Apres)"/>
      <sheetName val="DRE_Brasil (Apres)"/>
      <sheetName val="DRE_Brasil (Apres) (Comp)"/>
      <sheetName val="Resumo"/>
      <sheetName val="Premissas"/>
      <sheetName val="DePara"/>
      <sheetName val="Plano de Contas - 2012"/>
      <sheetName val="CC"/>
      <sheetName val="BLPR10120040303143550017"/>
      <sheetName val="RelatorioInconsistencia"/>
      <sheetName val=""/>
      <sheetName val="Ppto Atención"/>
      <sheetName val="RESUMEN FV admon"/>
      <sheetName val="Plan1"/>
      <sheetName val="1996"/>
      <sheetName val="1996 A"/>
      <sheetName val="DRE_Brasil_(cenários)"/>
      <sheetName val="DRE_Consolidado"/>
      <sheetName val="Rec_Origem_Vendas"/>
      <sheetName val="Adm_Op_Comercial"/>
      <sheetName val="Desp_Com_Corporativa"/>
      <sheetName val="Recursos_Humanos"/>
      <sheetName val="Sist__Info"/>
      <sheetName val="Ass__Jurídicos"/>
      <sheetName val="Ass__Corporativos"/>
      <sheetName val="Atendimento-_Backup"/>
      <sheetName val="D_Sul-Argentina"/>
      <sheetName val="D_Sul-Chile"/>
      <sheetName val="D_Sul-Peru"/>
      <sheetName val="Usos_e_Fontes"/>
      <sheetName val="Flora_Medicinal"/>
      <sheetName val="Investimentos_(Apres)"/>
      <sheetName val="Variáveis_(Apres)"/>
      <sheetName val="DRE_Brasil_(MBI-Apres)"/>
      <sheetName val="Dotações_(Apres)"/>
      <sheetName val="DRE_Brasil_(Apres-Hist)"/>
      <sheetName val="Flora_Medicinal_(Apres)"/>
      <sheetName val="DRE_Brasil_(Apres)"/>
      <sheetName val="DRE_Brasil_(Apres)_(Comp)"/>
      <sheetName val="Plano_de_Contas_-_2012"/>
      <sheetName val="Ppto_Atención"/>
      <sheetName val="RESUMEN_FV_admon"/>
      <sheetName val="1996_A"/>
      <sheetName val="DRE_Brasil_(cenários)1"/>
      <sheetName val="DRE_Consolidado1"/>
      <sheetName val="Rec_Origem_Vendas1"/>
      <sheetName val="Adm_Op_Comercial1"/>
      <sheetName val="Desp_Com_Corporativa1"/>
      <sheetName val="Recursos_Humanos1"/>
      <sheetName val="Sist__Info1"/>
      <sheetName val="Ass__Jurídicos1"/>
      <sheetName val="Ass__Corporativos1"/>
      <sheetName val="Atendimento-_Backup1"/>
      <sheetName val="D_Sul-Argentina1"/>
      <sheetName val="D_Sul-Chile1"/>
      <sheetName val="D_Sul-Peru1"/>
      <sheetName val="Usos_e_Fontes1"/>
      <sheetName val="Flora_Medicinal1"/>
      <sheetName val="Investimentos_(Apres)1"/>
      <sheetName val="Variáveis_(Apres)1"/>
      <sheetName val="DRE_Brasil_(MBI-Apres)1"/>
      <sheetName val="Dotações_(Apres)1"/>
      <sheetName val="DRE_Brasil_(Apres-Hist)1"/>
      <sheetName val="Flora_Medicinal_(Apres)1"/>
      <sheetName val="DRE_Brasil_(Apres)1"/>
      <sheetName val="DRE_Brasil_(Apres)_(Comp)1"/>
      <sheetName val="Plano_de_Contas_-_20121"/>
      <sheetName val="Ppto_Atención1"/>
      <sheetName val="RESUMEN_FV_admo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G13">
            <v>1136280</v>
          </cell>
        </row>
        <row r="98">
          <cell r="G98">
            <v>160268.0739283032</v>
          </cell>
          <cell r="K98">
            <v>227218.28608413669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JUL5.XLS"/>
      <sheetName val="INDHEDGE"/>
      <sheetName val="ACUHEDGE"/>
      <sheetName val="HEDGE"/>
      <sheetName val="SWAPCOMP"/>
      <sheetName val="INDAGO5.XLS"/>
      <sheetName val="INDSET5.XLS"/>
      <sheetName val="INDOUT5.XLS"/>
      <sheetName val="Premissas"/>
      <sheetName val="CC"/>
      <sheetName val="Plano de Contas - 2012"/>
      <sheetName val="DePara"/>
      <sheetName val="Auxiliar"/>
      <sheetName val="Lista"/>
      <sheetName val="Resumo"/>
      <sheetName val="Propostas"/>
      <sheetName val="Carry Over"/>
      <sheetName val="Novos"/>
      <sheetName val="Chart Beneficios"/>
      <sheetName val="Tarifas"/>
      <sheetName val="Validação"/>
      <sheetName val="Apoio"/>
      <sheetName val="BP Realizado"/>
      <sheetName val="BP 2019 Real"/>
      <sheetName val="classif"/>
      <sheetName val="BRASIL"/>
      <sheetName val="Resumo OTL 18_05"/>
      <sheetName val="Resumo OTL 18_08"/>
      <sheetName val="INDJUL5_XLS"/>
      <sheetName val="INDAGO5_XLS"/>
      <sheetName val="INDSET5_XLS"/>
      <sheetName val="INDOUT5_XLS"/>
      <sheetName val="Plano_de_Contas_-_2012"/>
      <sheetName val="Carry_Over"/>
      <sheetName val="Chart_Beneficios"/>
      <sheetName val="BP_Realizado"/>
      <sheetName val="BP_2019_Real"/>
      <sheetName val="Resumo_OTL_18_05"/>
      <sheetName val="Resumo_OTL_18_08"/>
      <sheetName val="INDJUL5_XLS1"/>
      <sheetName val="INDAGO5_XLS1"/>
      <sheetName val="INDSET5_XLS1"/>
      <sheetName val="INDOUT5_XLS1"/>
      <sheetName val="Plano_de_Contas_-_20121"/>
      <sheetName val="Carry_Over1"/>
      <sheetName val="Chart_Beneficios1"/>
      <sheetName val="BP_Realizado1"/>
      <sheetName val="BP_2019_Real1"/>
      <sheetName val="Resumo_OTL_18_051"/>
      <sheetName val="Resumo_OTL_18_081"/>
      <sheetName val="Slide 18"/>
      <sheetName val="INDJUL5_XLS2"/>
      <sheetName val="INDAGO5_XLS2"/>
      <sheetName val="INDSET5_XLS2"/>
      <sheetName val="INDOUT5_XLS2"/>
      <sheetName val="Plano_de_Contas_-_20122"/>
      <sheetName val="Carry_Over2"/>
      <sheetName val="Chart_Beneficios2"/>
      <sheetName val="BP_Realizado2"/>
      <sheetName val="BP_2019_Real2"/>
      <sheetName val="Resumo_OTL_18_052"/>
      <sheetName val="Resumo_OTL_18_082"/>
      <sheetName val="Slide_18"/>
      <sheetName val="De-Para Portfolio 25"/>
      <sheetName val="Validação de dados (BF 2024)"/>
      <sheetName val="Suporte"/>
      <sheetName val="INDJUL5_XLS3"/>
      <sheetName val="INDAGO5_XLS3"/>
      <sheetName val="INDSET5_XLS3"/>
      <sheetName val="INDOUT5_XLS3"/>
      <sheetName val="Plano_de_Contas_-_20123"/>
      <sheetName val="Carry_Over3"/>
      <sheetName val="Chart_Beneficios3"/>
      <sheetName val="BP_Realizado3"/>
      <sheetName val="BP_2019_Real3"/>
      <sheetName val="Resumo_OTL_18_053"/>
      <sheetName val="Resumo_OTL_18_083"/>
      <sheetName val="Slide_1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ETR Data"/>
      <sheetName val="Business Summary Reports"/>
      <sheetName val="JE10310X"/>
      <sheetName val="reports"/>
      <sheetName val="Database"/>
      <sheetName val="Stock Chart"/>
      <sheetName val="Details"/>
      <sheetName val="TB MXP "/>
      <sheetName val="Worksheet"/>
      <sheetName val="Working Tabs -----------------&gt;"/>
      <sheetName val="Units"/>
      <sheetName val="CFD"/>
      <sheetName val="Engine Cost &amp; Price"/>
      <sheetName val="Engine Shop Cost"/>
      <sheetName val="Engine Shop Cost - Supply Chain"/>
      <sheetName val="RTS 3-16-09"/>
      <sheetName val="Escalation"/>
      <sheetName val="SII Summary"/>
      <sheetName val="Input_Caplan"/>
      <sheetName val="Input_Knopping"/>
      <sheetName val="Input Christopherson"/>
      <sheetName val="Input_Pace"/>
      <sheetName val="Input_Hawkes"/>
      <sheetName val="Input_Huffman"/>
      <sheetName val="Knopping Spares"/>
      <sheetName val="Spares Summary"/>
      <sheetName val="Engines, Development &amp; Other"/>
      <sheetName val="G90BAOP1"/>
      <sheetName val="1403"/>
      <sheetName val="List"/>
      <sheetName val="Set Lists"/>
      <sheetName val="Data"/>
      <sheetName val="Data Validation"/>
      <sheetName val="Borrowing Base"/>
      <sheetName val="MARS Accounts"/>
      <sheetName val="Informacoes"/>
      <sheetName val="FORMULAS"/>
      <sheetName val="DATA - INCOME STATEMENTSII"/>
      <sheetName val="Header"/>
      <sheetName val="P1398"/>
      <sheetName val="P1397"/>
      <sheetName val="eb seb_data"/>
      <sheetName val="Balanza 323"/>
      <sheetName val="Taxrate4"/>
      <sheetName val="Sheet3"/>
      <sheetName val="Sheet1"/>
      <sheetName val="ETR_Data"/>
      <sheetName val="Business_Summary_Reports"/>
      <sheetName val="TB_MXP_"/>
      <sheetName val="Stock_Chart"/>
      <sheetName val="Working_Tabs_-----------------&gt;"/>
      <sheetName val="Engine_Cost_&amp;_Price"/>
      <sheetName val="Engine_Shop_Cost"/>
      <sheetName val="Engine_Shop_Cost_-_Supply_Chain"/>
      <sheetName val="RTS_3-16-09"/>
      <sheetName val="SII_Summary"/>
      <sheetName val="Input_Christopherson"/>
      <sheetName val="Knopping_Spares"/>
      <sheetName val="Spares_Summary"/>
      <sheetName val="Engines,_Development_&amp;_Other"/>
      <sheetName val="Set_Lists"/>
      <sheetName val="Data_Validation"/>
      <sheetName val="Mapping"/>
      <sheetName val="Liabilities Assumptions"/>
      <sheetName val="P1_PD&amp;LGD_Feb2011"/>
      <sheetName val="Business Lookup"/>
      <sheetName val="Period, scenario, Index, spread"/>
      <sheetName val="X026 Bal Recon"/>
      <sheetName val="vlookups"/>
      <sheetName val="MARS_Accounts"/>
      <sheetName val="Borrowing_Base"/>
      <sheetName val="DATA_-_INCOME_STATEMENTSII"/>
      <sheetName val="eb_seb_data"/>
      <sheetName val="Balanza_323"/>
      <sheetName val="Setting"/>
      <sheetName val="Look-up II"/>
      <sheetName val="Data val"/>
      <sheetName val="Spares ($MM)"/>
      <sheetName val="Transaction type lists"/>
      <sheetName val="13 Op Plan PL"/>
      <sheetName val="EMEA_platform_business"/>
      <sheetName val="Model"/>
      <sheetName val="A - Raw Data"/>
      <sheetName val="F - CEF-VFS Summary"/>
      <sheetName val="9digit CDR Summary 303-001"/>
      <sheetName val="GE_CORP_CODE_Parameter"/>
      <sheetName val="G - Summary 303-001"/>
      <sheetName val="Gold Report"/>
      <sheetName val="Buscode transfer"/>
      <sheetName val="LE Closed"/>
      <sheetName val="Utah - Non Bank"/>
      <sheetName val="Utah Bank True Up Needed"/>
      <sheetName val="ATS.01242011.A"/>
      <sheetName val="Biz Submission Checklist"/>
      <sheetName val="Hyperion Codes"/>
      <sheetName val="Index"/>
      <sheetName val="VARIABLES"/>
      <sheetName val="FX"/>
      <sheetName val="Data Validation Lookup"/>
      <sheetName val="Account list"/>
      <sheetName val="Lists"/>
      <sheetName val="PopCache"/>
      <sheetName val="ADI"/>
      <sheetName val="Classification"/>
      <sheetName val="Acct, PC, &amp; Contract References"/>
      <sheetName val="TY Spares Inc Stmt"/>
      <sheetName val="AR Graph"/>
      <sheetName val="R&amp;O Choices"/>
      <sheetName val="Aug6MTM"/>
      <sheetName val="PITT 0929"/>
      <sheetName val="Liabilities_Assumptions"/>
      <sheetName val="A_-_Raw_Data"/>
      <sheetName val="F_-_CEF-VFS_Summary"/>
      <sheetName val="9digit_CDR_Summary_303-001"/>
      <sheetName val="G_-_Summary_303-001"/>
      <sheetName val="Gold_Report"/>
      <sheetName val="Buscode_transfer"/>
      <sheetName val="LE_Closed"/>
      <sheetName val="Utah_-_Non_Bank"/>
      <sheetName val="Utah_Bank_True_Up_Needed"/>
      <sheetName val="ATS_01242011_A"/>
      <sheetName val="PITT_0929"/>
      <sheetName val="ENTREE JOURNAL"/>
      <sheetName val="Potential DTV matches"/>
      <sheetName val="LCGRAPH"/>
      <sheetName val="2Q03_Oracle_Data_v2"/>
      <sheetName val="3800-004"/>
      <sheetName val="3800-003"/>
      <sheetName val="Assumptions"/>
      <sheetName val="Program"/>
      <sheetName val="Assump"/>
      <sheetName val="Stats"/>
      <sheetName val="VA89_CHG"/>
      <sheetName val="PROFIT"/>
      <sheetName val="CURRENT MONTH"/>
      <sheetName val="APR 05"/>
      <sheetName val="030002002054-001"/>
      <sheetName val="Sch A1"/>
      <sheetName val="ACCT REC"/>
      <sheetName val="Download"/>
      <sheetName val="Core Requirements"/>
      <sheetName val="ICI"/>
      <sheetName val="Bank Account Listing"/>
      <sheetName val="Avg Eqty"/>
      <sheetName val="pitch"/>
      <sheetName val="P&amp;L'08"/>
      <sheetName val="P&amp;L'09"/>
      <sheetName val="P&amp;L'09 SII"/>
      <sheetName val="시산표"/>
      <sheetName val="Function"/>
      <sheetName val="BGNV02"/>
      <sheetName val="Waterfall"/>
      <sheetName val="23. 1Q'06 Outlook"/>
      <sheetName val="Important 10. G&amp;A"/>
      <sheetName val="MACRO1"/>
      <sheetName val="Comm Mtg"/>
      <sheetName val="TPN"/>
      <sheetName val="BACKUP"/>
      <sheetName val="ENTRYSHEET"/>
      <sheetName val="CurrentyrsJEs"/>
      <sheetName val="Var., Debt &amp; Tax Rates"/>
      <sheetName val="CDR"/>
      <sheetName val="PrioryrsJEs"/>
      <sheetName val="Rates - 98"/>
      <sheetName val="Set-Up"/>
      <sheetName val="P&amp;L Summary Page"/>
      <sheetName val="Open Item"/>
      <sheetName val="Account Rec Summ"/>
      <sheetName val="Revaluation"/>
      <sheetName val="Reclassification"/>
      <sheetName val="Anual Pitalito"/>
      <sheetName val="Provision"/>
      <sheetName val="JE"/>
      <sheetName val="ANEXO"/>
      <sheetName val="Balance Sheet "/>
      <sheetName val="BneRibbonProperties"/>
      <sheetName val="BneWorkBookProperties"/>
      <sheetName val="BneLog"/>
      <sheetName val="WebADI"/>
      <sheetName val="Confirm"/>
      <sheetName val="Approve"/>
      <sheetName val="Support"/>
      <sheetName val="Balance Sheet"/>
      <sheetName val="ICA Withholding Customers"/>
      <sheetName val="JE AC_1511401010"/>
      <sheetName val="SF AÑOS ANTERIORES"/>
      <sheetName val="Paymets 2019"/>
      <sheetName val="Currency"/>
      <sheetName val="Backup 1"/>
      <sheetName val="Backup|Fondo Ahorro"/>
      <sheetName val="Backup|Credito Infonavit"/>
      <sheetName val="Backup|Payment"/>
      <sheetName val="Independent Backup|Pivot 1Q"/>
      <sheetName val="Backup JA|2074103000"/>
      <sheetName val="Trial Balance"/>
      <sheetName val="Backup JA|2270403232"/>
      <sheetName val="Cover"/>
      <sheetName val="UAT Options(変更不可)"/>
      <sheetName val="GTS Program Listing"/>
      <sheetName val="Validation"/>
      <sheetName val="Controls"/>
      <sheetName val="CONTROL"/>
      <sheetName val="Commodities"/>
      <sheetName val="Impairments"/>
      <sheetName val="SPREAD 96"/>
      <sheetName val="TA Sample"/>
      <sheetName val="Catalog"/>
      <sheetName val="Summary"/>
      <sheetName val="Capex Details"/>
      <sheetName val="Drop Down Data"/>
      <sheetName val="Sheet2"/>
      <sheetName val="VOP Reasons"/>
      <sheetName val="Backfill"/>
      <sheetName val="Qtr4-00"/>
      <sheetName val="IAFIJO96"/>
      <sheetName val="Data Validation Lists"/>
      <sheetName val="Data Validation Lists (2)"/>
      <sheetName val="POWER-DEPT"/>
      <sheetName val="Fact Archivo AP"/>
      <sheetName val="Base"/>
      <sheetName val="Independent Backup Summary"/>
      <sheetName val="PV GL"/>
      <sheetName val="ReCharge"/>
      <sheetName val="Final"/>
      <sheetName val="Funding adjustment"/>
      <sheetName val="Support -Defund"/>
      <sheetName val="Reclass to Pension trust"/>
      <sheetName val="Support - DOP"/>
      <sheetName val="Prelim-Match 2"/>
      <sheetName val="Match 2"/>
      <sheetName val="Prelim-Match 1"/>
      <sheetName val="Match 1"/>
      <sheetName val="Prelim-Begining"/>
      <sheetName val="Bank Statement"/>
      <sheetName val="GL Activity"/>
      <sheetName val="GL Balance"/>
      <sheetName val="GPAS"/>
      <sheetName val="CHK vs EFT"/>
      <sheetName val="Defund-I gave OP"/>
      <sheetName val="underfund 138031.60"/>
      <sheetName val="Benefit Payment 233319.43"/>
      <sheetName val="Acct Adjustment - Brend Minton"/>
      <sheetName val="Acct Adjustments- Brenda"/>
      <sheetName val="GPAS-45150.82"/>
      <sheetName val="GPAS-114.14"/>
      <sheetName val="Masters"/>
      <sheetName val="GL x CJ"/>
      <sheetName val="BKP"/>
      <sheetName val="pivot cje0"/>
      <sheetName val="CJE0"/>
      <sheetName val="fag pivot"/>
      <sheetName val="fag"/>
      <sheetName val="ZF1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AO"/>
      <sheetName val="Dados Hoteis"/>
      <sheetName val="INTRO"/>
      <sheetName val="1 - DRE BOOK"/>
      <sheetName val="2 - Evolutivo REAL 2013"/>
      <sheetName val="3 - Evolutivo ORÇ 2014"/>
      <sheetName val="4 - Evolutivo REAL 2014"/>
      <sheetName val="5 - DRE"/>
      <sheetName val="5.1 - DRE ANALÍTICO"/>
      <sheetName val="6 - Receita"/>
      <sheetName val="7 - Pessoal Front"/>
      <sheetName val="8 - Pessoal Reservas"/>
      <sheetName val="9 - Pessoal Governança"/>
      <sheetName val="10 - Pessoal A&amp;B"/>
      <sheetName val="11 - Pessoal GG"/>
      <sheetName val="12 - Pessoal Comercial"/>
      <sheetName val="13 - Pessoal Controladoria"/>
      <sheetName val="14 - Pessoal Manutenção"/>
      <sheetName val="15 - Pessoal Telefonia"/>
      <sheetName val="16 - Pessoal Lavanderia"/>
      <sheetName val="17 - Custo de hospedagem"/>
      <sheetName val="18 - Custo das Vendas"/>
      <sheetName val="19 - Custos não distribuídos"/>
      <sheetName val="20 - Despesas Gerais e Adm"/>
      <sheetName val="21 - Despesas Comerciais"/>
      <sheetName val="22 - Desp e Rec Financeiras"/>
      <sheetName val="23 - Investimentos"/>
      <sheetName val="24 - Métricas (2)"/>
      <sheetName val="25 - RH"/>
      <sheetName val="Orç A&amp;B"/>
      <sheetName val="Base orçament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Calc"/>
      <sheetName val="HOne"/>
      <sheetName val="GoEight"/>
      <sheetName val="MOne"/>
      <sheetName val="JTwo"/>
      <sheetName val="GrThree"/>
      <sheetName val="JOne"/>
      <sheetName val="HTwo"/>
      <sheetName val="KOne"/>
      <sheetName val="MTwo"/>
      <sheetName val="GoSeven"/>
      <sheetName val="GrFour"/>
      <sheetName val="Curva de Vendas"/>
      <sheetName val="Homog. e C&amp;B"/>
      <sheetName val="Tabelas"/>
      <sheetName val="Lists"/>
      <sheetName val="Rateio"/>
      <sheetName val="Nota de débito"/>
      <sheetName val="Fonts"/>
      <sheetName val="4-rcdp-2001"/>
      <sheetName val="Dados_Hoteis"/>
      <sheetName val="1_-_DRE_BOOK"/>
      <sheetName val="2_-_Evolutivo_REAL_2013"/>
      <sheetName val="3_-_Evolutivo_ORÇ_2014"/>
      <sheetName val="4_-_Evolutivo_REAL_2014"/>
      <sheetName val="5_-_DRE"/>
      <sheetName val="5_1_-_DRE_ANALÍTICO"/>
      <sheetName val="6_-_Receita"/>
      <sheetName val="7_-_Pessoal_Front"/>
      <sheetName val="8_-_Pessoal_Reservas"/>
      <sheetName val="9_-_Pessoal_Governança"/>
      <sheetName val="10_-_Pessoal_A&amp;B"/>
      <sheetName val="11_-_Pessoal_GG"/>
      <sheetName val="12_-_Pessoal_Comercial"/>
      <sheetName val="13_-_Pessoal_Controladoria"/>
      <sheetName val="14_-_Pessoal_Manutenção"/>
      <sheetName val="15_-_Pessoal_Telefonia"/>
      <sheetName val="16_-_Pessoal_Lavanderia"/>
      <sheetName val="17_-_Custo_de_hospedagem"/>
      <sheetName val="18_-_Custo_das_Vendas"/>
      <sheetName val="19_-_Custos_não_distribuídos"/>
      <sheetName val="20_-_Despesas_Gerais_e_Adm"/>
      <sheetName val="21_-_Despesas_Comerciais"/>
      <sheetName val="22_-_Desp_e_Rec_Financeiras"/>
      <sheetName val="23_-_Investimentos"/>
      <sheetName val="24_-_Métricas_(2)"/>
      <sheetName val="25_-_RH"/>
      <sheetName val="Orç_A&amp;B"/>
      <sheetName val="Base_orçamento"/>
      <sheetName val="Curva_de_Vendas"/>
      <sheetName val="Homog__e_C&amp;B"/>
      <sheetName val="Nota_de_débito"/>
      <sheetName val="fornec. 2 (mov.)"/>
      <sheetName val="nosso custo"/>
      <sheetName val="HIST. GRAFICO RL + EB"/>
      <sheetName val="cmi"/>
    </sheetNames>
    <sheetDataSet>
      <sheetData sheetId="0" refreshError="1">
        <row r="3">
          <cell r="D3" t="str">
            <v xml:space="preserve"> 94/95</v>
          </cell>
        </row>
        <row r="8">
          <cell r="C8">
            <v>0</v>
          </cell>
          <cell r="D8">
            <v>60889000</v>
          </cell>
          <cell r="E8">
            <v>60640000</v>
          </cell>
          <cell r="F8">
            <v>52024420</v>
          </cell>
        </row>
      </sheetData>
      <sheetData sheetId="1" refreshError="1"/>
      <sheetData sheetId="2" refreshError="1"/>
      <sheetData sheetId="3">
        <row r="3">
          <cell r="D3" t="str">
            <v xml:space="preserve"> 94/95</v>
          </cell>
        </row>
      </sheetData>
      <sheetData sheetId="4">
        <row r="3">
          <cell r="D3" t="str">
            <v xml:space="preserve"> 94/95</v>
          </cell>
        </row>
      </sheetData>
      <sheetData sheetId="5">
        <row r="3">
          <cell r="D3" t="str">
            <v xml:space="preserve"> 94/95</v>
          </cell>
        </row>
      </sheetData>
      <sheetData sheetId="6">
        <row r="3">
          <cell r="D3" t="str">
            <v xml:space="preserve"> 94/95</v>
          </cell>
        </row>
      </sheetData>
      <sheetData sheetId="7">
        <row r="3">
          <cell r="D3" t="str">
            <v xml:space="preserve"> 94/95</v>
          </cell>
        </row>
      </sheetData>
      <sheetData sheetId="8">
        <row r="3">
          <cell r="D3" t="str">
            <v xml:space="preserve"> 94/95</v>
          </cell>
        </row>
      </sheetData>
      <sheetData sheetId="9">
        <row r="3">
          <cell r="D3" t="str">
            <v xml:space="preserve"> 94/95</v>
          </cell>
        </row>
      </sheetData>
      <sheetData sheetId="10">
        <row r="3">
          <cell r="D3" t="str">
            <v xml:space="preserve"> 94/95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">
          <cell r="D3" t="str">
            <v xml:space="preserve"> 94/95</v>
          </cell>
        </row>
      </sheetData>
      <sheetData sheetId="38">
        <row r="3">
          <cell r="D3" t="str">
            <v xml:space="preserve"> 94/95</v>
          </cell>
        </row>
      </sheetData>
      <sheetData sheetId="39">
        <row r="3">
          <cell r="D3" t="str">
            <v xml:space="preserve"> 94/95</v>
          </cell>
        </row>
      </sheetData>
      <sheetData sheetId="40">
        <row r="3">
          <cell r="D3" t="str">
            <v xml:space="preserve"> 94/95</v>
          </cell>
        </row>
      </sheetData>
      <sheetData sheetId="41">
        <row r="3">
          <cell r="D3" t="str">
            <v xml:space="preserve"> 94/95</v>
          </cell>
        </row>
      </sheetData>
      <sheetData sheetId="42">
        <row r="3">
          <cell r="D3" t="str">
            <v xml:space="preserve"> 94/95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3">
          <cell r="C3">
            <v>0</v>
          </cell>
        </row>
      </sheetData>
      <sheetData sheetId="60"/>
      <sheetData sheetId="61" refreshError="1"/>
      <sheetData sheetId="62" refreshError="1"/>
      <sheetData sheetId="63"/>
      <sheetData sheetId="64">
        <row r="3">
          <cell r="D3" t="str">
            <v xml:space="preserve"> 94/95</v>
          </cell>
        </row>
      </sheetData>
      <sheetData sheetId="65">
        <row r="3">
          <cell r="D3" t="str">
            <v xml:space="preserve"> 94/95</v>
          </cell>
        </row>
      </sheetData>
      <sheetData sheetId="66">
        <row r="3">
          <cell r="D3" t="str">
            <v xml:space="preserve"> 94/95</v>
          </cell>
        </row>
      </sheetData>
      <sheetData sheetId="67">
        <row r="3">
          <cell r="D3" t="str">
            <v xml:space="preserve"> 94/95</v>
          </cell>
        </row>
      </sheetData>
      <sheetData sheetId="68">
        <row r="3">
          <cell r="D3" t="str">
            <v xml:space="preserve"> 94/95</v>
          </cell>
        </row>
      </sheetData>
      <sheetData sheetId="69">
        <row r="3">
          <cell r="D3" t="str">
            <v xml:space="preserve"> 94/95</v>
          </cell>
        </row>
      </sheetData>
      <sheetData sheetId="70">
        <row r="3">
          <cell r="D3" t="str">
            <v xml:space="preserve"> 94/95</v>
          </cell>
        </row>
      </sheetData>
      <sheetData sheetId="71">
        <row r="3">
          <cell r="D3" t="str">
            <v xml:space="preserve"> 94/95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 Expenditure 1999-2001"/>
      <sheetName val="vehicle"/>
      <sheetName val="Capital by division"/>
      <sheetName val="DEPRECIATION 1998-NEW ASSETS"/>
      <sheetName val="DEPRECIATION 1999"/>
      <sheetName val="Summery Depreciation 1998-2001"/>
      <sheetName val="1208"/>
      <sheetName val="1206"/>
      <sheetName val="1205"/>
      <sheetName val="1204"/>
      <sheetName val="1203"/>
      <sheetName val="1201"/>
      <sheetName val="Lead"/>
      <sheetName val="ตั๋วเงินรับ"/>
      <sheetName val="Stock Aging"/>
      <sheetName val="PlanB"/>
      <sheetName val="SRO"/>
      <sheetName val="03中"/>
      <sheetName val="Parameters"/>
      <sheetName val="CRITERIA1"/>
      <sheetName val="cost allocation"/>
      <sheetName val="BS-Thai"/>
      <sheetName val="PF PL OP"/>
      <sheetName val="Purchases"/>
      <sheetName val="Detail"/>
      <sheetName val="เงินกู้ธนชาติ"/>
      <sheetName val="เงินกู้ MGC"/>
      <sheetName val="AP-FAsb"/>
      <sheetName val="10Segment report"/>
      <sheetName val="7Long term liabilities"/>
      <sheetName val="1Cash for Interest"/>
      <sheetName val="3Detail of cash flow"/>
      <sheetName val="C-3"/>
      <sheetName val="PAN"/>
      <sheetName val="Detail-Sep"/>
      <sheetName val="ยานพาหนะ"/>
      <sheetName val="ส่วนปรับปรุงที่ดิน"/>
      <sheetName val="อาคารสำนักงาน-PJ"/>
      <sheetName val="เครื่องตกแต่ง-PJ (BF)"/>
      <sheetName val="detail(sum)"/>
      <sheetName val="TaxCal_2012Final"/>
      <sheetName val="0.0ControlSheet"/>
      <sheetName val="97CAPREN"/>
      <sheetName val="table"/>
      <sheetName val="ELEC45-01"/>
      <sheetName val="Core"/>
      <sheetName val="会社セグメントマスタ加工シート"/>
      <sheetName val="Debt Info"/>
      <sheetName val="A"/>
      <sheetName val="Job header"/>
      <sheetName val="2005 DATA"/>
      <sheetName val="Activo"/>
      <sheetName val="OUTLK%"/>
      <sheetName val="RANGES"/>
      <sheetName val="Old IAC Canada"/>
      <sheetName val="Template Data"/>
      <sheetName val="CONTABLE"/>
      <sheetName val="Summary"/>
      <sheetName val="Graphs"/>
      <sheetName val="controles"/>
      <sheetName val="BS-BRA"/>
      <sheetName val="PL-BRA"/>
      <sheetName val="BS-ING axi"/>
      <sheetName val="PL-ING axi"/>
      <sheetName val="PL axi control"/>
      <sheetName val="BS axi control"/>
      <sheetName val="P-L '19 O.B"/>
      <sheetName val="B-S '19 O.B"/>
      <sheetName val="NUEVO PL '19 O.B"/>
      <sheetName val="BS-ARG USD"/>
      <sheetName val="PL ARG ACUM 2020 axi"/>
      <sheetName val="PL ARG Ene20 axi"/>
      <sheetName val="PL ARG Dic19 axi"/>
      <sheetName val="Armado Gastos"/>
      <sheetName val="Contab Ene20"/>
      <sheetName val="Base Gastos del mes"/>
      <sheetName val="LINK BASE DE GASTOS"/>
      <sheetName val="MAPEO"/>
      <sheetName val="SUMARIA"/>
      <sheetName val="SyS MENSUALES"/>
      <sheetName val="Contab Dic19"/>
      <sheetName val="Emprestimo "/>
      <sheetName val="Vta Prod Nac"/>
      <sheetName val="BONOS"/>
      <sheetName val="Adm Exp Budget"/>
      <sheetName val="Com Exp Budget"/>
      <sheetName val="Manuf Exp Budget"/>
      <sheetName val="PROCEDIMIENTO"/>
      <sheetName val="Capital_Expenditure_1999-2001"/>
      <sheetName val="Capital_by_division"/>
      <sheetName val="DEPRECIATION_1998-NEW_ASSETS"/>
      <sheetName val="DEPRECIATION_1999"/>
      <sheetName val="Summery_Depreciation_1998-2001"/>
      <sheetName val="Stock_Aging"/>
      <sheetName val="cost_allocation"/>
      <sheetName val="PF_PL_OP"/>
      <sheetName val="TrialBalance Q3-2002"/>
      <sheetName val="Capital_Expenditure_1999-20011"/>
      <sheetName val="Capital_by_division1"/>
      <sheetName val="DEPRECIATION_1998-NEW_ASSETS1"/>
      <sheetName val="DEPRECIATION_19991"/>
      <sheetName val="Summery_Depreciation_1998-20011"/>
      <sheetName val="Stock_Aging1"/>
      <sheetName val="cost_allocation1"/>
      <sheetName val="PF_PL_OP1"/>
      <sheetName val="เงินกู้_MGC"/>
      <sheetName val="10Segment_report"/>
      <sheetName val="7Long_term_liabilities"/>
      <sheetName val="1Cash_for_Interest"/>
      <sheetName val="3Detail_of_cash_flow"/>
      <sheetName val="เครื่องตกแต่ง-PJ_(BF)"/>
      <sheetName val="0_0ControlSheet"/>
      <sheetName val="Debt_Info"/>
      <sheetName val="Job_header"/>
      <sheetName val="2005_DATA"/>
      <sheetName val="Old_IAC_Canada"/>
      <sheetName val="Template_Data"/>
      <sheetName val="TrialBalance_Q3-2002"/>
      <sheetName val="Capital_Expenditure_1999-20012"/>
      <sheetName val="Capital_by_division2"/>
      <sheetName val="DEPRECIATION_1998-NEW_ASSETS2"/>
      <sheetName val="DEPRECIATION_19992"/>
      <sheetName val="Summery_Depreciation_1998-20012"/>
      <sheetName val="Stock_Aging2"/>
      <sheetName val="cost_allocation2"/>
      <sheetName val="PF_PL_OP2"/>
      <sheetName val="เงินกู้_MGC1"/>
      <sheetName val="10Segment_report1"/>
      <sheetName val="7Long_term_liabilities1"/>
      <sheetName val="1Cash_for_Interest1"/>
      <sheetName val="3Detail_of_cash_flow1"/>
      <sheetName val="เครื่องตกแต่ง-PJ_(BF)1"/>
      <sheetName val="0_0ControlSheet1"/>
      <sheetName val="Debt_Info1"/>
      <sheetName val="Job_header1"/>
      <sheetName val="2005_DATA1"/>
      <sheetName val="Old_IAC_Canada1"/>
      <sheetName val="Template_Data1"/>
      <sheetName val="TrialBalance_Q3-20021"/>
      <sheetName val="Capital_Expenditure_1999-20013"/>
      <sheetName val="Capital_by_division3"/>
      <sheetName val="DEPRECIATION_1998-NEW_ASSETS3"/>
      <sheetName val="DEPRECIATION_19993"/>
      <sheetName val="Summery_Depreciation_1998-20013"/>
      <sheetName val="Stock_Aging3"/>
      <sheetName val="cost_allocation3"/>
      <sheetName val="PF_PL_OP3"/>
      <sheetName val="เงินกู้_MGC2"/>
      <sheetName val="10Segment_report2"/>
      <sheetName val="7Long_term_liabilities2"/>
      <sheetName val="1Cash_for_Interest2"/>
      <sheetName val="3Detail_of_cash_flow2"/>
      <sheetName val="เครื่องตกแต่ง-PJ_(BF)2"/>
      <sheetName val="0_0ControlSheet2"/>
      <sheetName val="Debt_Info2"/>
      <sheetName val="Job_header2"/>
      <sheetName val="2005_DATA2"/>
      <sheetName val="Old_IAC_Canada2"/>
      <sheetName val="Template_Data2"/>
      <sheetName val="TrialBalance_Q3-20022"/>
      <sheetName val="Sheet1"/>
      <sheetName val="Delhi"/>
      <sheetName val="EXPENSES"/>
      <sheetName val="15th April RWFC"/>
      <sheetName val="ORIGINAL"/>
      <sheetName val="Form 16"/>
      <sheetName val="INDORAMA Group June 02"/>
      <sheetName val="Comp"/>
      <sheetName val="Resumen para contabilidad"/>
      <sheetName val="PREVCINE"/>
      <sheetName val="BALANCE"/>
      <sheetName val="DEPT-3YP"/>
      <sheetName val="SALES"/>
      <sheetName val="ocean voyage"/>
      <sheetName val="FACTORS"/>
      <sheetName val="MENU"/>
      <sheetName val="ESTIMATE"/>
      <sheetName val="損益分岐点"/>
      <sheetName val="PRICEVARIANCE"/>
      <sheetName val="車会集約"/>
      <sheetName val="#REF"/>
      <sheetName val="Metals"/>
      <sheetName val="Lookup"/>
      <sheetName val="InterCoData"/>
      <sheetName val="Cur"/>
      <sheetName val="data"/>
      <sheetName val="Purchase"/>
      <sheetName val="OLDMAP"/>
      <sheetName val="opening programme"/>
      <sheetName val="Raw Data"/>
      <sheetName val="BOX SUM"/>
      <sheetName val="FIN GOOD"/>
      <sheetName val="HCA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asta1"/>
      <sheetName val="#REF"/>
      <sheetName val="G1"/>
      <sheetName val="Usos e Fontes"/>
      <sheetName val="XREF"/>
      <sheetName val="Dez'04"/>
      <sheetName val="Imobilizado"/>
      <sheetName val="IR e CSLL Diferidos"/>
      <sheetName val="Impostos a Recuperar"/>
      <sheetName val="Links"/>
      <sheetName val="SaidaDados"/>
      <sheetName val="Esforços"/>
      <sheetName val="DRE_Brasil"/>
      <sheetName val="DistSep"/>
      <sheetName val="Parâmetros"/>
      <sheetName val="11.-Operaciones y Fletes"/>
      <sheetName val="REAL"/>
      <sheetName val="Dados"/>
      <sheetName val="Base"/>
      <sheetName val="Plano de Contas - 2012"/>
      <sheetName val="CC"/>
      <sheetName val="1_Info"/>
      <sheetName val="De_Para"/>
      <sheetName val="Premissas"/>
      <sheetName val="Datos OIs"/>
      <sheetName val="0. SV"/>
      <sheetName val="listas"/>
      <sheetName val="Comparativo 2015"/>
      <sheetName val="Budget 2016"/>
      <sheetName val="2016 (HQ)"/>
      <sheetName val="2016 (DS)"/>
      <sheetName val="2016 (Boutique)"/>
      <sheetName val="2016 (Internet)"/>
      <sheetName val="2016 (Pop Up)"/>
      <sheetName val="Macroeconomico"/>
      <sheetName val="Requisitantes - Latam"/>
      <sheetName val="Parametro"/>
      <sheetName val="Apo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AND"/>
      <sheetName val="Balance"/>
      <sheetName val="Teste Compras"/>
      <sheetName val="Forms"/>
      <sheetName val="188 45 00 711-02"/>
      <sheetName val="Eliminações"/>
      <sheetName val="NA"/>
      <sheetName val="Estoques"/>
      <sheetName val="BB-BI MA1206"/>
      <sheetName val="DRE"/>
      <sheetName val="Papel Mestre"/>
      <sheetName val="DCF Matrix Red"/>
      <sheetName val="Bal Dez.07"/>
      <sheetName val="Apuração Cliente"/>
      <sheetName val="FF3"/>
      <sheetName val="ce"/>
      <sheetName val="X rates"/>
      <sheetName val="Links"/>
      <sheetName val="RGR Semesa"/>
      <sheetName val="Cálculo"/>
      <sheetName val="BMP"/>
      <sheetName val="CEEMES"/>
      <sheetName val="Inputs"/>
      <sheetName val="Entradas_C"/>
      <sheetName val="Saidas_C"/>
      <sheetName val="INDIECO1"/>
      <sheetName val="Dados"/>
      <sheetName val="Entrada"/>
      <sheetName val="A"/>
      <sheetName val="Teste_Compras1"/>
      <sheetName val="188_45_00_711-021"/>
      <sheetName val="BB-BI_MA12061"/>
      <sheetName val="Papel_Mestre1"/>
      <sheetName val="DCF_Matrix_Red1"/>
      <sheetName val="Bal_Dez_071"/>
      <sheetName val="Teste_Compras"/>
      <sheetName val="188_45_00_711-02"/>
      <sheetName val="BB-BI_MA1206"/>
      <sheetName val="Papel_Mestre"/>
      <sheetName val="DCF_Matrix_Red"/>
      <sheetName val="Bal_Dez_07"/>
      <sheetName val="Teste_Compras2"/>
      <sheetName val="188_45_00_711-022"/>
      <sheetName val="BB-BI_MA12062"/>
      <sheetName val="Papel_Mestre2"/>
      <sheetName val="DCF_Matrix_Red2"/>
      <sheetName val="Bal_Dez_072"/>
      <sheetName val="Teste_Compras3"/>
      <sheetName val="188_45_00_711-023"/>
      <sheetName val="BB-BI_MA12063"/>
      <sheetName val="Papel_Mestre3"/>
      <sheetName val="DCF_Matrix_Red3"/>
      <sheetName val="Bal_Dez_073"/>
      <sheetName val="plan_r.e.r Regional SP"/>
      <sheetName val="Std. Poors PIRA"/>
      <sheetName val="PLUZ_1"/>
      <sheetName val="PLUZ 6.0 v 13"/>
      <sheetName val="SKA1"/>
      <sheetName val="CCS vLiria"/>
      <sheetName val="CONTAS RECON NA 60"/>
      <sheetName val="CONTAS RECON NA 46"/>
      <sheetName val="Adições"/>
      <sheetName val="Saldo Inicial"/>
      <sheetName val="Lead2"/>
      <sheetName val="VARIANCES SIU"/>
      <sheetName val="JAN94RIG"/>
      <sheetName val="Plano de Centro de Custo"/>
    </sheetNames>
    <definedNames>
      <definedName name="L1C1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BU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151E-6406-49F1-B05D-3907B577724A}">
  <sheetPr codeName="Planilha1"/>
  <dimension ref="A1:Z35"/>
  <sheetViews>
    <sheetView showGridLines="0" zoomScale="77" zoomScaleNormal="77" workbookViewId="0">
      <selection activeCell="Q6" sqref="Q6"/>
    </sheetView>
  </sheetViews>
  <sheetFormatPr defaultColWidth="0" defaultRowHeight="12.75" customHeight="1" zeroHeight="1"/>
  <cols>
    <col min="1" max="16" width="9.42578125" style="51" customWidth="1"/>
    <col min="17" max="17" width="15.140625" style="51" customWidth="1"/>
    <col min="18" max="26" width="0" style="51" hidden="1" customWidth="1"/>
    <col min="27" max="16384" width="9.42578125" style="51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4"/>
    <row r="35"/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&amp;L&amp;1#&amp;"Calibri"&amp;10&amp;K317100Classificação: Público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3E3B-A014-4621-97F9-F54996E0C054}">
  <sheetPr>
    <tabColor rgb="FF7F7F7F"/>
  </sheetPr>
  <dimension ref="A1:AD974"/>
  <sheetViews>
    <sheetView showGridLines="0" tabSelected="1" workbookViewId="0">
      <pane xSplit="1" ySplit="2" topLeftCell="B108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" customHeight="1" outlineLevelRow="1" outlineLevelCol="1"/>
  <cols>
    <col min="1" max="1" width="46.42578125" style="111" customWidth="1"/>
    <col min="2" max="11" width="9.140625" style="111" customWidth="1" outlineLevel="1"/>
    <col min="12" max="12" width="9.140625" style="111" customWidth="1"/>
    <col min="13" max="13" width="10.7109375" style="111" bestFit="1" customWidth="1"/>
    <col min="14" max="30" width="9.140625" style="111" customWidth="1"/>
    <col min="31" max="16384" width="12.5703125" style="111"/>
  </cols>
  <sheetData>
    <row r="1" spans="1:30" ht="12" customHeight="1">
      <c r="A1" s="109"/>
      <c r="B1" s="110" t="s">
        <v>335</v>
      </c>
      <c r="C1" s="110" t="s">
        <v>335</v>
      </c>
      <c r="D1" s="110" t="s">
        <v>335</v>
      </c>
      <c r="E1" s="110" t="s">
        <v>335</v>
      </c>
      <c r="F1" s="110" t="s">
        <v>335</v>
      </c>
      <c r="G1" s="110" t="s">
        <v>335</v>
      </c>
      <c r="H1" s="110" t="s">
        <v>335</v>
      </c>
      <c r="I1" s="110" t="s">
        <v>345</v>
      </c>
      <c r="J1" s="110" t="s">
        <v>345</v>
      </c>
      <c r="K1" s="110" t="s">
        <v>335</v>
      </c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</row>
    <row r="2" spans="1:30" ht="12" customHeight="1">
      <c r="A2" s="109" t="s">
        <v>346</v>
      </c>
      <c r="B2" s="110" t="s">
        <v>347</v>
      </c>
      <c r="C2" s="110" t="s">
        <v>348</v>
      </c>
      <c r="D2" s="110" t="s">
        <v>349</v>
      </c>
      <c r="E2" s="110" t="s">
        <v>350</v>
      </c>
      <c r="F2" s="110">
        <v>2024</v>
      </c>
      <c r="G2" s="110" t="s">
        <v>351</v>
      </c>
      <c r="H2" s="110" t="s">
        <v>352</v>
      </c>
      <c r="I2" s="110" t="s">
        <v>353</v>
      </c>
      <c r="J2" s="110" t="s">
        <v>354</v>
      </c>
      <c r="K2" s="110">
        <v>2025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</row>
    <row r="3" spans="1:30" ht="12" customHeight="1">
      <c r="A3" s="112" t="s">
        <v>355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</row>
    <row r="4" spans="1:30" ht="12" customHeight="1" outlineLevel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</row>
    <row r="5" spans="1:30" ht="12" customHeight="1" outlineLevel="1">
      <c r="A5" s="115" t="s">
        <v>356</v>
      </c>
      <c r="B5" s="120">
        <f t="shared" ref="B5:K5" si="0">B6+B7</f>
        <v>6.8371629999999994</v>
      </c>
      <c r="C5" s="120">
        <f t="shared" si="0"/>
        <v>7.3369179999999998</v>
      </c>
      <c r="D5" s="120">
        <f t="shared" si="0"/>
        <v>7.7850960000000002</v>
      </c>
      <c r="E5" s="120">
        <f t="shared" si="0"/>
        <v>8.3416350000000001</v>
      </c>
      <c r="F5" s="120">
        <f t="shared" si="0"/>
        <v>8.2297390000000004</v>
      </c>
      <c r="G5" s="120">
        <f t="shared" si="0"/>
        <v>8.5915590000000002</v>
      </c>
      <c r="H5" s="120">
        <f t="shared" si="0"/>
        <v>8.9841180000000005</v>
      </c>
      <c r="I5" s="120">
        <f t="shared" si="0"/>
        <v>9.3680329999999987</v>
      </c>
      <c r="J5" s="120">
        <f t="shared" si="0"/>
        <v>10.70468670727595</v>
      </c>
      <c r="K5" s="120">
        <f t="shared" si="0"/>
        <v>9.3680329999999987</v>
      </c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 spans="1:30" ht="12" customHeight="1" outlineLevel="1">
      <c r="A6" s="121" t="s">
        <v>357</v>
      </c>
      <c r="B6" s="122">
        <v>6.1657829999999993</v>
      </c>
      <c r="C6" s="122">
        <v>6.5911299999999997</v>
      </c>
      <c r="D6" s="122">
        <v>6.9469960000000004</v>
      </c>
      <c r="E6" s="122">
        <v>7.3916389999999996</v>
      </c>
      <c r="F6" s="122">
        <v>7.3916389999999996</v>
      </c>
      <c r="G6" s="122">
        <v>7.5817969999999999</v>
      </c>
      <c r="H6" s="122">
        <v>7.890822</v>
      </c>
      <c r="I6" s="122">
        <v>8.2024919999999995</v>
      </c>
      <c r="J6" s="122">
        <v>9.4192099999999996</v>
      </c>
      <c r="K6" s="122">
        <v>8.2024919999999995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</row>
    <row r="7" spans="1:30" ht="12" customHeight="1" outlineLevel="1">
      <c r="A7" s="121" t="s">
        <v>358</v>
      </c>
      <c r="B7" s="122">
        <v>0.67137999999999998</v>
      </c>
      <c r="C7" s="122">
        <v>0.74578800000000001</v>
      </c>
      <c r="D7" s="122">
        <v>0.83810000000000007</v>
      </c>
      <c r="E7" s="122">
        <v>0.94999599999999995</v>
      </c>
      <c r="F7" s="122">
        <v>0.83810000000000007</v>
      </c>
      <c r="G7" s="122">
        <v>1.009762</v>
      </c>
      <c r="H7" s="122">
        <v>1.093296</v>
      </c>
      <c r="I7" s="122">
        <v>1.1655409999999999</v>
      </c>
      <c r="J7" s="122">
        <v>1.2854767072759512</v>
      </c>
      <c r="K7" s="122">
        <v>1.1655409999999999</v>
      </c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 spans="1:30" ht="12" customHeight="1" outlineLevel="1">
      <c r="A8" s="115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 spans="1:30" ht="12" customHeight="1" outlineLevel="1">
      <c r="A9" s="115" t="s">
        <v>359</v>
      </c>
      <c r="B9" s="123">
        <f t="shared" ref="B9:K9" si="1">B10+B11</f>
        <v>3098.9537499999997</v>
      </c>
      <c r="C9" s="123">
        <f t="shared" si="1"/>
        <v>3066.2770499999997</v>
      </c>
      <c r="D9" s="123">
        <f t="shared" si="1"/>
        <v>3071.7943500000001</v>
      </c>
      <c r="E9" s="123">
        <f t="shared" si="1"/>
        <v>3044.2958833333332</v>
      </c>
      <c r="F9" s="123">
        <f t="shared" si="1"/>
        <v>3070.3302583333334</v>
      </c>
      <c r="G9" s="123">
        <f t="shared" si="1"/>
        <v>2911.0785000000001</v>
      </c>
      <c r="H9" s="123">
        <f t="shared" si="1"/>
        <v>2884.4733514387476</v>
      </c>
      <c r="I9" s="123">
        <f t="shared" si="1"/>
        <v>2767.3503000000001</v>
      </c>
      <c r="J9" s="123">
        <f t="shared" si="1"/>
        <v>2638.5492833333333</v>
      </c>
      <c r="K9" s="123">
        <f t="shared" si="1"/>
        <v>2843.8711193898389</v>
      </c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</row>
    <row r="10" spans="1:30" ht="12" customHeight="1" outlineLevel="1">
      <c r="A10" s="121" t="s">
        <v>357</v>
      </c>
      <c r="B10" s="118">
        <v>1590.3965000000001</v>
      </c>
      <c r="C10" s="118">
        <v>1569.2398000000001</v>
      </c>
      <c r="D10" s="118">
        <v>1582.6410000000001</v>
      </c>
      <c r="E10" s="118">
        <v>1563.683</v>
      </c>
      <c r="F10" s="118">
        <v>1576.4900749999999</v>
      </c>
      <c r="G10" s="118">
        <v>1513.0462500000001</v>
      </c>
      <c r="H10" s="118">
        <v>1518.5376000000001</v>
      </c>
      <c r="I10" s="118">
        <v>1513.8873999999998</v>
      </c>
      <c r="J10" s="118">
        <v>1486.7883999999999</v>
      </c>
      <c r="K10" s="118">
        <v>1508.0649125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 spans="1:30" ht="12" customHeight="1" outlineLevel="1">
      <c r="A11" s="121" t="s">
        <v>358</v>
      </c>
      <c r="B11" s="117">
        <f t="shared" ref="B11:K11" si="2">SUM(B12:B18)</f>
        <v>1508.5572499999998</v>
      </c>
      <c r="C11" s="117">
        <f t="shared" si="2"/>
        <v>1497.0372499999999</v>
      </c>
      <c r="D11" s="117">
        <f t="shared" si="2"/>
        <v>1489.1533500000003</v>
      </c>
      <c r="E11" s="117">
        <f t="shared" si="2"/>
        <v>1480.6128833333335</v>
      </c>
      <c r="F11" s="117">
        <f t="shared" si="2"/>
        <v>1493.8401833333335</v>
      </c>
      <c r="G11" s="117">
        <f t="shared" si="2"/>
        <v>1398.03225</v>
      </c>
      <c r="H11" s="117">
        <f t="shared" si="2"/>
        <v>1365.9357514387475</v>
      </c>
      <c r="I11" s="117">
        <f t="shared" si="2"/>
        <v>1253.4629</v>
      </c>
      <c r="J11" s="117">
        <f t="shared" si="2"/>
        <v>1151.7608833333334</v>
      </c>
      <c r="K11" s="117">
        <f t="shared" si="2"/>
        <v>1335.8062068898389</v>
      </c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</row>
    <row r="12" spans="1:30" ht="12" customHeight="1" outlineLevel="1">
      <c r="A12" s="124" t="s">
        <v>360</v>
      </c>
      <c r="B12" s="118">
        <v>563.67475000000002</v>
      </c>
      <c r="C12" s="118">
        <v>548.93275000000006</v>
      </c>
      <c r="D12" s="118">
        <v>545.37400000000002</v>
      </c>
      <c r="E12" s="118">
        <v>535.19050000000004</v>
      </c>
      <c r="F12" s="118">
        <v>548.29300000000001</v>
      </c>
      <c r="G12" s="118">
        <v>515.01099999999997</v>
      </c>
      <c r="H12" s="118">
        <v>497.87725</v>
      </c>
      <c r="I12" s="118">
        <v>440.34640000000002</v>
      </c>
      <c r="J12" s="118">
        <v>413.73674999999997</v>
      </c>
      <c r="K12" s="118">
        <v>481.02192307692309</v>
      </c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</row>
    <row r="13" spans="1:30" ht="12" customHeight="1" outlineLevel="1">
      <c r="A13" s="124" t="s">
        <v>361</v>
      </c>
      <c r="B13" s="118">
        <v>466.71674999999999</v>
      </c>
      <c r="C13" s="118">
        <v>460.70249999999999</v>
      </c>
      <c r="D13" s="118">
        <v>456.79775000000001</v>
      </c>
      <c r="E13" s="118">
        <v>461.97219999999999</v>
      </c>
      <c r="F13" s="118">
        <v>461.54729999999995</v>
      </c>
      <c r="G13" s="118">
        <v>415.51900000000001</v>
      </c>
      <c r="H13" s="118">
        <v>396.24060143874743</v>
      </c>
      <c r="I13" s="118">
        <v>343.3415</v>
      </c>
      <c r="J13" s="118">
        <v>281.3768</v>
      </c>
      <c r="K13" s="118">
        <v>385.03370047958248</v>
      </c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</row>
    <row r="14" spans="1:30" ht="12" customHeight="1" outlineLevel="1">
      <c r="A14" s="124" t="s">
        <v>362</v>
      </c>
      <c r="B14" s="118">
        <v>129.99825000000001</v>
      </c>
      <c r="C14" s="118">
        <v>129.56774999999999</v>
      </c>
      <c r="D14" s="118">
        <v>131.8956</v>
      </c>
      <c r="E14" s="118">
        <v>129.44460000000001</v>
      </c>
      <c r="F14" s="118">
        <v>130.22655</v>
      </c>
      <c r="G14" s="118">
        <v>130.291</v>
      </c>
      <c r="H14" s="118">
        <v>131.75299999999999</v>
      </c>
      <c r="I14" s="118">
        <v>130.6506</v>
      </c>
      <c r="J14" s="118">
        <v>124.97799999999999</v>
      </c>
      <c r="K14" s="118">
        <v>130.87915384615386</v>
      </c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</row>
    <row r="15" spans="1:30" ht="12" customHeight="1" outlineLevel="1">
      <c r="A15" s="124" t="s">
        <v>363</v>
      </c>
      <c r="B15" s="118">
        <v>192.51075</v>
      </c>
      <c r="C15" s="118">
        <v>191.48750000000001</v>
      </c>
      <c r="D15" s="118">
        <v>190.69</v>
      </c>
      <c r="E15" s="118">
        <v>189.81825000000001</v>
      </c>
      <c r="F15" s="118">
        <v>191.12662499999999</v>
      </c>
      <c r="G15" s="118">
        <v>182.84299999999999</v>
      </c>
      <c r="H15" s="118">
        <v>188.15074999999999</v>
      </c>
      <c r="I15" s="118">
        <v>189</v>
      </c>
      <c r="J15" s="118">
        <v>189.94874999999999</v>
      </c>
      <c r="K15" s="118">
        <v>186.66458333333335</v>
      </c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</row>
    <row r="16" spans="1:30" ht="12" customHeight="1" outlineLevel="1">
      <c r="A16" s="124" t="s">
        <v>364</v>
      </c>
      <c r="B16" s="118">
        <v>92.649249999999995</v>
      </c>
      <c r="C16" s="118">
        <v>104.66275</v>
      </c>
      <c r="D16" s="118">
        <v>102.574</v>
      </c>
      <c r="E16" s="118">
        <v>101.26233333333333</v>
      </c>
      <c r="F16" s="118">
        <v>100.28708333333334</v>
      </c>
      <c r="G16" s="118">
        <v>98.965999999999994</v>
      </c>
      <c r="H16" s="118">
        <v>98.415750000000003</v>
      </c>
      <c r="I16" s="118">
        <v>99.593999999999994</v>
      </c>
      <c r="J16" s="118">
        <v>97.406833333333324</v>
      </c>
      <c r="K16" s="118">
        <v>99.038230769230765</v>
      </c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</row>
    <row r="17" spans="1:30" ht="12" customHeight="1" outlineLevel="1">
      <c r="A17" s="124" t="s">
        <v>365</v>
      </c>
      <c r="B17" s="118">
        <v>52.8825</v>
      </c>
      <c r="C17" s="118">
        <v>51.660199999999996</v>
      </c>
      <c r="D17" s="118">
        <v>51.555</v>
      </c>
      <c r="E17" s="118">
        <v>52.53425</v>
      </c>
      <c r="F17" s="118">
        <v>52.157987500000004</v>
      </c>
      <c r="G17" s="118">
        <v>45.987749999999998</v>
      </c>
      <c r="H17" s="118">
        <v>44.810199999999995</v>
      </c>
      <c r="I17" s="118">
        <v>43.579800000000006</v>
      </c>
      <c r="J17" s="118">
        <v>44.313749999999999</v>
      </c>
      <c r="K17" s="118">
        <v>44.727692307692308</v>
      </c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</row>
    <row r="18" spans="1:30" ht="12" customHeight="1" outlineLevel="1">
      <c r="A18" s="124" t="s">
        <v>366</v>
      </c>
      <c r="B18" s="118">
        <v>10.124999999999998</v>
      </c>
      <c r="C18" s="118">
        <v>10.0238</v>
      </c>
      <c r="D18" s="118">
        <v>10.266999999999998</v>
      </c>
      <c r="E18" s="118">
        <v>10.390750000000001</v>
      </c>
      <c r="F18" s="118">
        <v>10.2016375</v>
      </c>
      <c r="G18" s="118">
        <v>9.4144999999999985</v>
      </c>
      <c r="H18" s="118">
        <v>8.6882000000000001</v>
      </c>
      <c r="I18" s="118">
        <v>6.9505999999999997</v>
      </c>
      <c r="J18" s="118">
        <v>0</v>
      </c>
      <c r="K18" s="118">
        <v>8.4409230769230792</v>
      </c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</row>
    <row r="19" spans="1:30" ht="12" customHeight="1" outlineLevel="1">
      <c r="A19" s="121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</row>
    <row r="20" spans="1:30" ht="12" customHeight="1" outlineLevel="1">
      <c r="A20" s="115" t="s">
        <v>367</v>
      </c>
      <c r="B20" s="123">
        <f t="shared" ref="B20:K20" si="3">B21+B24</f>
        <v>940</v>
      </c>
      <c r="C20" s="123">
        <f t="shared" si="3"/>
        <v>967</v>
      </c>
      <c r="D20" s="123">
        <f t="shared" si="3"/>
        <v>1001</v>
      </c>
      <c r="E20" s="123">
        <f t="shared" si="3"/>
        <v>1076</v>
      </c>
      <c r="F20" s="123">
        <f t="shared" si="3"/>
        <v>1076</v>
      </c>
      <c r="G20" s="123">
        <f t="shared" si="3"/>
        <v>1087</v>
      </c>
      <c r="H20" s="123">
        <f t="shared" si="3"/>
        <v>1103</v>
      </c>
      <c r="I20" s="123">
        <f t="shared" si="3"/>
        <v>1122</v>
      </c>
      <c r="J20" s="123">
        <f t="shared" si="3"/>
        <v>1183</v>
      </c>
      <c r="K20" s="123">
        <f t="shared" si="3"/>
        <v>1183</v>
      </c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</row>
    <row r="21" spans="1:30" ht="12" customHeight="1" outlineLevel="1">
      <c r="A21" s="121" t="s">
        <v>357</v>
      </c>
      <c r="B21" s="117">
        <f t="shared" ref="B21:K21" si="4">B22+B23</f>
        <v>895</v>
      </c>
      <c r="C21" s="117">
        <f t="shared" si="4"/>
        <v>921</v>
      </c>
      <c r="D21" s="117">
        <f t="shared" si="4"/>
        <v>943</v>
      </c>
      <c r="E21" s="117">
        <f t="shared" si="4"/>
        <v>1008</v>
      </c>
      <c r="F21" s="117">
        <f t="shared" si="4"/>
        <v>1008</v>
      </c>
      <c r="G21" s="117">
        <f t="shared" si="4"/>
        <v>1018</v>
      </c>
      <c r="H21" s="117">
        <f t="shared" si="4"/>
        <v>1024</v>
      </c>
      <c r="I21" s="117">
        <f t="shared" si="4"/>
        <v>1032</v>
      </c>
      <c r="J21" s="117">
        <f t="shared" si="4"/>
        <v>1084</v>
      </c>
      <c r="K21" s="117">
        <f t="shared" si="4"/>
        <v>1084</v>
      </c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</row>
    <row r="22" spans="1:30" ht="12" customHeight="1" outlineLevel="1">
      <c r="A22" s="124" t="s">
        <v>368</v>
      </c>
      <c r="B22" s="118">
        <v>115</v>
      </c>
      <c r="C22" s="118">
        <v>123</v>
      </c>
      <c r="D22" s="118">
        <v>128</v>
      </c>
      <c r="E22" s="118">
        <v>145</v>
      </c>
      <c r="F22" s="118">
        <v>145</v>
      </c>
      <c r="G22" s="118">
        <v>149</v>
      </c>
      <c r="H22" s="118">
        <v>154</v>
      </c>
      <c r="I22" s="118">
        <v>160</v>
      </c>
      <c r="J22" s="118">
        <v>174</v>
      </c>
      <c r="K22" s="118">
        <v>174</v>
      </c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</row>
    <row r="23" spans="1:30" ht="12" customHeight="1" outlineLevel="1">
      <c r="A23" s="124" t="s">
        <v>369</v>
      </c>
      <c r="B23" s="118">
        <v>780</v>
      </c>
      <c r="C23" s="118">
        <v>798</v>
      </c>
      <c r="D23" s="118">
        <v>815</v>
      </c>
      <c r="E23" s="118">
        <v>863</v>
      </c>
      <c r="F23" s="118">
        <v>863</v>
      </c>
      <c r="G23" s="118">
        <v>869</v>
      </c>
      <c r="H23" s="118">
        <v>870</v>
      </c>
      <c r="I23" s="118">
        <v>872</v>
      </c>
      <c r="J23" s="118">
        <v>910</v>
      </c>
      <c r="K23" s="118">
        <v>910</v>
      </c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</row>
    <row r="24" spans="1:30" ht="12" customHeight="1" outlineLevel="1">
      <c r="A24" s="121" t="s">
        <v>358</v>
      </c>
      <c r="B24" s="117">
        <f t="shared" ref="B24:K24" si="5">B25+B26</f>
        <v>45</v>
      </c>
      <c r="C24" s="117">
        <f t="shared" si="5"/>
        <v>46</v>
      </c>
      <c r="D24" s="117">
        <f t="shared" si="5"/>
        <v>58</v>
      </c>
      <c r="E24" s="117">
        <f t="shared" si="5"/>
        <v>68</v>
      </c>
      <c r="F24" s="117">
        <f t="shared" si="5"/>
        <v>68</v>
      </c>
      <c r="G24" s="117">
        <f t="shared" si="5"/>
        <v>69</v>
      </c>
      <c r="H24" s="117">
        <f t="shared" si="5"/>
        <v>79</v>
      </c>
      <c r="I24" s="117">
        <f t="shared" si="5"/>
        <v>90</v>
      </c>
      <c r="J24" s="117">
        <f t="shared" si="5"/>
        <v>99</v>
      </c>
      <c r="K24" s="117">
        <f t="shared" si="5"/>
        <v>99</v>
      </c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</row>
    <row r="25" spans="1:30" ht="12" customHeight="1" outlineLevel="1">
      <c r="A25" s="124" t="s">
        <v>368</v>
      </c>
      <c r="B25" s="118">
        <v>45</v>
      </c>
      <c r="C25" s="118">
        <v>46</v>
      </c>
      <c r="D25" s="118">
        <v>58</v>
      </c>
      <c r="E25" s="118">
        <v>68</v>
      </c>
      <c r="F25" s="118">
        <v>68</v>
      </c>
      <c r="G25" s="118">
        <v>69</v>
      </c>
      <c r="H25" s="118">
        <v>79</v>
      </c>
      <c r="I25" s="118">
        <v>90</v>
      </c>
      <c r="J25" s="118">
        <v>97</v>
      </c>
      <c r="K25" s="118">
        <v>97</v>
      </c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</row>
    <row r="26" spans="1:30" ht="12" customHeight="1" outlineLevel="1">
      <c r="A26" s="124" t="s">
        <v>369</v>
      </c>
      <c r="B26" s="118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118">
        <v>2</v>
      </c>
      <c r="K26" s="118">
        <v>2</v>
      </c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</row>
    <row r="27" spans="1:30" ht="12" customHeight="1" outlineLevel="1">
      <c r="A27" s="124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</row>
    <row r="28" spans="1:30" ht="12" customHeight="1" outlineLevel="1">
      <c r="A28" s="115" t="s">
        <v>370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</row>
    <row r="29" spans="1:30" ht="12" customHeight="1" outlineLevel="1">
      <c r="A29" s="121" t="s">
        <v>357</v>
      </c>
      <c r="B29" s="119">
        <v>0.15389632432775202</v>
      </c>
      <c r="C29" s="119">
        <v>0.18062463035617227</v>
      </c>
      <c r="D29" s="119">
        <v>0.10759046782741932</v>
      </c>
      <c r="E29" s="119">
        <v>0.12164761148873593</v>
      </c>
      <c r="F29" s="119">
        <v>0.13760503404807589</v>
      </c>
      <c r="G29" s="119">
        <v>9.5930403951912435E-2</v>
      </c>
      <c r="H29" s="119">
        <v>9.104232711811644E-2</v>
      </c>
      <c r="I29" s="119">
        <v>6.3427969365159154E-2</v>
      </c>
      <c r="J29" s="119">
        <v>1.3699303123207773E-2</v>
      </c>
      <c r="K29" s="119">
        <v>5.8380707899105211E-2</v>
      </c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</row>
    <row r="30" spans="1:30" ht="12" customHeight="1" outlineLevel="1">
      <c r="A30" s="121" t="s">
        <v>358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</row>
    <row r="31" spans="1:30" ht="12" customHeight="1" outlineLevel="1">
      <c r="A31" s="121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</row>
    <row r="32" spans="1:30" ht="12" customHeight="1" outlineLevel="1">
      <c r="A32" s="115" t="s">
        <v>371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</row>
    <row r="33" spans="1:30" ht="12" customHeight="1" outlineLevel="1">
      <c r="A33" s="121" t="s">
        <v>372</v>
      </c>
      <c r="B33" s="118">
        <v>270.06900000000002</v>
      </c>
      <c r="C33" s="118">
        <v>300.30200000000002</v>
      </c>
      <c r="D33" s="118">
        <v>363.39400000000001</v>
      </c>
      <c r="E33" s="118">
        <v>422.113</v>
      </c>
      <c r="F33" s="118">
        <v>422.113</v>
      </c>
      <c r="G33" s="118">
        <v>445.94200000000001</v>
      </c>
      <c r="H33" s="118">
        <v>465.161</v>
      </c>
      <c r="I33" s="118">
        <v>542.93200000000002</v>
      </c>
      <c r="J33" s="118">
        <v>628.23299999999995</v>
      </c>
      <c r="K33" s="118">
        <v>628.23299999999995</v>
      </c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</row>
    <row r="34" spans="1:30" ht="12" customHeight="1" outlineLevel="1">
      <c r="A34" s="121" t="s">
        <v>373</v>
      </c>
      <c r="B34" s="118">
        <v>12356.811468799984</v>
      </c>
      <c r="C34" s="118">
        <v>14507.707457589993</v>
      </c>
      <c r="D34" s="118">
        <v>16160.59798993</v>
      </c>
      <c r="E34" s="118">
        <v>17015.189930389995</v>
      </c>
      <c r="F34" s="118">
        <v>60040.30684670998</v>
      </c>
      <c r="G34" s="118">
        <v>14445.544500160013</v>
      </c>
      <c r="H34" s="118">
        <v>15800.453145919997</v>
      </c>
      <c r="I34" s="118">
        <v>15845.608157500003</v>
      </c>
      <c r="J34" s="118">
        <v>15806.021865179995</v>
      </c>
      <c r="K34" s="118">
        <v>61897.627668760004</v>
      </c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</row>
    <row r="35" spans="1:30" ht="12" customHeight="1" outlineLevel="1">
      <c r="A35" s="121" t="s">
        <v>374</v>
      </c>
      <c r="B35" s="119">
        <v>0</v>
      </c>
      <c r="C35" s="119">
        <v>2.1140455982692628E-2</v>
      </c>
      <c r="D35" s="119">
        <v>9.9009631683884602E-2</v>
      </c>
      <c r="E35" s="119">
        <v>0.19344875245731624</v>
      </c>
      <c r="F35" s="119">
        <v>7.8399710030973374E-2</v>
      </c>
      <c r="G35" s="119">
        <v>0.1967175605623051</v>
      </c>
      <c r="H35" s="119">
        <v>0.21768212003273435</v>
      </c>
      <c r="I35" s="119">
        <v>0.31695406396621789</v>
      </c>
      <c r="J35" s="119">
        <v>0.40550820940668164</v>
      </c>
      <c r="K35" s="119">
        <v>0.28421548849198475</v>
      </c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</row>
    <row r="36" spans="1:30" ht="12" customHeight="1" outlineLevel="1">
      <c r="A36" s="121" t="s">
        <v>375</v>
      </c>
      <c r="B36" s="119">
        <v>4.333333333333334E-3</v>
      </c>
      <c r="C36" s="119">
        <v>8.0000000000000002E-3</v>
      </c>
      <c r="D36" s="119">
        <v>1.1333333333333334E-2</v>
      </c>
      <c r="E36" s="119">
        <v>1.2333333333333333E-2</v>
      </c>
      <c r="F36" s="119">
        <v>1.2333333333333333E-2</v>
      </c>
      <c r="G36" s="119">
        <v>2.7E-2</v>
      </c>
      <c r="H36" s="119">
        <v>4.2666666666666665E-2</v>
      </c>
      <c r="I36" s="119">
        <v>4.7000000000000007E-2</v>
      </c>
      <c r="J36" s="119">
        <v>4.5333333333333337E-2</v>
      </c>
      <c r="K36" s="119">
        <v>4.5333333333333337E-2</v>
      </c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</row>
    <row r="37" spans="1:30" ht="12" customHeight="1" outlineLevel="1">
      <c r="A37" s="121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</row>
    <row r="38" spans="1:30" ht="12" customHeight="1" outlineLevel="1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</row>
    <row r="39" spans="1:30" ht="12" customHeight="1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</row>
    <row r="40" spans="1:30" ht="12" customHeight="1">
      <c r="A40" s="112" t="s">
        <v>376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</row>
    <row r="41" spans="1:30" ht="12" customHeight="1" outlineLevel="1">
      <c r="A41" s="121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</row>
    <row r="42" spans="1:30" ht="12" customHeight="1" outlineLevel="1">
      <c r="A42" s="115" t="s">
        <v>377</v>
      </c>
      <c r="B42" s="119">
        <v>3.1E-2</v>
      </c>
      <c r="C42" s="119">
        <v>0.1</v>
      </c>
      <c r="D42" s="119">
        <v>0.185</v>
      </c>
      <c r="E42" s="119">
        <v>0.161</v>
      </c>
      <c r="F42" s="119">
        <v>0.124</v>
      </c>
      <c r="G42" s="119">
        <v>0.12811115783421223</v>
      </c>
      <c r="H42" s="119">
        <v>4.7385036276994086E-2</v>
      </c>
      <c r="I42" s="119">
        <v>-3.7955651643424626E-2</v>
      </c>
      <c r="J42" s="119">
        <v>-3.451136735656346E-2</v>
      </c>
      <c r="K42" s="119">
        <v>1.8202786011432659E-2</v>
      </c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</row>
    <row r="43" spans="1:30" ht="12" customHeight="1" outlineLevel="1">
      <c r="A43" s="121" t="s">
        <v>357</v>
      </c>
      <c r="B43" s="119"/>
      <c r="C43" s="119"/>
      <c r="D43" s="119">
        <v>0.16400000000000001</v>
      </c>
      <c r="E43" s="119">
        <v>0.15071999999999999</v>
      </c>
      <c r="F43" s="119">
        <v>0.11454309269300623</v>
      </c>
      <c r="G43" s="119">
        <v>4.5150903390438257E-2</v>
      </c>
      <c r="H43" s="119">
        <v>5.0251975476683253E-2</v>
      </c>
      <c r="I43" s="119">
        <v>-3.7403851222900353E-2</v>
      </c>
      <c r="J43" s="119">
        <v>-4.7899104874505105E-2</v>
      </c>
      <c r="K43" s="119">
        <v>-1.4631975751272508E-3</v>
      </c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</row>
    <row r="44" spans="1:30" ht="12" customHeight="1" outlineLevel="1">
      <c r="A44" s="124" t="s">
        <v>379</v>
      </c>
      <c r="B44" s="119">
        <v>0.113</v>
      </c>
      <c r="C44" s="119">
        <v>0.14799999999999999</v>
      </c>
      <c r="D44" s="119">
        <v>0.19400000000000001</v>
      </c>
      <c r="E44" s="119">
        <v>0.21099999999999999</v>
      </c>
      <c r="F44" s="119">
        <v>0.17036009742943037</v>
      </c>
      <c r="G44" s="119">
        <v>8.184640679205879E-2</v>
      </c>
      <c r="H44" s="119">
        <v>0.1025794227990211</v>
      </c>
      <c r="I44" s="119">
        <v>-1.8503785452774757E-3</v>
      </c>
      <c r="J44" s="119">
        <v>-2.1895332602959061E-2</v>
      </c>
      <c r="K44" s="119">
        <v>3.491995097999312E-2</v>
      </c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</row>
    <row r="45" spans="1:30" ht="12" customHeight="1" outlineLevel="1">
      <c r="A45" s="124" t="s">
        <v>380</v>
      </c>
      <c r="B45" s="119">
        <v>-0.113</v>
      </c>
      <c r="C45" s="119">
        <v>-8.0000000000000002E-3</v>
      </c>
      <c r="D45" s="119">
        <v>0.14399999999999999</v>
      </c>
      <c r="E45" s="119">
        <v>-0.01</v>
      </c>
      <c r="F45" s="119">
        <v>-1.8013809281735016E-3</v>
      </c>
      <c r="G45" s="119">
        <v>-0.11966359090738243</v>
      </c>
      <c r="H45" s="119">
        <v>-0.12852204907587839</v>
      </c>
      <c r="I45" s="119">
        <v>-0.17296836395311943</v>
      </c>
      <c r="J45" s="119">
        <v>-0.11527024762805671</v>
      </c>
      <c r="K45" s="119">
        <v>-0.13438702100819799</v>
      </c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</row>
    <row r="46" spans="1:30" ht="12" customHeight="1" outlineLevel="1">
      <c r="A46" s="124" t="s">
        <v>381</v>
      </c>
      <c r="B46" s="119">
        <v>-0.42099999999999999</v>
      </c>
      <c r="C46" s="119">
        <v>-0.42399999999999999</v>
      </c>
      <c r="D46" s="119">
        <v>-0.29799999999999999</v>
      </c>
      <c r="E46" s="119">
        <v>-0.35799999999999998</v>
      </c>
      <c r="F46" s="119">
        <v>-0.3786385583697931</v>
      </c>
      <c r="G46" s="119">
        <v>-0.15913885857164867</v>
      </c>
      <c r="H46" s="119">
        <v>2.8142535659029466E-2</v>
      </c>
      <c r="I46" s="119">
        <v>-8.9556910123874456E-2</v>
      </c>
      <c r="J46" s="119">
        <v>-0.21467469720753274</v>
      </c>
      <c r="K46" s="119">
        <v>-0.10922602145774696</v>
      </c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</row>
    <row r="47" spans="1:30" ht="12" customHeight="1" outlineLevel="1">
      <c r="A47" s="124" t="s">
        <v>382</v>
      </c>
      <c r="B47" s="119"/>
      <c r="C47" s="119"/>
      <c r="D47" s="119"/>
      <c r="E47" s="119"/>
      <c r="F47" s="119"/>
      <c r="G47" s="119">
        <v>0.47478033864731395</v>
      </c>
      <c r="H47" s="119">
        <v>-0.83882288558005225</v>
      </c>
      <c r="I47" s="119">
        <v>-0.41247373558399425</v>
      </c>
      <c r="J47" s="119">
        <v>-0.61330955192456238</v>
      </c>
      <c r="K47" s="119">
        <v>-0.39668387031224073</v>
      </c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</row>
    <row r="48" spans="1:30" ht="12" customHeight="1" outlineLevel="1">
      <c r="A48" s="121" t="s">
        <v>358</v>
      </c>
      <c r="B48" s="119"/>
      <c r="C48" s="119"/>
      <c r="D48" s="119">
        <v>0.22600000000000001</v>
      </c>
      <c r="E48" s="119">
        <v>0.18279184450798452</v>
      </c>
      <c r="F48" s="119">
        <v>0.14110667158870469</v>
      </c>
      <c r="G48" s="119">
        <v>0.24843779634391572</v>
      </c>
      <c r="H48" s="119">
        <v>4.2883948077995004E-2</v>
      </c>
      <c r="I48" s="119">
        <v>-3.8705630591621909E-2</v>
      </c>
      <c r="J48" s="119">
        <v>-1.3622512611280557E-2</v>
      </c>
      <c r="K48" s="119">
        <v>4.7414442475017804E-2</v>
      </c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</row>
    <row r="49" spans="1:30" ht="12" customHeight="1" outlineLevel="1">
      <c r="A49" s="124" t="s">
        <v>379</v>
      </c>
      <c r="B49" s="119">
        <v>0.223</v>
      </c>
      <c r="C49" s="119">
        <v>0.27400000000000002</v>
      </c>
      <c r="D49" s="119">
        <v>0.34699999999999998</v>
      </c>
      <c r="E49" s="119">
        <v>0.33500000000000002</v>
      </c>
      <c r="F49" s="119">
        <v>0.28565589946791148</v>
      </c>
      <c r="G49" s="119">
        <v>0.38421972665570236</v>
      </c>
      <c r="H49" s="119">
        <v>0.17855329590119551</v>
      </c>
      <c r="I49" s="119">
        <v>0.12292408802907739</v>
      </c>
      <c r="J49" s="119">
        <v>6.7355750762323918E-2</v>
      </c>
      <c r="K49" s="119">
        <v>0.17120668536178574</v>
      </c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</row>
    <row r="50" spans="1:30" ht="12" customHeight="1" outlineLevel="1">
      <c r="A50" s="124" t="s">
        <v>380</v>
      </c>
      <c r="B50" s="119">
        <v>-0.11799999999999999</v>
      </c>
      <c r="C50" s="119">
        <v>0.02</v>
      </c>
      <c r="D50" s="119">
        <v>0.19800000000000001</v>
      </c>
      <c r="E50" s="119">
        <v>1.7000000000000001E-2</v>
      </c>
      <c r="F50" s="119">
        <v>-9.2053768218575138E-3</v>
      </c>
      <c r="G50" s="119">
        <v>0.15621557139693953</v>
      </c>
      <c r="H50" s="119">
        <v>-0.13629188797336367</v>
      </c>
      <c r="I50" s="119">
        <v>-0.27201370295150373</v>
      </c>
      <c r="J50" s="119">
        <v>-0.1471051076959603</v>
      </c>
      <c r="K50" s="119">
        <v>-0.11580528856287287</v>
      </c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</row>
    <row r="51" spans="1:30" ht="12" customHeight="1" outlineLevel="1">
      <c r="A51" s="124" t="s">
        <v>381</v>
      </c>
      <c r="B51" s="119">
        <v>-0.26100000000000001</v>
      </c>
      <c r="C51" s="119">
        <v>-0.20100000000000001</v>
      </c>
      <c r="D51" s="119">
        <v>-0.13500000000000001</v>
      </c>
      <c r="E51" s="119">
        <v>-0.17100000000000001</v>
      </c>
      <c r="F51" s="119">
        <v>-0.13671530591627479</v>
      </c>
      <c r="G51" s="119">
        <v>-0.14972074244197031</v>
      </c>
      <c r="H51" s="119">
        <v>-0.25895557939907643</v>
      </c>
      <c r="I51" s="119">
        <v>-0.3585026996351548</v>
      </c>
      <c r="J51" s="119">
        <v>-0.26787058720111701</v>
      </c>
      <c r="K51" s="119">
        <v>-0.2612954674844663</v>
      </c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</row>
    <row r="52" spans="1:30" ht="12" customHeight="1" outlineLevel="1">
      <c r="A52" s="124" t="s">
        <v>382</v>
      </c>
      <c r="B52" s="119"/>
      <c r="C52" s="119"/>
      <c r="D52" s="119"/>
      <c r="E52" s="119"/>
      <c r="F52" s="119"/>
      <c r="G52" s="119">
        <v>-6.2832321721193463E-2</v>
      </c>
      <c r="H52" s="119">
        <v>-6.1065901895375196E-3</v>
      </c>
      <c r="I52" s="119">
        <v>-6.2103193381691568E-2</v>
      </c>
      <c r="J52" s="119">
        <v>7.3531397059229953E-2</v>
      </c>
      <c r="K52" s="119">
        <v>-2.7637841436942701E-3</v>
      </c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</row>
    <row r="53" spans="1:30" ht="12" customHeight="1" outlineLevel="1">
      <c r="A53" s="128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</row>
    <row r="54" spans="1:30" ht="12" customHeight="1">
      <c r="A54" s="121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</row>
    <row r="55" spans="1:30" ht="12" customHeight="1">
      <c r="A55" s="112" t="s">
        <v>383</v>
      </c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</row>
    <row r="56" spans="1:30" ht="12" customHeight="1" outlineLevel="1">
      <c r="A56" s="121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</row>
    <row r="57" spans="1:30" ht="12" customHeight="1" outlineLevel="1">
      <c r="A57" s="115" t="s">
        <v>377</v>
      </c>
      <c r="B57" s="123">
        <f t="shared" ref="B57:K57" si="6">B59+B74</f>
        <v>4581.8834434069995</v>
      </c>
      <c r="C57" s="123">
        <f t="shared" si="6"/>
        <v>5784.2132570499998</v>
      </c>
      <c r="D57" s="123">
        <f t="shared" si="6"/>
        <v>5975.5788975400001</v>
      </c>
      <c r="E57" s="123">
        <f t="shared" si="6"/>
        <v>7046.2696283880005</v>
      </c>
      <c r="F57" s="123">
        <f t="shared" si="6"/>
        <v>23387.945226385</v>
      </c>
      <c r="G57" s="123">
        <f t="shared" si="6"/>
        <v>5143.046146230814</v>
      </c>
      <c r="H57" s="123">
        <f t="shared" si="6"/>
        <v>5687.217384467981</v>
      </c>
      <c r="I57" s="123">
        <f t="shared" si="6"/>
        <v>5194.1000000000004</v>
      </c>
      <c r="J57" s="123">
        <f t="shared" si="6"/>
        <v>6194.947701324596</v>
      </c>
      <c r="K57" s="123">
        <f t="shared" si="6"/>
        <v>22219.311232023392</v>
      </c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</row>
    <row r="58" spans="1:30" ht="12" customHeight="1" outlineLevel="1">
      <c r="A58" s="126" t="s">
        <v>378</v>
      </c>
      <c r="B58" s="130"/>
      <c r="C58" s="130"/>
      <c r="D58" s="130"/>
      <c r="E58" s="130"/>
      <c r="F58" s="130"/>
      <c r="G58" s="130">
        <f>G57/B57-1</f>
        <v>0.12247424225321302</v>
      </c>
      <c r="H58" s="130">
        <f>H57/C57-1</f>
        <v>-1.6769069235785361E-2</v>
      </c>
      <c r="I58" s="130">
        <f>I57/D57-1</f>
        <v>-0.13077877657371662</v>
      </c>
      <c r="J58" s="130">
        <f>J57/E57-1</f>
        <v>-0.12081881221711976</v>
      </c>
      <c r="K58" s="130">
        <f>K57/F57-1</f>
        <v>-4.99673649416289E-2</v>
      </c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</row>
    <row r="59" spans="1:30" ht="12" customHeight="1" outlineLevel="1">
      <c r="A59" s="121" t="s">
        <v>357</v>
      </c>
      <c r="B59" s="117">
        <f t="shared" ref="B59:K59" si="7">B62+B65+B68+B71</f>
        <v>2714.9632915279999</v>
      </c>
      <c r="C59" s="117">
        <f t="shared" si="7"/>
        <v>3430.2998132299995</v>
      </c>
      <c r="D59" s="117">
        <f t="shared" si="7"/>
        <v>3334.6279268600001</v>
      </c>
      <c r="E59" s="117">
        <f t="shared" si="7"/>
        <v>3964.7209410480004</v>
      </c>
      <c r="F59" s="117">
        <f t="shared" si="7"/>
        <v>13444.611972666</v>
      </c>
      <c r="G59" s="117">
        <f t="shared" si="7"/>
        <v>2837.5463368123669</v>
      </c>
      <c r="H59" s="117">
        <f t="shared" si="7"/>
        <v>3602.6791553221042</v>
      </c>
      <c r="I59" s="117">
        <f t="shared" si="7"/>
        <v>3209.9</v>
      </c>
      <c r="J59" s="117">
        <f t="shared" si="7"/>
        <v>3774.8143568945957</v>
      </c>
      <c r="K59" s="117">
        <f t="shared" si="7"/>
        <v>13424.939849029068</v>
      </c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</row>
    <row r="60" spans="1:30" ht="12" customHeight="1" outlineLevel="1">
      <c r="A60" s="126" t="s">
        <v>384</v>
      </c>
      <c r="B60" s="131">
        <f>B59/B$57</f>
        <v>0.59254307209290469</v>
      </c>
      <c r="C60" s="131">
        <f t="shared" ref="C60:K60" si="8">C59/C$57</f>
        <v>0.59304518363824688</v>
      </c>
      <c r="D60" s="131">
        <f t="shared" si="8"/>
        <v>0.55804265729514257</v>
      </c>
      <c r="E60" s="131">
        <f t="shared" si="8"/>
        <v>0.56266949040311187</v>
      </c>
      <c r="F60" s="131">
        <f t="shared" si="8"/>
        <v>0.57485220879936583</v>
      </c>
      <c r="G60" s="131">
        <f t="shared" si="8"/>
        <v>0.551724844796876</v>
      </c>
      <c r="H60" s="131">
        <f t="shared" si="8"/>
        <v>0.63346957075373378</v>
      </c>
      <c r="I60" s="131">
        <f t="shared" si="8"/>
        <v>0.61798964209391427</v>
      </c>
      <c r="J60" s="131">
        <f t="shared" si="8"/>
        <v>0.60933756649591564</v>
      </c>
      <c r="K60" s="131">
        <f t="shared" si="8"/>
        <v>0.60420144030749645</v>
      </c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</row>
    <row r="61" spans="1:30" ht="12" customHeight="1" outlineLevel="1">
      <c r="A61" s="126" t="s">
        <v>378</v>
      </c>
      <c r="B61" s="131"/>
      <c r="C61" s="131"/>
      <c r="D61" s="131"/>
      <c r="E61" s="131"/>
      <c r="F61" s="131"/>
      <c r="G61" s="131">
        <f>G59/B59-1</f>
        <v>4.5150903390438257E-2</v>
      </c>
      <c r="H61" s="131">
        <f t="shared" ref="H61:K61" si="9">H59/C59-1</f>
        <v>5.0251975476683253E-2</v>
      </c>
      <c r="I61" s="131">
        <f t="shared" si="9"/>
        <v>-3.7403851222900353E-2</v>
      </c>
      <c r="J61" s="131">
        <f t="shared" si="9"/>
        <v>-4.7899104874505105E-2</v>
      </c>
      <c r="K61" s="131">
        <f t="shared" si="9"/>
        <v>-1.4631975751272508E-3</v>
      </c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</row>
    <row r="62" spans="1:30" ht="12" customHeight="1" outlineLevel="1">
      <c r="A62" s="124" t="s">
        <v>379</v>
      </c>
      <c r="B62" s="118">
        <v>2115.3279584910301</v>
      </c>
      <c r="C62" s="118">
        <v>2745.0172484940827</v>
      </c>
      <c r="D62" s="118">
        <v>2670.4603415460851</v>
      </c>
      <c r="E62" s="118">
        <v>3287.8046648106492</v>
      </c>
      <c r="F62" s="117">
        <f>B62+C62+D62+E62</f>
        <v>10818.610213341846</v>
      </c>
      <c r="G62" s="118">
        <v>2288.4599510803023</v>
      </c>
      <c r="H62" s="118">
        <v>3026.5995334179624</v>
      </c>
      <c r="I62" s="118">
        <v>2665.5189790240738</v>
      </c>
      <c r="J62" s="118">
        <v>3215.8170881410597</v>
      </c>
      <c r="K62" s="117">
        <f>G62+H62+I62+J62</f>
        <v>11196.395551663398</v>
      </c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</row>
    <row r="63" spans="1:30" ht="12" customHeight="1" outlineLevel="1">
      <c r="A63" s="128" t="s">
        <v>385</v>
      </c>
      <c r="B63" s="131">
        <f>B62/B$59</f>
        <v>0.77913685429629109</v>
      </c>
      <c r="C63" s="131">
        <f t="shared" ref="C63:K63" si="10">C62/C$59</f>
        <v>0.8002266268117687</v>
      </c>
      <c r="D63" s="131">
        <f t="shared" si="10"/>
        <v>0.80082707879816806</v>
      </c>
      <c r="E63" s="131">
        <f t="shared" si="10"/>
        <v>0.82926508919479691</v>
      </c>
      <c r="F63" s="131">
        <f t="shared" si="10"/>
        <v>0.80467998893065629</v>
      </c>
      <c r="G63" s="131">
        <f t="shared" si="10"/>
        <v>0.80649253948434352</v>
      </c>
      <c r="H63" s="131">
        <f t="shared" si="10"/>
        <v>0.84009688427205054</v>
      </c>
      <c r="I63" s="131">
        <f t="shared" si="10"/>
        <v>0.83040561357801601</v>
      </c>
      <c r="J63" s="131">
        <f t="shared" si="10"/>
        <v>0.85191397088639798</v>
      </c>
      <c r="K63" s="131">
        <f t="shared" si="10"/>
        <v>0.83399968100960653</v>
      </c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</row>
    <row r="64" spans="1:30" ht="12" customHeight="1" outlineLevel="1">
      <c r="A64" s="128" t="s">
        <v>378</v>
      </c>
      <c r="B64" s="131">
        <v>0.113</v>
      </c>
      <c r="C64" s="131">
        <v>0.14799999999999999</v>
      </c>
      <c r="D64" s="131">
        <v>0.19400000000000001</v>
      </c>
      <c r="E64" s="131">
        <v>0.21099999999999999</v>
      </c>
      <c r="F64" s="131"/>
      <c r="G64" s="131">
        <f>G62/B62-1</f>
        <v>8.184640679205879E-2</v>
      </c>
      <c r="H64" s="131">
        <f t="shared" ref="H64:K64" si="11">H62/C62-1</f>
        <v>0.1025794227990211</v>
      </c>
      <c r="I64" s="131">
        <f t="shared" si="11"/>
        <v>-1.8503785452774757E-3</v>
      </c>
      <c r="J64" s="131">
        <f t="shared" si="11"/>
        <v>-2.1895332602959061E-2</v>
      </c>
      <c r="K64" s="131">
        <f t="shared" si="11"/>
        <v>3.4919950979993342E-2</v>
      </c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</row>
    <row r="65" spans="1:30" ht="12" customHeight="1" outlineLevel="1">
      <c r="A65" s="124" t="s">
        <v>380</v>
      </c>
      <c r="B65" s="118">
        <v>479.98812955159167</v>
      </c>
      <c r="C65" s="118">
        <v>554.02930332655592</v>
      </c>
      <c r="D65" s="118">
        <v>528.61732558933954</v>
      </c>
      <c r="E65" s="118">
        <v>527.19819063670707</v>
      </c>
      <c r="F65" s="117">
        <f>B65+C65+D65+E65</f>
        <v>2089.8329491041941</v>
      </c>
      <c r="G65" s="118">
        <v>422.55102637653033</v>
      </c>
      <c r="H65" s="118">
        <v>482.82432201494561</v>
      </c>
      <c r="I65" s="118">
        <v>437.18325162487804</v>
      </c>
      <c r="J65" s="118">
        <v>466.42792465295037</v>
      </c>
      <c r="K65" s="117">
        <f>G65+H65+I65+J65</f>
        <v>1808.9865246693043</v>
      </c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</row>
    <row r="66" spans="1:30" ht="12" customHeight="1" outlineLevel="1">
      <c r="A66" s="128" t="s">
        <v>385</v>
      </c>
      <c r="B66" s="131">
        <f>B65/B$59</f>
        <v>0.17679359829629632</v>
      </c>
      <c r="C66" s="131">
        <f t="shared" ref="C66:K66" si="12">C65/C$59</f>
        <v>0.16151046074450187</v>
      </c>
      <c r="D66" s="131">
        <f t="shared" si="12"/>
        <v>0.15852363057701124</v>
      </c>
      <c r="E66" s="131">
        <f t="shared" si="12"/>
        <v>0.1329723323471417</v>
      </c>
      <c r="F66" s="131">
        <f t="shared" si="12"/>
        <v>0.15544018327587261</v>
      </c>
      <c r="G66" s="131">
        <f t="shared" si="12"/>
        <v>0.1489142294857515</v>
      </c>
      <c r="H66" s="131">
        <f t="shared" si="12"/>
        <v>0.13401812961936596</v>
      </c>
      <c r="I66" s="131">
        <f t="shared" si="12"/>
        <v>0.13619840232557962</v>
      </c>
      <c r="J66" s="131">
        <f t="shared" si="12"/>
        <v>0.12356314259561731</v>
      </c>
      <c r="K66" s="131">
        <f t="shared" si="12"/>
        <v>0.13474820334484669</v>
      </c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</row>
    <row r="67" spans="1:30" ht="12" customHeight="1" outlineLevel="1">
      <c r="A67" s="128" t="s">
        <v>378</v>
      </c>
      <c r="B67" s="131">
        <v>-0.113</v>
      </c>
      <c r="C67" s="131">
        <v>-8.0000000000000002E-3</v>
      </c>
      <c r="D67" s="131">
        <v>0.14399999999999999</v>
      </c>
      <c r="E67" s="131">
        <v>-0.01</v>
      </c>
      <c r="F67" s="131"/>
      <c r="G67" s="131">
        <f>G65/B65-1</f>
        <v>-0.11966359090738243</v>
      </c>
      <c r="H67" s="131">
        <f t="shared" ref="H67:K67" si="13">H65/C65-1</f>
        <v>-0.12852204907587839</v>
      </c>
      <c r="I67" s="131">
        <f t="shared" si="13"/>
        <v>-0.17296836395311943</v>
      </c>
      <c r="J67" s="131">
        <f t="shared" si="13"/>
        <v>-0.11527024762805671</v>
      </c>
      <c r="K67" s="131">
        <f t="shared" si="13"/>
        <v>-0.13438702100819799</v>
      </c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</row>
    <row r="68" spans="1:30" ht="12" customHeight="1" outlineLevel="1">
      <c r="A68" s="124" t="s">
        <v>381</v>
      </c>
      <c r="B68" s="118">
        <v>78.745026397415572</v>
      </c>
      <c r="C68" s="118">
        <v>83.163960396461064</v>
      </c>
      <c r="D68" s="118">
        <v>85.342197871484217</v>
      </c>
      <c r="E68" s="118">
        <v>86.983840184496245</v>
      </c>
      <c r="F68" s="117">
        <f>B68+C68+D68+E68</f>
        <v>334.2350248498571</v>
      </c>
      <c r="G68" s="118">
        <v>66.213632778336518</v>
      </c>
      <c r="H68" s="118">
        <v>85.504405117464586</v>
      </c>
      <c r="I68" s="118">
        <v>77.699214326933799</v>
      </c>
      <c r="J68" s="118">
        <v>68.310610630941099</v>
      </c>
      <c r="K68" s="117">
        <f>G68+H68+I68+J68</f>
        <v>297.72786285367602</v>
      </c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</row>
    <row r="69" spans="1:30" ht="12" customHeight="1" outlineLevel="1">
      <c r="A69" s="128" t="s">
        <v>385</v>
      </c>
      <c r="B69" s="131">
        <f>B68/B$59</f>
        <v>2.9004085117149903E-2</v>
      </c>
      <c r="C69" s="131">
        <f t="shared" ref="C69:K69" si="14">C68/C$59</f>
        <v>2.4243933453196666E-2</v>
      </c>
      <c r="D69" s="131">
        <f t="shared" si="14"/>
        <v>2.5592719710665096E-2</v>
      </c>
      <c r="E69" s="131">
        <f t="shared" si="14"/>
        <v>2.1939460930005247E-2</v>
      </c>
      <c r="F69" s="131">
        <f t="shared" si="14"/>
        <v>2.4860146617052568E-2</v>
      </c>
      <c r="G69" s="131">
        <f t="shared" si="14"/>
        <v>2.3334819917943388E-2</v>
      </c>
      <c r="H69" s="131">
        <f t="shared" si="14"/>
        <v>2.3733560894855735E-2</v>
      </c>
      <c r="I69" s="131">
        <f t="shared" si="14"/>
        <v>2.4206116803306581E-2</v>
      </c>
      <c r="J69" s="131">
        <f t="shared" si="14"/>
        <v>1.8096415922063458E-2</v>
      </c>
      <c r="K69" s="131">
        <f t="shared" si="14"/>
        <v>2.2177221365741059E-2</v>
      </c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</row>
    <row r="70" spans="1:30" ht="12" customHeight="1" outlineLevel="1">
      <c r="A70" s="128" t="s">
        <v>378</v>
      </c>
      <c r="B70" s="131">
        <v>-0.42099999999999999</v>
      </c>
      <c r="C70" s="131">
        <v>-0.42399999999999999</v>
      </c>
      <c r="D70" s="131">
        <v>-0.29799999999999999</v>
      </c>
      <c r="E70" s="131">
        <v>-0.35799999999999998</v>
      </c>
      <c r="F70" s="131"/>
      <c r="G70" s="131">
        <f>G68/B68-1</f>
        <v>-0.15913885857164867</v>
      </c>
      <c r="H70" s="131">
        <f t="shared" ref="H70:K70" si="15">H68/C68-1</f>
        <v>2.8142535659029466E-2</v>
      </c>
      <c r="I70" s="131">
        <f t="shared" si="15"/>
        <v>-8.9556910123874456E-2</v>
      </c>
      <c r="J70" s="131">
        <f t="shared" si="15"/>
        <v>-0.21467469720753274</v>
      </c>
      <c r="K70" s="131">
        <f t="shared" si="15"/>
        <v>-0.10922602145774696</v>
      </c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</row>
    <row r="71" spans="1:30" ht="12" customHeight="1" outlineLevel="1">
      <c r="A71" s="124" t="s">
        <v>382</v>
      </c>
      <c r="B71" s="118">
        <v>40.902177087962528</v>
      </c>
      <c r="C71" s="118">
        <v>48.089301012900293</v>
      </c>
      <c r="D71" s="118">
        <v>50.208061853091209</v>
      </c>
      <c r="E71" s="118">
        <v>62.734245416147445</v>
      </c>
      <c r="F71" s="117">
        <f>B71+C71+D71+E71</f>
        <v>201.93378537010148</v>
      </c>
      <c r="G71" s="118">
        <v>60.321726577197779</v>
      </c>
      <c r="H71" s="118">
        <v>7.750894771731538</v>
      </c>
      <c r="I71" s="118">
        <v>29.498555024114438</v>
      </c>
      <c r="J71" s="118">
        <v>24.258733469644525</v>
      </c>
      <c r="K71" s="117">
        <f>G71+H71+I71+J71</f>
        <v>121.82990984268828</v>
      </c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</row>
    <row r="72" spans="1:30" ht="12" customHeight="1" outlineLevel="1">
      <c r="A72" s="128" t="s">
        <v>385</v>
      </c>
      <c r="B72" s="131">
        <f>B71/B$59</f>
        <v>1.506546229026268E-2</v>
      </c>
      <c r="C72" s="131">
        <f t="shared" ref="C72:K72" si="16">C71/C$59</f>
        <v>1.40189789905329E-2</v>
      </c>
      <c r="D72" s="131">
        <f t="shared" si="16"/>
        <v>1.5056570914155583E-2</v>
      </c>
      <c r="E72" s="131">
        <f t="shared" si="16"/>
        <v>1.5823117528056038E-2</v>
      </c>
      <c r="F72" s="131">
        <f t="shared" si="16"/>
        <v>1.5019681176418437E-2</v>
      </c>
      <c r="G72" s="131">
        <f t="shared" si="16"/>
        <v>2.1258411111961539E-2</v>
      </c>
      <c r="H72" s="131">
        <f t="shared" si="16"/>
        <v>2.1514252137277974E-3</v>
      </c>
      <c r="I72" s="131">
        <f t="shared" si="16"/>
        <v>9.1898672930977397E-3</v>
      </c>
      <c r="J72" s="131">
        <f t="shared" si="16"/>
        <v>6.426470595921256E-3</v>
      </c>
      <c r="K72" s="131">
        <f t="shared" si="16"/>
        <v>9.074894279805611E-3</v>
      </c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</row>
    <row r="73" spans="1:30" ht="12" customHeight="1" outlineLevel="1">
      <c r="A73" s="128" t="s">
        <v>378</v>
      </c>
      <c r="B73" s="131"/>
      <c r="C73" s="131"/>
      <c r="D73" s="131"/>
      <c r="E73" s="131"/>
      <c r="F73" s="131"/>
      <c r="G73" s="131">
        <f>G71/B71-1</f>
        <v>0.47478033864731395</v>
      </c>
      <c r="H73" s="131">
        <f t="shared" ref="H73:K73" si="17">H71/C71-1</f>
        <v>-0.83882288558005225</v>
      </c>
      <c r="I73" s="131">
        <f t="shared" si="17"/>
        <v>-0.41247373558399425</v>
      </c>
      <c r="J73" s="131">
        <f t="shared" si="17"/>
        <v>-0.61330955192456238</v>
      </c>
      <c r="K73" s="131">
        <f t="shared" si="17"/>
        <v>-0.39668387031224073</v>
      </c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</row>
    <row r="74" spans="1:30" ht="12" customHeight="1" outlineLevel="1">
      <c r="A74" s="121" t="s">
        <v>358</v>
      </c>
      <c r="B74" s="117">
        <f t="shared" ref="B74:K74" si="18">B77+B80+B83+B86</f>
        <v>1866.9201518790001</v>
      </c>
      <c r="C74" s="117">
        <f t="shared" si="18"/>
        <v>2353.9134438199999</v>
      </c>
      <c r="D74" s="117">
        <f t="shared" si="18"/>
        <v>2640.95097068</v>
      </c>
      <c r="E74" s="117">
        <f t="shared" si="18"/>
        <v>3081.54868734</v>
      </c>
      <c r="F74" s="117">
        <f t="shared" si="18"/>
        <v>9943.3332537189999</v>
      </c>
      <c r="G74" s="117">
        <f t="shared" si="18"/>
        <v>2305.4998094184466</v>
      </c>
      <c r="H74" s="117">
        <f t="shared" si="18"/>
        <v>2084.5382291458768</v>
      </c>
      <c r="I74" s="117">
        <f t="shared" si="18"/>
        <v>1984.2</v>
      </c>
      <c r="J74" s="117">
        <f t="shared" si="18"/>
        <v>2420.1333444299999</v>
      </c>
      <c r="K74" s="117">
        <f t="shared" si="18"/>
        <v>8794.3713829943226</v>
      </c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</row>
    <row r="75" spans="1:30" ht="12" customHeight="1" outlineLevel="1">
      <c r="A75" s="126" t="s">
        <v>384</v>
      </c>
      <c r="B75" s="131">
        <f>B74/B$57</f>
        <v>0.40745692790709548</v>
      </c>
      <c r="C75" s="131">
        <f t="shared" ref="C75:K75" si="19">C74/C$57</f>
        <v>0.40695481636175301</v>
      </c>
      <c r="D75" s="131">
        <f t="shared" si="19"/>
        <v>0.44195734270485743</v>
      </c>
      <c r="E75" s="131">
        <f t="shared" si="19"/>
        <v>0.43733050959688818</v>
      </c>
      <c r="F75" s="131">
        <f t="shared" si="19"/>
        <v>0.42514779120063423</v>
      </c>
      <c r="G75" s="131">
        <f t="shared" si="19"/>
        <v>0.44827515520312394</v>
      </c>
      <c r="H75" s="131">
        <f t="shared" si="19"/>
        <v>0.36653042924626628</v>
      </c>
      <c r="I75" s="131">
        <f t="shared" si="19"/>
        <v>0.38201035790608573</v>
      </c>
      <c r="J75" s="131">
        <f t="shared" si="19"/>
        <v>0.39066243350408431</v>
      </c>
      <c r="K75" s="131">
        <f t="shared" si="19"/>
        <v>0.39579855969250344</v>
      </c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</row>
    <row r="76" spans="1:30" ht="12" customHeight="1" outlineLevel="1">
      <c r="A76" s="126" t="s">
        <v>378</v>
      </c>
      <c r="B76" s="131"/>
      <c r="C76" s="131"/>
      <c r="D76" s="131"/>
      <c r="E76" s="131"/>
      <c r="F76" s="131"/>
      <c r="G76" s="131">
        <f>G74/B74-1</f>
        <v>0.23492148665170776</v>
      </c>
      <c r="H76" s="131">
        <f t="shared" ref="H76:K76" si="20">H74/C74-1</f>
        <v>-0.11443717923500751</v>
      </c>
      <c r="I76" s="131">
        <f t="shared" si="20"/>
        <v>-0.24867972861718735</v>
      </c>
      <c r="J76" s="131">
        <f t="shared" si="20"/>
        <v>-0.21463731714748124</v>
      </c>
      <c r="K76" s="131">
        <f t="shared" si="20"/>
        <v>-0.11555097686129978</v>
      </c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</row>
    <row r="77" spans="1:30" ht="12" customHeight="1" outlineLevel="1">
      <c r="A77" s="124" t="s">
        <v>379</v>
      </c>
      <c r="B77" s="118">
        <v>1113.8117906897519</v>
      </c>
      <c r="C77" s="118">
        <v>1467.7312966554173</v>
      </c>
      <c r="D77" s="118">
        <v>1582.0644774423922</v>
      </c>
      <c r="E77" s="118">
        <v>2045.7930729760999</v>
      </c>
      <c r="F77" s="117">
        <f>B77+C77+D77+E77</f>
        <v>6209.4006377636615</v>
      </c>
      <c r="G77" s="118">
        <v>1526.8467051970176</v>
      </c>
      <c r="H77" s="118">
        <v>1432.8497179891256</v>
      </c>
      <c r="I77" s="118">
        <v>1388.6316903742138</v>
      </c>
      <c r="J77" s="118">
        <v>1766.7410753076499</v>
      </c>
      <c r="K77" s="117">
        <f>G77+H77+I77+J77</f>
        <v>6115.0691888680067</v>
      </c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</row>
    <row r="78" spans="1:30" ht="12" customHeight="1" outlineLevel="1">
      <c r="A78" s="128" t="s">
        <v>386</v>
      </c>
      <c r="B78" s="131">
        <f>B77/B$74</f>
        <v>0.59660387165928508</v>
      </c>
      <c r="C78" s="131">
        <f t="shared" ref="C78:K78" si="21">C77/C$74</f>
        <v>0.62352815075202583</v>
      </c>
      <c r="D78" s="131">
        <f t="shared" si="21"/>
        <v>0.59905105963971661</v>
      </c>
      <c r="E78" s="131">
        <f t="shared" si="21"/>
        <v>0.66388471529944681</v>
      </c>
      <c r="F78" s="131">
        <f t="shared" si="21"/>
        <v>0.62447878184523531</v>
      </c>
      <c r="G78" s="131">
        <f t="shared" si="21"/>
        <v>0.66226277658299126</v>
      </c>
      <c r="H78" s="131">
        <f t="shared" si="21"/>
        <v>0.68737032401474574</v>
      </c>
      <c r="I78" s="131">
        <f t="shared" si="21"/>
        <v>0.69984461766667361</v>
      </c>
      <c r="J78" s="131">
        <f t="shared" si="21"/>
        <v>0.73001807085293491</v>
      </c>
      <c r="K78" s="131">
        <f t="shared" si="21"/>
        <v>0.69533897564216096</v>
      </c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</row>
    <row r="79" spans="1:30" ht="12" customHeight="1" outlineLevel="1">
      <c r="A79" s="128" t="s">
        <v>378</v>
      </c>
      <c r="B79" s="131"/>
      <c r="C79" s="131"/>
      <c r="D79" s="131"/>
      <c r="E79" s="131"/>
      <c r="F79" s="131"/>
      <c r="G79" s="131">
        <f>G77/B77-1</f>
        <v>0.3708300791568071</v>
      </c>
      <c r="H79" s="131">
        <f t="shared" ref="H79:K79" si="22">H77/C77-1</f>
        <v>-2.3765643442895779E-2</v>
      </c>
      <c r="I79" s="131">
        <f t="shared" si="22"/>
        <v>-0.12226605794277556</v>
      </c>
      <c r="J79" s="131">
        <f t="shared" si="22"/>
        <v>-0.13640284609161446</v>
      </c>
      <c r="K79" s="131">
        <f t="shared" si="22"/>
        <v>-1.5191715658023464E-2</v>
      </c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</row>
    <row r="80" spans="1:30" ht="12" customHeight="1" outlineLevel="1">
      <c r="A80" s="124" t="s">
        <v>380</v>
      </c>
      <c r="B80" s="118">
        <v>479.04282582488457</v>
      </c>
      <c r="C80" s="118">
        <v>595.72897230722594</v>
      </c>
      <c r="D80" s="118">
        <v>713.64857095580282</v>
      </c>
      <c r="E80" s="118">
        <v>715.65936763098</v>
      </c>
      <c r="F80" s="117">
        <f>B80+C80+D80+E80</f>
        <v>2504.0797367188934</v>
      </c>
      <c r="G80" s="118">
        <v>554.26613503774183</v>
      </c>
      <c r="H80" s="118">
        <v>449.22215178704488</v>
      </c>
      <c r="I80" s="118">
        <v>414.92301668093654</v>
      </c>
      <c r="J80" s="118">
        <v>455.92815589426783</v>
      </c>
      <c r="K80" s="117">
        <f>G80+H80+I80+J80</f>
        <v>1874.339459399991</v>
      </c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</row>
    <row r="81" spans="1:30" ht="12" customHeight="1" outlineLevel="1">
      <c r="A81" s="128" t="s">
        <v>386</v>
      </c>
      <c r="B81" s="131">
        <f>B80/B$74</f>
        <v>0.25659524074596446</v>
      </c>
      <c r="C81" s="131">
        <f t="shared" ref="C81:K81" si="23">C80/C$74</f>
        <v>0.25308023702879212</v>
      </c>
      <c r="D81" s="131">
        <f t="shared" si="23"/>
        <v>0.27022408930675851</v>
      </c>
      <c r="E81" s="131">
        <f t="shared" si="23"/>
        <v>0.23224016241286094</v>
      </c>
      <c r="F81" s="131">
        <f t="shared" si="23"/>
        <v>0.25183504090867304</v>
      </c>
      <c r="G81" s="131">
        <f t="shared" si="23"/>
        <v>0.24041040158556912</v>
      </c>
      <c r="H81" s="131">
        <f t="shared" si="23"/>
        <v>0.21550199727980529</v>
      </c>
      <c r="I81" s="131">
        <f t="shared" si="23"/>
        <v>0.2091135050302069</v>
      </c>
      <c r="J81" s="131">
        <f t="shared" si="23"/>
        <v>0.1883896839583647</v>
      </c>
      <c r="K81" s="131">
        <f t="shared" si="23"/>
        <v>0.2131294412951904</v>
      </c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</row>
    <row r="82" spans="1:30" ht="12" customHeight="1" outlineLevel="1">
      <c r="A82" s="128" t="s">
        <v>378</v>
      </c>
      <c r="B82" s="131"/>
      <c r="C82" s="131"/>
      <c r="D82" s="131"/>
      <c r="E82" s="131"/>
      <c r="F82" s="131"/>
      <c r="G82" s="131">
        <f>G80/B80-1</f>
        <v>0.15702835979920371</v>
      </c>
      <c r="H82" s="131">
        <f t="shared" ref="H82:K82" si="24">H80/C80-1</f>
        <v>-0.24592864764117162</v>
      </c>
      <c r="I82" s="131">
        <f t="shared" si="24"/>
        <v>-0.41858915779061612</v>
      </c>
      <c r="J82" s="131">
        <f t="shared" si="24"/>
        <v>-0.36292574859529969</v>
      </c>
      <c r="K82" s="131">
        <f t="shared" si="24"/>
        <v>-0.25148571272896203</v>
      </c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</row>
    <row r="83" spans="1:30" ht="12" customHeight="1" outlineLevel="1">
      <c r="A83" s="124" t="s">
        <v>381</v>
      </c>
      <c r="B83" s="118">
        <v>253.18675435870168</v>
      </c>
      <c r="C83" s="118">
        <v>264.45957980446366</v>
      </c>
      <c r="D83" s="118">
        <v>331.39938744121901</v>
      </c>
      <c r="E83" s="118">
        <v>289.24994736380501</v>
      </c>
      <c r="F83" s="117">
        <f>B83+C83+D83+E83</f>
        <v>1138.2956689681894</v>
      </c>
      <c r="G83" s="118">
        <v>210.84807246342712</v>
      </c>
      <c r="H83" s="118">
        <v>178.75959056783714</v>
      </c>
      <c r="I83" s="118">
        <v>169.93577469870615</v>
      </c>
      <c r="J83" s="118">
        <v>168.94165660995344</v>
      </c>
      <c r="K83" s="117">
        <f>G83+H83+I83+J83</f>
        <v>728.48509433992376</v>
      </c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</row>
    <row r="84" spans="1:30" ht="12" customHeight="1" outlineLevel="1">
      <c r="A84" s="128" t="s">
        <v>386</v>
      </c>
      <c r="B84" s="131">
        <f>B83/B$74</f>
        <v>0.13561734501814482</v>
      </c>
      <c r="C84" s="131">
        <f t="shared" ref="C84:K84" si="25">C83/C$74</f>
        <v>0.11234889732193844</v>
      </c>
      <c r="D84" s="131">
        <f t="shared" si="25"/>
        <v>0.12548486932185995</v>
      </c>
      <c r="E84" s="131">
        <f t="shared" si="25"/>
        <v>9.3865123258359495E-2</v>
      </c>
      <c r="F84" s="131">
        <f t="shared" si="25"/>
        <v>0.11447827805051637</v>
      </c>
      <c r="G84" s="131">
        <f t="shared" si="25"/>
        <v>9.1454387288200531E-2</v>
      </c>
      <c r="H84" s="131">
        <f t="shared" si="25"/>
        <v>8.575500706508149E-2</v>
      </c>
      <c r="I84" s="131">
        <f t="shared" si="25"/>
        <v>8.5644478731330589E-2</v>
      </c>
      <c r="J84" s="131">
        <f t="shared" si="25"/>
        <v>6.9806755482617139E-2</v>
      </c>
      <c r="K84" s="131">
        <f t="shared" si="25"/>
        <v>8.2835379882704924E-2</v>
      </c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</row>
    <row r="85" spans="1:30" ht="12" customHeight="1" outlineLevel="1">
      <c r="A85" s="128" t="s">
        <v>378</v>
      </c>
      <c r="B85" s="131"/>
      <c r="C85" s="131"/>
      <c r="D85" s="131"/>
      <c r="E85" s="131"/>
      <c r="F85" s="131"/>
      <c r="G85" s="131">
        <f>G83/B83-1</f>
        <v>-0.16722313140951817</v>
      </c>
      <c r="H85" s="131">
        <f t="shared" ref="H85:K85" si="26">H83/C83-1</f>
        <v>-0.32405704228975729</v>
      </c>
      <c r="I85" s="131">
        <f t="shared" si="26"/>
        <v>-0.48721759563044453</v>
      </c>
      <c r="J85" s="131">
        <f t="shared" si="26"/>
        <v>-0.41593193654944194</v>
      </c>
      <c r="K85" s="131">
        <f t="shared" si="26"/>
        <v>-0.36002120169686613</v>
      </c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</row>
    <row r="86" spans="1:30" ht="12" customHeight="1" outlineLevel="1">
      <c r="A86" s="124" t="s">
        <v>382</v>
      </c>
      <c r="B86" s="118">
        <v>20.878781005661921</v>
      </c>
      <c r="C86" s="118">
        <v>25.993595052892999</v>
      </c>
      <c r="D86" s="118">
        <v>13.838534840585908</v>
      </c>
      <c r="E86" s="118">
        <v>30.846299369115115</v>
      </c>
      <c r="F86" s="117">
        <f>B86+C86+D86+E86</f>
        <v>91.557210268255943</v>
      </c>
      <c r="G86" s="118">
        <v>13.538896720259572</v>
      </c>
      <c r="H86" s="118">
        <v>23.706768801869231</v>
      </c>
      <c r="I86" s="118">
        <v>10.709518246143546</v>
      </c>
      <c r="J86" s="118">
        <v>28.522456618128672</v>
      </c>
      <c r="K86" s="117">
        <f>G86+H86+I86+J86</f>
        <v>76.477640386401021</v>
      </c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</row>
    <row r="87" spans="1:30" ht="12" customHeight="1" outlineLevel="1">
      <c r="A87" s="128" t="s">
        <v>386</v>
      </c>
      <c r="B87" s="131">
        <f>B86/B$74</f>
        <v>1.1183542576605671E-2</v>
      </c>
      <c r="C87" s="131">
        <f t="shared" ref="C87:K87" si="27">C86/C$74</f>
        <v>1.1042714897243558E-2</v>
      </c>
      <c r="D87" s="131">
        <f t="shared" si="27"/>
        <v>5.2399817316649087E-3</v>
      </c>
      <c r="E87" s="131">
        <f t="shared" si="27"/>
        <v>1.0009999029332785E-2</v>
      </c>
      <c r="F87" s="131">
        <f t="shared" si="27"/>
        <v>9.2078991955752629E-3</v>
      </c>
      <c r="G87" s="131">
        <f t="shared" si="27"/>
        <v>5.8724345432388941E-3</v>
      </c>
      <c r="H87" s="131">
        <f t="shared" si="27"/>
        <v>1.1372671640367513E-2</v>
      </c>
      <c r="I87" s="131">
        <f t="shared" si="27"/>
        <v>5.3973985717889047E-3</v>
      </c>
      <c r="J87" s="131">
        <f t="shared" si="27"/>
        <v>1.1785489706083284E-2</v>
      </c>
      <c r="K87" s="131">
        <f t="shared" si="27"/>
        <v>8.6962031799436915E-3</v>
      </c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</row>
    <row r="88" spans="1:30" ht="12" customHeight="1" outlineLevel="1">
      <c r="A88" s="128" t="s">
        <v>378</v>
      </c>
      <c r="B88" s="131"/>
      <c r="C88" s="131"/>
      <c r="D88" s="131"/>
      <c r="E88" s="131"/>
      <c r="F88" s="131"/>
      <c r="G88" s="131">
        <f>G86/B86-1</f>
        <v>-0.35154754884453809</v>
      </c>
      <c r="H88" s="131">
        <f t="shared" ref="H88:K88" si="28">H86/C86-1</f>
        <v>-8.7976528309009483E-2</v>
      </c>
      <c r="I88" s="131">
        <f t="shared" si="28"/>
        <v>-0.22610895087430249</v>
      </c>
      <c r="J88" s="131">
        <f t="shared" si="28"/>
        <v>-7.5336192623261411E-2</v>
      </c>
      <c r="K88" s="131">
        <f t="shared" si="28"/>
        <v>-0.16470106327697054</v>
      </c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</row>
    <row r="89" spans="1:30" ht="12" customHeight="1" outlineLevel="1">
      <c r="A89" s="121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</row>
    <row r="90" spans="1:30" ht="12" customHeight="1" outlineLevel="1">
      <c r="A90" s="115" t="s">
        <v>377</v>
      </c>
      <c r="B90" s="123">
        <f t="shared" ref="B90:K90" si="29">B92+B104</f>
        <v>4581.8834434069995</v>
      </c>
      <c r="C90" s="123">
        <f t="shared" si="29"/>
        <v>5784.2132570499998</v>
      </c>
      <c r="D90" s="123">
        <f t="shared" si="29"/>
        <v>5975.5788975400001</v>
      </c>
      <c r="E90" s="123">
        <f t="shared" si="29"/>
        <v>7046.2696283879995</v>
      </c>
      <c r="F90" s="123">
        <f t="shared" si="29"/>
        <v>23387.945226384996</v>
      </c>
      <c r="G90" s="123">
        <f t="shared" si="29"/>
        <v>5143.0461462308131</v>
      </c>
      <c r="H90" s="123">
        <f t="shared" si="29"/>
        <v>5687.217384467981</v>
      </c>
      <c r="I90" s="123">
        <f t="shared" si="29"/>
        <v>5194.1000000000004</v>
      </c>
      <c r="J90" s="123">
        <f t="shared" si="29"/>
        <v>6194.9477013245951</v>
      </c>
      <c r="K90" s="123">
        <f t="shared" si="29"/>
        <v>22219.311232023392</v>
      </c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</row>
    <row r="91" spans="1:30" ht="12" customHeight="1" outlineLevel="1">
      <c r="A91" s="126" t="s">
        <v>378</v>
      </c>
      <c r="B91" s="130"/>
      <c r="C91" s="130"/>
      <c r="D91" s="130"/>
      <c r="E91" s="130"/>
      <c r="F91" s="130"/>
      <c r="G91" s="130">
        <f>G90/B90-1</f>
        <v>0.1224742422532128</v>
      </c>
      <c r="H91" s="130">
        <f t="shared" ref="H91:K91" si="30">H90/C90-1</f>
        <v>-1.6769069235785361E-2</v>
      </c>
      <c r="I91" s="130">
        <f t="shared" si="30"/>
        <v>-0.13077877657371662</v>
      </c>
      <c r="J91" s="130">
        <f t="shared" si="30"/>
        <v>-0.12081881221711988</v>
      </c>
      <c r="K91" s="130">
        <f t="shared" si="30"/>
        <v>-4.9967364941628789E-2</v>
      </c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</row>
    <row r="92" spans="1:30" ht="12" customHeight="1" outlineLevel="1">
      <c r="A92" s="121" t="s">
        <v>357</v>
      </c>
      <c r="B92" s="117">
        <f>B95+B98+B101</f>
        <v>2714.9632915279999</v>
      </c>
      <c r="C92" s="117">
        <f t="shared" ref="C92:K92" si="31">C95+C98+C101</f>
        <v>3430.2998132299999</v>
      </c>
      <c r="D92" s="117">
        <f t="shared" si="31"/>
        <v>3334.6279268600001</v>
      </c>
      <c r="E92" s="117">
        <f t="shared" si="31"/>
        <v>3964.7209410479995</v>
      </c>
      <c r="F92" s="117">
        <f t="shared" si="31"/>
        <v>13444.611972666</v>
      </c>
      <c r="G92" s="117">
        <f t="shared" si="31"/>
        <v>2837.5463368123669</v>
      </c>
      <c r="H92" s="117">
        <f t="shared" si="31"/>
        <v>3602.6791553221042</v>
      </c>
      <c r="I92" s="117">
        <f t="shared" si="31"/>
        <v>3209.9</v>
      </c>
      <c r="J92" s="117">
        <f t="shared" si="31"/>
        <v>3774.8143568945952</v>
      </c>
      <c r="K92" s="117">
        <f t="shared" si="31"/>
        <v>13424.939849029068</v>
      </c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</row>
    <row r="93" spans="1:30" ht="12" customHeight="1" outlineLevel="1">
      <c r="A93" s="126" t="s">
        <v>384</v>
      </c>
      <c r="B93" s="131">
        <f>B92/B$90</f>
        <v>0.59254307209290469</v>
      </c>
      <c r="C93" s="131">
        <f t="shared" ref="C93:K93" si="32">C92/C$90</f>
        <v>0.59304518363824699</v>
      </c>
      <c r="D93" s="131">
        <f t="shared" si="32"/>
        <v>0.55804265729514257</v>
      </c>
      <c r="E93" s="131">
        <f t="shared" si="32"/>
        <v>0.56266949040311176</v>
      </c>
      <c r="F93" s="131">
        <f t="shared" si="32"/>
        <v>0.57485220879936583</v>
      </c>
      <c r="G93" s="131">
        <f t="shared" si="32"/>
        <v>0.55172484479687611</v>
      </c>
      <c r="H93" s="131">
        <f t="shared" si="32"/>
        <v>0.63346957075373378</v>
      </c>
      <c r="I93" s="131">
        <f t="shared" si="32"/>
        <v>0.61798964209391427</v>
      </c>
      <c r="J93" s="131">
        <f t="shared" si="32"/>
        <v>0.60933756649591564</v>
      </c>
      <c r="K93" s="131">
        <f t="shared" si="32"/>
        <v>0.60420144030749645</v>
      </c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</row>
    <row r="94" spans="1:30" ht="12" customHeight="1" outlineLevel="1">
      <c r="A94" s="126" t="s">
        <v>378</v>
      </c>
      <c r="B94" s="130"/>
      <c r="C94" s="130"/>
      <c r="D94" s="130"/>
      <c r="E94" s="130"/>
      <c r="F94" s="130"/>
      <c r="G94" s="130">
        <f>G92/B92-1</f>
        <v>4.5150903390438257E-2</v>
      </c>
      <c r="H94" s="130">
        <f t="shared" ref="H94:K94" si="33">H92/C92-1</f>
        <v>5.0251975476683031E-2</v>
      </c>
      <c r="I94" s="130">
        <f t="shared" si="33"/>
        <v>-3.7403851222900353E-2</v>
      </c>
      <c r="J94" s="130">
        <f t="shared" si="33"/>
        <v>-4.7899104874504994E-2</v>
      </c>
      <c r="K94" s="130">
        <f t="shared" si="33"/>
        <v>-1.4631975751272508E-3</v>
      </c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</row>
    <row r="95" spans="1:30" ht="12" customHeight="1" outlineLevel="1">
      <c r="A95" s="124" t="s">
        <v>387</v>
      </c>
      <c r="B95" s="118">
        <v>138.46312786792799</v>
      </c>
      <c r="C95" s="118">
        <v>174.94529047472997</v>
      </c>
      <c r="D95" s="118">
        <v>166.73139634300003</v>
      </c>
      <c r="E95" s="118">
        <v>311.89368128219701</v>
      </c>
      <c r="F95" s="117">
        <f>SUM(B95:E95)</f>
        <v>792.03349596785506</v>
      </c>
      <c r="G95" s="118">
        <v>170.252780208742</v>
      </c>
      <c r="H95" s="118">
        <v>219.76342847464835</v>
      </c>
      <c r="I95" s="118">
        <v>186.17419999999998</v>
      </c>
      <c r="J95" s="118">
        <v>352.15035886769635</v>
      </c>
      <c r="K95" s="117">
        <f>SUM(G95:J95)</f>
        <v>928.34076755108674</v>
      </c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</row>
    <row r="96" spans="1:30" ht="12" customHeight="1" outlineLevel="1">
      <c r="A96" s="128" t="s">
        <v>388</v>
      </c>
      <c r="B96" s="131">
        <f>B95/B$92</f>
        <v>5.0999999999999997E-2</v>
      </c>
      <c r="C96" s="131">
        <f t="shared" ref="C96:K96" si="34">C95/C$92</f>
        <v>5.099999999999999E-2</v>
      </c>
      <c r="D96" s="131">
        <f t="shared" si="34"/>
        <v>5.000000000000001E-2</v>
      </c>
      <c r="E96" s="131">
        <f t="shared" si="34"/>
        <v>7.8667246931067428E-2</v>
      </c>
      <c r="F96" s="131">
        <f t="shared" si="34"/>
        <v>5.8910848269784523E-2</v>
      </c>
      <c r="G96" s="131">
        <f t="shared" si="34"/>
        <v>5.9999999999999991E-2</v>
      </c>
      <c r="H96" s="131">
        <f t="shared" si="34"/>
        <v>6.0999999999999999E-2</v>
      </c>
      <c r="I96" s="131">
        <f t="shared" si="34"/>
        <v>5.7999999999999996E-2</v>
      </c>
      <c r="J96" s="131">
        <f t="shared" si="34"/>
        <v>9.3289450969821427E-2</v>
      </c>
      <c r="K96" s="131">
        <f t="shared" si="34"/>
        <v>6.9150460113102635E-2</v>
      </c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</row>
    <row r="97" spans="1:30" ht="12" customHeight="1" outlineLevel="1">
      <c r="A97" s="128" t="s">
        <v>378</v>
      </c>
      <c r="B97" s="130"/>
      <c r="C97" s="130"/>
      <c r="D97" s="130"/>
      <c r="E97" s="130"/>
      <c r="F97" s="130"/>
      <c r="G97" s="130">
        <f>G95/B95-1</f>
        <v>0.22958929810639783</v>
      </c>
      <c r="H97" s="130">
        <f t="shared" ref="H97:K97" si="35">H95/C95-1</f>
        <v>0.25618373537407191</v>
      </c>
      <c r="I97" s="130">
        <f t="shared" si="35"/>
        <v>0.11661153258143542</v>
      </c>
      <c r="J97" s="130">
        <f t="shared" si="35"/>
        <v>0.12907179594021878</v>
      </c>
      <c r="K97" s="130">
        <f t="shared" si="35"/>
        <v>0.17209786237217894</v>
      </c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</row>
    <row r="98" spans="1:30" ht="12" customHeight="1" outlineLevel="1">
      <c r="A98" s="124" t="s">
        <v>315</v>
      </c>
      <c r="B98" s="118">
        <v>154.75290761709601</v>
      </c>
      <c r="C98" s="118">
        <v>181.80589010118999</v>
      </c>
      <c r="D98" s="118">
        <v>216.75081524590001</v>
      </c>
      <c r="E98" s="118">
        <v>402.17058100763211</v>
      </c>
      <c r="F98" s="117">
        <f>SUM(B98:E98)</f>
        <v>955.48019397181815</v>
      </c>
      <c r="G98" s="118">
        <v>195.79069724005333</v>
      </c>
      <c r="H98" s="118">
        <v>241.37950340658099</v>
      </c>
      <c r="I98" s="118">
        <v>272.84150000000005</v>
      </c>
      <c r="J98" s="118">
        <v>500.67929456412816</v>
      </c>
      <c r="K98" s="117">
        <f>SUM(G98:J98)</f>
        <v>1210.6909952107626</v>
      </c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</row>
    <row r="99" spans="1:30" ht="12" customHeight="1" outlineLevel="1">
      <c r="A99" s="128" t="s">
        <v>388</v>
      </c>
      <c r="B99" s="131">
        <f>B98/B$92</f>
        <v>5.7000000000000009E-2</v>
      </c>
      <c r="C99" s="131">
        <f t="shared" ref="C99:K99" si="36">C98/C$92</f>
        <v>5.2999999999999999E-2</v>
      </c>
      <c r="D99" s="131">
        <f t="shared" si="36"/>
        <v>6.5000000000000002E-2</v>
      </c>
      <c r="E99" s="131">
        <f t="shared" si="36"/>
        <v>0.10143729835909356</v>
      </c>
      <c r="F99" s="131">
        <f t="shared" si="36"/>
        <v>7.1067889197128767E-2</v>
      </c>
      <c r="G99" s="131">
        <f t="shared" si="36"/>
        <v>6.9000000000000006E-2</v>
      </c>
      <c r="H99" s="131">
        <f t="shared" si="36"/>
        <v>6.7000000000000004E-2</v>
      </c>
      <c r="I99" s="131">
        <f t="shared" si="36"/>
        <v>8.500000000000002E-2</v>
      </c>
      <c r="J99" s="131">
        <f t="shared" si="36"/>
        <v>0.1326367993831673</v>
      </c>
      <c r="K99" s="131">
        <f t="shared" si="36"/>
        <v>9.0182228659916375E-2</v>
      </c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</row>
    <row r="100" spans="1:30" ht="12" customHeight="1" outlineLevel="1">
      <c r="A100" s="128" t="s">
        <v>378</v>
      </c>
      <c r="B100" s="130"/>
      <c r="C100" s="130"/>
      <c r="D100" s="130"/>
      <c r="E100" s="130"/>
      <c r="F100" s="130"/>
      <c r="G100" s="130">
        <f>G98/B98-1</f>
        <v>0.26518267252526728</v>
      </c>
      <c r="H100" s="130">
        <f t="shared" ref="H100:K100" si="37">H98/C98-1</f>
        <v>0.32767702560259937</v>
      </c>
      <c r="I100" s="130">
        <f t="shared" si="37"/>
        <v>0.25877957917005356</v>
      </c>
      <c r="J100" s="130">
        <f t="shared" si="37"/>
        <v>0.24494261442416798</v>
      </c>
      <c r="K100" s="130">
        <f t="shared" si="37"/>
        <v>0.26710213654776394</v>
      </c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</row>
    <row r="101" spans="1:30" ht="12" customHeight="1" outlineLevel="1">
      <c r="A101" s="124" t="s">
        <v>389</v>
      </c>
      <c r="B101" s="118">
        <v>2421.747256042976</v>
      </c>
      <c r="C101" s="118">
        <v>3073.5486326540799</v>
      </c>
      <c r="D101" s="118">
        <v>2951.1457152711</v>
      </c>
      <c r="E101" s="118">
        <v>3250.6566787581705</v>
      </c>
      <c r="F101" s="117">
        <f>SUM(B101:E101)</f>
        <v>11697.098282726327</v>
      </c>
      <c r="G101" s="118">
        <v>2471.5028593635716</v>
      </c>
      <c r="H101" s="118">
        <v>3141.5362234408749</v>
      </c>
      <c r="I101" s="118">
        <v>2750.8843000000002</v>
      </c>
      <c r="J101" s="118">
        <v>2921.984703462771</v>
      </c>
      <c r="K101" s="117">
        <f>SUM(G101:J101)</f>
        <v>11285.908086267218</v>
      </c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</row>
    <row r="102" spans="1:30" ht="12" customHeight="1" outlineLevel="1">
      <c r="A102" s="128" t="s">
        <v>388</v>
      </c>
      <c r="B102" s="131">
        <f>B101/B$92</f>
        <v>0.89200000000000002</v>
      </c>
      <c r="C102" s="131">
        <f t="shared" ref="C102:K102" si="38">C101/C$92</f>
        <v>0.89600000000000002</v>
      </c>
      <c r="D102" s="131">
        <f t="shared" si="38"/>
        <v>0.88500000000000001</v>
      </c>
      <c r="E102" s="131">
        <f t="shared" si="38"/>
        <v>0.81989545470983904</v>
      </c>
      <c r="F102" s="131">
        <f t="shared" si="38"/>
        <v>0.87002126253308676</v>
      </c>
      <c r="G102" s="131">
        <f t="shared" si="38"/>
        <v>0.871</v>
      </c>
      <c r="H102" s="131">
        <f t="shared" si="38"/>
        <v>0.872</v>
      </c>
      <c r="I102" s="131">
        <f t="shared" si="38"/>
        <v>0.85699999999999998</v>
      </c>
      <c r="J102" s="131">
        <f t="shared" si="38"/>
        <v>0.77407374964701137</v>
      </c>
      <c r="K102" s="131">
        <f t="shared" si="38"/>
        <v>0.84066731122698091</v>
      </c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</row>
    <row r="103" spans="1:30" ht="12" customHeight="1" outlineLevel="1">
      <c r="A103" s="128" t="s">
        <v>378</v>
      </c>
      <c r="B103" s="130"/>
      <c r="C103" s="130"/>
      <c r="D103" s="130"/>
      <c r="E103" s="130"/>
      <c r="F103" s="130"/>
      <c r="G103" s="130">
        <f>G101/B101-1</f>
        <v>2.0545332794923432E-2</v>
      </c>
      <c r="H103" s="130">
        <f t="shared" ref="H103:K103" si="39">H101/C101-1</f>
        <v>2.2120226133557574E-2</v>
      </c>
      <c r="I103" s="130">
        <f t="shared" si="39"/>
        <v>-6.7858870619237899E-2</v>
      </c>
      <c r="J103" s="130">
        <f t="shared" si="39"/>
        <v>-0.10110940889056308</v>
      </c>
      <c r="K103" s="130">
        <f t="shared" si="39"/>
        <v>-3.5153179576710381E-2</v>
      </c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</row>
    <row r="104" spans="1:30" ht="12" customHeight="1" outlineLevel="1">
      <c r="A104" s="121" t="s">
        <v>358</v>
      </c>
      <c r="B104" s="117">
        <f>B107+B110+B113</f>
        <v>1866.9201518790001</v>
      </c>
      <c r="C104" s="117">
        <f t="shared" ref="C104:K104" si="40">C107+C110+C113</f>
        <v>2353.9134438199994</v>
      </c>
      <c r="D104" s="117">
        <f t="shared" si="40"/>
        <v>2640.95097068</v>
      </c>
      <c r="E104" s="117">
        <f t="shared" si="40"/>
        <v>3081.54868734</v>
      </c>
      <c r="F104" s="117">
        <f t="shared" si="40"/>
        <v>9943.3332537189981</v>
      </c>
      <c r="G104" s="117">
        <f t="shared" si="40"/>
        <v>2305.4998094184461</v>
      </c>
      <c r="H104" s="117">
        <f t="shared" si="40"/>
        <v>2084.5382291458768</v>
      </c>
      <c r="I104" s="117">
        <f t="shared" si="40"/>
        <v>1984.2</v>
      </c>
      <c r="J104" s="117">
        <f t="shared" si="40"/>
        <v>2420.1333444299999</v>
      </c>
      <c r="K104" s="117">
        <f t="shared" si="40"/>
        <v>8794.3713829943226</v>
      </c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</row>
    <row r="105" spans="1:30" ht="12" customHeight="1" outlineLevel="1">
      <c r="A105" s="126" t="s">
        <v>384</v>
      </c>
      <c r="B105" s="131">
        <f>B104/B$90</f>
        <v>0.40745692790709548</v>
      </c>
      <c r="C105" s="131">
        <f t="shared" ref="C105:K105" si="41">C104/C$90</f>
        <v>0.4069548163617529</v>
      </c>
      <c r="D105" s="131">
        <f t="shared" si="41"/>
        <v>0.44195734270485743</v>
      </c>
      <c r="E105" s="131">
        <f t="shared" si="41"/>
        <v>0.43733050959688824</v>
      </c>
      <c r="F105" s="131">
        <f t="shared" si="41"/>
        <v>0.42514779120063423</v>
      </c>
      <c r="G105" s="131">
        <f t="shared" si="41"/>
        <v>0.44827515520312394</v>
      </c>
      <c r="H105" s="131">
        <f t="shared" si="41"/>
        <v>0.36653042924626628</v>
      </c>
      <c r="I105" s="131">
        <f t="shared" si="41"/>
        <v>0.38201035790608573</v>
      </c>
      <c r="J105" s="131">
        <f t="shared" si="41"/>
        <v>0.39066243350408436</v>
      </c>
      <c r="K105" s="131">
        <f t="shared" si="41"/>
        <v>0.39579855969250344</v>
      </c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</row>
    <row r="106" spans="1:30" ht="12" customHeight="1" outlineLevel="1">
      <c r="A106" s="126" t="s">
        <v>378</v>
      </c>
      <c r="B106" s="130"/>
      <c r="C106" s="130"/>
      <c r="D106" s="130"/>
      <c r="E106" s="130"/>
      <c r="F106" s="130"/>
      <c r="G106" s="130">
        <f>G104/B104-1</f>
        <v>0.23492148665170731</v>
      </c>
      <c r="H106" s="130">
        <f t="shared" ref="H106:K106" si="42">H104/C104-1</f>
        <v>-0.11443717923500729</v>
      </c>
      <c r="I106" s="130">
        <f t="shared" si="42"/>
        <v>-0.24867972861718735</v>
      </c>
      <c r="J106" s="130">
        <f t="shared" si="42"/>
        <v>-0.21463731714748124</v>
      </c>
      <c r="K106" s="130">
        <f t="shared" si="42"/>
        <v>-0.11555097686129967</v>
      </c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</row>
    <row r="107" spans="1:30" ht="12" customHeight="1" outlineLevel="1">
      <c r="A107" s="124" t="s">
        <v>387</v>
      </c>
      <c r="B107" s="118">
        <v>28.003802278184999</v>
      </c>
      <c r="C107" s="118">
        <v>37.662615101119997</v>
      </c>
      <c r="D107" s="118">
        <v>42.255215530880001</v>
      </c>
      <c r="E107" s="118">
        <v>73.45121270371736</v>
      </c>
      <c r="F107" s="117">
        <f>SUM(B107:E107)</f>
        <v>181.37284561390237</v>
      </c>
      <c r="G107" s="118">
        <v>46.109996188368925</v>
      </c>
      <c r="H107" s="118">
        <v>52.113455728646926</v>
      </c>
      <c r="I107" s="118">
        <v>49.605000000000004</v>
      </c>
      <c r="J107" s="118">
        <v>94.028015480206264</v>
      </c>
      <c r="K107" s="117">
        <f>SUM(G107:J107)</f>
        <v>241.8564673972221</v>
      </c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</row>
    <row r="108" spans="1:30" ht="12" customHeight="1" outlineLevel="1">
      <c r="A108" s="128" t="s">
        <v>390</v>
      </c>
      <c r="B108" s="131">
        <f>B107/B$104</f>
        <v>1.4999999999999999E-2</v>
      </c>
      <c r="C108" s="131">
        <f t="shared" ref="C108:K108" si="43">C107/C$104</f>
        <v>1.6000000000000004E-2</v>
      </c>
      <c r="D108" s="131">
        <f t="shared" si="43"/>
        <v>1.6E-2</v>
      </c>
      <c r="E108" s="131">
        <f t="shared" si="43"/>
        <v>2.3835811196324344E-2</v>
      </c>
      <c r="F108" s="131">
        <f t="shared" si="43"/>
        <v>1.824064838076964E-2</v>
      </c>
      <c r="G108" s="131">
        <f t="shared" si="43"/>
        <v>0.02</v>
      </c>
      <c r="H108" s="131">
        <f t="shared" si="43"/>
        <v>2.5000000000000001E-2</v>
      </c>
      <c r="I108" s="131">
        <f t="shared" si="43"/>
        <v>2.5000000000000001E-2</v>
      </c>
      <c r="J108" s="131">
        <f t="shared" si="43"/>
        <v>3.8852411044463395E-2</v>
      </c>
      <c r="K108" s="131">
        <f t="shared" si="43"/>
        <v>2.7501279723630957E-2</v>
      </c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</row>
    <row r="109" spans="1:30" ht="12" customHeight="1" outlineLevel="1">
      <c r="A109" s="128" t="s">
        <v>378</v>
      </c>
      <c r="B109" s="130"/>
      <c r="C109" s="130"/>
      <c r="D109" s="130"/>
      <c r="E109" s="130"/>
      <c r="F109" s="130"/>
      <c r="G109" s="130">
        <f>G107/B107-1</f>
        <v>0.64656198220227679</v>
      </c>
      <c r="H109" s="130">
        <f t="shared" ref="H109:K109" si="44">H107/C107-1</f>
        <v>0.38369190744530091</v>
      </c>
      <c r="I109" s="130">
        <f t="shared" si="44"/>
        <v>0.17393792403564468</v>
      </c>
      <c r="J109" s="130">
        <f t="shared" si="44"/>
        <v>0.28014245128246218</v>
      </c>
      <c r="K109" s="130">
        <f t="shared" si="44"/>
        <v>0.33347672072187873</v>
      </c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</row>
    <row r="110" spans="1:30" ht="12" customHeight="1" outlineLevel="1">
      <c r="A110" s="124" t="s">
        <v>315</v>
      </c>
      <c r="B110" s="118">
        <v>31.737642581943003</v>
      </c>
      <c r="C110" s="118">
        <v>54.140009207859997</v>
      </c>
      <c r="D110" s="118">
        <v>58.100921354960008</v>
      </c>
      <c r="E110" s="118">
        <v>190.66725010325453</v>
      </c>
      <c r="F110" s="117">
        <f>SUM(B110:E110)</f>
        <v>334.64582324801756</v>
      </c>
      <c r="G110" s="118">
        <v>50.771792068792855</v>
      </c>
      <c r="H110" s="118">
        <v>66.651126074388685</v>
      </c>
      <c r="I110" s="118">
        <v>49.605000000000004</v>
      </c>
      <c r="J110" s="118">
        <v>163.13907559481729</v>
      </c>
      <c r="K110" s="117">
        <f>SUM(G110:J110)</f>
        <v>330.16699373799884</v>
      </c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</row>
    <row r="111" spans="1:30" ht="12" customHeight="1" outlineLevel="1">
      <c r="A111" s="128" t="s">
        <v>390</v>
      </c>
      <c r="B111" s="131">
        <f>B110/B$104</f>
        <v>1.7000000000000001E-2</v>
      </c>
      <c r="C111" s="131">
        <f t="shared" ref="C111:K111" si="45">C110/C$104</f>
        <v>2.3000000000000003E-2</v>
      </c>
      <c r="D111" s="131">
        <f t="shared" si="45"/>
        <v>2.2000000000000002E-2</v>
      </c>
      <c r="E111" s="131">
        <f t="shared" si="45"/>
        <v>6.187383989309575E-2</v>
      </c>
      <c r="F111" s="131">
        <f t="shared" si="45"/>
        <v>3.3655295936385679E-2</v>
      </c>
      <c r="G111" s="131">
        <f t="shared" si="45"/>
        <v>2.2022032646187836E-2</v>
      </c>
      <c r="H111" s="131">
        <f t="shared" si="45"/>
        <v>3.1974048325176779E-2</v>
      </c>
      <c r="I111" s="131">
        <f t="shared" si="45"/>
        <v>2.5000000000000001E-2</v>
      </c>
      <c r="J111" s="131">
        <f t="shared" si="45"/>
        <v>6.7409126844306388E-2</v>
      </c>
      <c r="K111" s="131">
        <f t="shared" si="45"/>
        <v>3.7542989641811443E-2</v>
      </c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</row>
    <row r="112" spans="1:30" ht="12" customHeight="1" outlineLevel="1">
      <c r="A112" s="128" t="s">
        <v>378</v>
      </c>
      <c r="B112" s="130"/>
      <c r="C112" s="130"/>
      <c r="D112" s="130"/>
      <c r="E112" s="130"/>
      <c r="F112" s="130"/>
      <c r="G112" s="130">
        <f>G110/B110-1</f>
        <v>0.5997341937954539</v>
      </c>
      <c r="H112" s="130">
        <f t="shared" ref="H112:K112" si="46">H110/C110-1</f>
        <v>0.23108819243998835</v>
      </c>
      <c r="I112" s="130">
        <f t="shared" si="46"/>
        <v>-0.14622696433771298</v>
      </c>
      <c r="J112" s="130">
        <f t="shared" si="46"/>
        <v>-0.14437809583727435</v>
      </c>
      <c r="K112" s="130">
        <f t="shared" si="46"/>
        <v>-1.3383790260843353E-2</v>
      </c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</row>
    <row r="113" spans="1:30" ht="12" customHeight="1" outlineLevel="1">
      <c r="A113" s="124" t="s">
        <v>389</v>
      </c>
      <c r="B113" s="118">
        <v>1807.178707018872</v>
      </c>
      <c r="C113" s="118">
        <v>2262.1108195110196</v>
      </c>
      <c r="D113" s="118">
        <v>2540.59483379416</v>
      </c>
      <c r="E113" s="118">
        <v>2817.4302245330282</v>
      </c>
      <c r="F113" s="117">
        <f>SUM(B113:E113)</f>
        <v>9427.3145848570784</v>
      </c>
      <c r="G113" s="118">
        <v>2208.6180211612846</v>
      </c>
      <c r="H113" s="118">
        <v>1965.7736473428413</v>
      </c>
      <c r="I113" s="118">
        <v>1884.99</v>
      </c>
      <c r="J113" s="118">
        <v>2162.9662533549763</v>
      </c>
      <c r="K113" s="117">
        <f>SUM(G113:J113)</f>
        <v>8222.3479218591019</v>
      </c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</row>
    <row r="114" spans="1:30" ht="12" customHeight="1" outlineLevel="1">
      <c r="A114" s="128" t="s">
        <v>390</v>
      </c>
      <c r="B114" s="131">
        <f>B113/B$104</f>
        <v>0.96799999999999997</v>
      </c>
      <c r="C114" s="131">
        <f t="shared" ref="C114:K114" si="47">C113/C$104</f>
        <v>0.96100000000000008</v>
      </c>
      <c r="D114" s="131">
        <f t="shared" si="47"/>
        <v>0.96199999999999997</v>
      </c>
      <c r="E114" s="131">
        <f t="shared" si="47"/>
        <v>0.91429034891057992</v>
      </c>
      <c r="F114" s="131">
        <f t="shared" si="47"/>
        <v>0.94810405568284473</v>
      </c>
      <c r="G114" s="131">
        <f t="shared" si="47"/>
        <v>0.95797796735381224</v>
      </c>
      <c r="H114" s="131">
        <f t="shared" si="47"/>
        <v>0.94302595167482328</v>
      </c>
      <c r="I114" s="131">
        <f t="shared" si="47"/>
        <v>0.95</v>
      </c>
      <c r="J114" s="131">
        <f t="shared" si="47"/>
        <v>0.8937384621112302</v>
      </c>
      <c r="K114" s="131">
        <f t="shared" si="47"/>
        <v>0.93495573063455761</v>
      </c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</row>
    <row r="115" spans="1:30" ht="12" customHeight="1" outlineLevel="1">
      <c r="A115" s="128" t="s">
        <v>378</v>
      </c>
      <c r="B115" s="130"/>
      <c r="C115" s="130"/>
      <c r="D115" s="130"/>
      <c r="E115" s="130"/>
      <c r="F115" s="130"/>
      <c r="G115" s="130">
        <f>G113/B113-1</f>
        <v>0.22213592523156067</v>
      </c>
      <c r="H115" s="130">
        <f t="shared" ref="H115:K115" si="48">H113/C113-1</f>
        <v>-0.13100028946956488</v>
      </c>
      <c r="I115" s="130">
        <f t="shared" si="48"/>
        <v>-0.25805170705439506</v>
      </c>
      <c r="J115" s="130">
        <f t="shared" si="48"/>
        <v>-0.2322911018272068</v>
      </c>
      <c r="K115" s="130">
        <f t="shared" si="48"/>
        <v>-0.12781653270948357</v>
      </c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</row>
    <row r="116" spans="1:30" ht="12" customHeight="1" outlineLevel="1">
      <c r="A116" s="121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</row>
    <row r="117" spans="1:30" ht="12" customHeight="1">
      <c r="A117" s="121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</row>
    <row r="118" spans="1:30" ht="12" customHeight="1">
      <c r="A118" s="112" t="s">
        <v>391</v>
      </c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</row>
    <row r="119" spans="1:30" ht="12" customHeight="1" outlineLevel="1">
      <c r="A119" s="121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</row>
    <row r="120" spans="1:30" ht="12" customHeight="1" outlineLevel="1">
      <c r="A120" s="115" t="s">
        <v>392</v>
      </c>
      <c r="B120" s="118">
        <v>6227.4078677399975</v>
      </c>
      <c r="C120" s="118">
        <v>7782.3739887499996</v>
      </c>
      <c r="D120" s="118">
        <v>7900.7339160299998</v>
      </c>
      <c r="E120" s="118">
        <v>9319.1835014499993</v>
      </c>
      <c r="F120" s="123">
        <f>E120+D120+C120+B120</f>
        <v>31229.699273969993</v>
      </c>
      <c r="G120" s="118">
        <v>6819.9</v>
      </c>
      <c r="H120" s="118">
        <v>7545.9</v>
      </c>
      <c r="I120" s="118">
        <v>6866.6</v>
      </c>
      <c r="J120" s="118">
        <v>8261.8413042600005</v>
      </c>
      <c r="K120" s="123">
        <f>J120+I120+H120+G120</f>
        <v>29494.241304260002</v>
      </c>
      <c r="L120" s="115"/>
      <c r="M120" s="120"/>
      <c r="N120" s="120"/>
      <c r="O120" s="120"/>
      <c r="P120" s="120"/>
      <c r="Q120" s="120"/>
      <c r="R120" s="120"/>
      <c r="S120" s="120"/>
      <c r="T120" s="120"/>
      <c r="U120" s="120"/>
      <c r="V120" s="115"/>
      <c r="W120" s="115"/>
      <c r="X120" s="115"/>
      <c r="Y120" s="115"/>
      <c r="Z120" s="115"/>
      <c r="AA120" s="115"/>
      <c r="AB120" s="115"/>
      <c r="AC120" s="115"/>
      <c r="AD120" s="115"/>
    </row>
    <row r="121" spans="1:30" ht="12" customHeight="1" outlineLevel="1">
      <c r="A121" s="126" t="s">
        <v>393</v>
      </c>
      <c r="B121" s="127"/>
      <c r="C121" s="127"/>
      <c r="D121" s="127"/>
      <c r="E121" s="127"/>
      <c r="F121" s="127"/>
      <c r="G121" s="127">
        <f t="shared" ref="G121:K121" si="49">G120/B120-1</f>
        <v>9.5142657240953277E-2</v>
      </c>
      <c r="H121" s="127">
        <f t="shared" si="49"/>
        <v>-3.0385842301056343E-2</v>
      </c>
      <c r="I121" s="127">
        <f t="shared" si="49"/>
        <v>-0.13089086748407242</v>
      </c>
      <c r="J121" s="127">
        <f t="shared" si="49"/>
        <v>-0.11345867339402471</v>
      </c>
      <c r="K121" s="127">
        <f t="shared" si="49"/>
        <v>-5.5570755084295653E-2</v>
      </c>
      <c r="L121" s="126"/>
      <c r="M121" s="120"/>
      <c r="N121" s="120"/>
      <c r="O121" s="120"/>
      <c r="P121" s="120"/>
      <c r="Q121" s="120"/>
      <c r="R121" s="120"/>
      <c r="S121" s="120"/>
      <c r="T121" s="120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</row>
    <row r="122" spans="1:30" ht="12" customHeight="1" outlineLevel="1">
      <c r="A122" s="124" t="s">
        <v>357</v>
      </c>
      <c r="B122" s="118">
        <v>3879.4115906199977</v>
      </c>
      <c r="C122" s="118">
        <v>4794.3767422600004</v>
      </c>
      <c r="D122" s="118">
        <v>4618.53391603</v>
      </c>
      <c r="E122" s="118">
        <v>5500.1950117300003</v>
      </c>
      <c r="F122" s="117">
        <f>E122+D122+C122+B122</f>
        <v>18792.517260639997</v>
      </c>
      <c r="G122" s="118"/>
      <c r="H122" s="118"/>
      <c r="I122" s="118">
        <v>4370.2</v>
      </c>
      <c r="J122" s="118">
        <v>5234.6304244000003</v>
      </c>
      <c r="K122" s="118">
        <v>18430.465457066064</v>
      </c>
      <c r="L122" s="121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</row>
    <row r="123" spans="1:30" ht="12" customHeight="1" outlineLevel="1">
      <c r="A123" s="128" t="s">
        <v>36</v>
      </c>
      <c r="B123" s="127">
        <f t="shared" ref="B123:K123" si="50">B122/B120</f>
        <v>0.62295768528613871</v>
      </c>
      <c r="C123" s="127">
        <f t="shared" si="50"/>
        <v>0.61605581397021381</v>
      </c>
      <c r="D123" s="127">
        <f t="shared" si="50"/>
        <v>0.58457023931148211</v>
      </c>
      <c r="E123" s="127">
        <f t="shared" si="50"/>
        <v>0.59020138522588472</v>
      </c>
      <c r="F123" s="127">
        <f t="shared" si="50"/>
        <v>0.60175146407200897</v>
      </c>
      <c r="G123" s="127">
        <f t="shared" si="50"/>
        <v>0</v>
      </c>
      <c r="H123" s="127">
        <f t="shared" si="50"/>
        <v>0</v>
      </c>
      <c r="I123" s="127">
        <f t="shared" si="50"/>
        <v>0.63644307226283747</v>
      </c>
      <c r="J123" s="127">
        <f t="shared" si="50"/>
        <v>0.63359125788350612</v>
      </c>
      <c r="K123" s="127">
        <f t="shared" si="50"/>
        <v>0.62488352444597584</v>
      </c>
      <c r="L123" s="126"/>
      <c r="M123" s="120"/>
      <c r="N123" s="120"/>
      <c r="O123" s="120"/>
      <c r="P123" s="120"/>
      <c r="Q123" s="120"/>
      <c r="R123" s="120"/>
      <c r="S123" s="120"/>
      <c r="T123" s="120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</row>
    <row r="124" spans="1:30" ht="12" customHeight="1" outlineLevel="1">
      <c r="A124" s="128" t="s">
        <v>393</v>
      </c>
      <c r="B124" s="127"/>
      <c r="C124" s="127"/>
      <c r="D124" s="127"/>
      <c r="E124" s="127"/>
      <c r="F124" s="127"/>
      <c r="G124" s="127">
        <f t="shared" ref="G124:K124" si="51">G122/B122-1</f>
        <v>-1</v>
      </c>
      <c r="H124" s="127">
        <f t="shared" si="51"/>
        <v>-1</v>
      </c>
      <c r="I124" s="127">
        <f t="shared" si="51"/>
        <v>-5.376899261648449E-2</v>
      </c>
      <c r="J124" s="127">
        <f t="shared" si="51"/>
        <v>-4.8282758477407262E-2</v>
      </c>
      <c r="K124" s="127">
        <f t="shared" si="51"/>
        <v>-1.926574277157822E-2</v>
      </c>
      <c r="L124" s="126"/>
      <c r="M124" s="120"/>
      <c r="N124" s="120"/>
      <c r="O124" s="120"/>
      <c r="P124" s="120"/>
      <c r="Q124" s="120"/>
      <c r="R124" s="120"/>
      <c r="S124" s="120"/>
      <c r="T124" s="120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</row>
    <row r="125" spans="1:30" ht="12" customHeight="1" outlineLevel="1">
      <c r="A125" s="124" t="s">
        <v>358</v>
      </c>
      <c r="B125" s="118">
        <v>2347.9962771199998</v>
      </c>
      <c r="C125" s="118">
        <v>2987.9972464899997</v>
      </c>
      <c r="D125" s="118">
        <v>3282.2</v>
      </c>
      <c r="E125" s="118">
        <v>3818.98848972</v>
      </c>
      <c r="F125" s="117">
        <f>E125+D125+C125+B125</f>
        <v>12437.182013329999</v>
      </c>
      <c r="G125" s="118"/>
      <c r="H125" s="118"/>
      <c r="I125" s="118">
        <v>2496.4</v>
      </c>
      <c r="J125" s="118">
        <v>3027.2108798600002</v>
      </c>
      <c r="K125" s="118">
        <v>11063.733398572007</v>
      </c>
      <c r="L125" s="121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</row>
    <row r="126" spans="1:30" ht="12" customHeight="1" outlineLevel="1">
      <c r="A126" s="128" t="s">
        <v>36</v>
      </c>
      <c r="B126" s="127">
        <f t="shared" ref="B126:K126" si="52">B125/B120</f>
        <v>0.37704231471386124</v>
      </c>
      <c r="C126" s="127">
        <f t="shared" si="52"/>
        <v>0.38394418602978631</v>
      </c>
      <c r="D126" s="127">
        <f t="shared" si="52"/>
        <v>0.41542976068851789</v>
      </c>
      <c r="E126" s="127">
        <f t="shared" si="52"/>
        <v>0.40979861477411539</v>
      </c>
      <c r="F126" s="127">
        <f t="shared" si="52"/>
        <v>0.3982485359279912</v>
      </c>
      <c r="G126" s="127">
        <f t="shared" si="52"/>
        <v>0</v>
      </c>
      <c r="H126" s="127">
        <f t="shared" si="52"/>
        <v>0</v>
      </c>
      <c r="I126" s="127">
        <f t="shared" si="52"/>
        <v>0.36355692773716247</v>
      </c>
      <c r="J126" s="127">
        <f t="shared" si="52"/>
        <v>0.36640874211649394</v>
      </c>
      <c r="K126" s="127">
        <f t="shared" si="52"/>
        <v>0.37511503633673793</v>
      </c>
      <c r="L126" s="126"/>
      <c r="M126" s="120"/>
      <c r="N126" s="120"/>
      <c r="O126" s="120"/>
      <c r="P126" s="120"/>
      <c r="Q126" s="120"/>
      <c r="R126" s="120"/>
      <c r="S126" s="120"/>
      <c r="T126" s="120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</row>
    <row r="127" spans="1:30" ht="12" customHeight="1" outlineLevel="1">
      <c r="A127" s="128" t="s">
        <v>393</v>
      </c>
      <c r="B127" s="127"/>
      <c r="C127" s="127"/>
      <c r="D127" s="127"/>
      <c r="E127" s="127"/>
      <c r="F127" s="127"/>
      <c r="G127" s="127">
        <f t="shared" ref="G127:K127" si="53">G125/B125-1</f>
        <v>-1</v>
      </c>
      <c r="H127" s="127">
        <f t="shared" si="53"/>
        <v>-1</v>
      </c>
      <c r="I127" s="127">
        <f t="shared" si="53"/>
        <v>-0.23941258911705554</v>
      </c>
      <c r="J127" s="127">
        <f t="shared" si="53"/>
        <v>-0.20732652428550558</v>
      </c>
      <c r="K127" s="127">
        <f t="shared" si="53"/>
        <v>-0.11043085268720432</v>
      </c>
      <c r="L127" s="126"/>
      <c r="M127" s="120"/>
      <c r="N127" s="120"/>
      <c r="O127" s="120"/>
      <c r="P127" s="120"/>
      <c r="Q127" s="120"/>
      <c r="R127" s="120"/>
      <c r="S127" s="120"/>
      <c r="T127" s="120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</row>
    <row r="128" spans="1:30" ht="12" customHeight="1" outlineLevel="1">
      <c r="A128" s="121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1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</row>
    <row r="129" spans="1:30" ht="12" customHeight="1" outlineLevel="1">
      <c r="A129" s="121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1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</row>
    <row r="130" spans="1:30" ht="12" customHeight="1" outlineLevel="1">
      <c r="A130" s="121" t="s">
        <v>394</v>
      </c>
      <c r="B130" s="117">
        <f t="shared" ref="B130:K130" si="54">B140-B120</f>
        <v>-1645.524424332998</v>
      </c>
      <c r="C130" s="117">
        <f t="shared" si="54"/>
        <v>-1998.1607316999998</v>
      </c>
      <c r="D130" s="117">
        <f t="shared" si="54"/>
        <v>-1925.1550184899997</v>
      </c>
      <c r="E130" s="117">
        <f t="shared" si="54"/>
        <v>-2272.9138730619998</v>
      </c>
      <c r="F130" s="117">
        <f t="shared" si="54"/>
        <v>-7841.7540475849964</v>
      </c>
      <c r="G130" s="117">
        <f t="shared" si="54"/>
        <v>-1676.8538537691866</v>
      </c>
      <c r="H130" s="117">
        <f t="shared" si="54"/>
        <v>-1858.6826155320186</v>
      </c>
      <c r="I130" s="117">
        <f t="shared" si="54"/>
        <v>-1672.5</v>
      </c>
      <c r="J130" s="117">
        <f t="shared" si="54"/>
        <v>-2066.8936029354045</v>
      </c>
      <c r="K130" s="117">
        <f t="shared" si="54"/>
        <v>-7274.9300722366133</v>
      </c>
      <c r="L130" s="121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</row>
    <row r="131" spans="1:30" ht="12" customHeight="1" outlineLevel="1">
      <c r="A131" s="126" t="s">
        <v>36</v>
      </c>
      <c r="B131" s="127">
        <f t="shared" ref="B131:K131" si="55">B130/B120</f>
        <v>-0.26423906371338723</v>
      </c>
      <c r="C131" s="127">
        <f t="shared" si="55"/>
        <v>-0.25675465283324728</v>
      </c>
      <c r="D131" s="127">
        <f t="shared" si="55"/>
        <v>-0.2436678717383462</v>
      </c>
      <c r="E131" s="127">
        <f t="shared" si="55"/>
        <v>-0.24389624613662242</v>
      </c>
      <c r="F131" s="127">
        <f t="shared" si="55"/>
        <v>-0.25109924942892781</v>
      </c>
      <c r="G131" s="127">
        <f t="shared" si="55"/>
        <v>-0.24587660431519329</v>
      </c>
      <c r="H131" s="127">
        <f t="shared" si="55"/>
        <v>-0.24631688937462975</v>
      </c>
      <c r="I131" s="127">
        <f t="shared" si="55"/>
        <v>-0.24357032592549441</v>
      </c>
      <c r="J131" s="127">
        <f t="shared" si="55"/>
        <v>-0.25017348153003921</v>
      </c>
      <c r="K131" s="127">
        <f t="shared" si="55"/>
        <v>-0.24665594877281546</v>
      </c>
      <c r="L131" s="126"/>
      <c r="M131" s="120"/>
      <c r="N131" s="120"/>
      <c r="O131" s="120"/>
      <c r="P131" s="120"/>
      <c r="Q131" s="120"/>
      <c r="R131" s="120"/>
      <c r="S131" s="120"/>
      <c r="T131" s="120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</row>
    <row r="132" spans="1:30" ht="12" customHeight="1" outlineLevel="1">
      <c r="A132" s="126" t="s">
        <v>393</v>
      </c>
      <c r="B132" s="127"/>
      <c r="C132" s="127"/>
      <c r="D132" s="127"/>
      <c r="E132" s="127"/>
      <c r="F132" s="127"/>
      <c r="G132" s="127">
        <f t="shared" ref="G132:K132" si="56">G130/B130-1</f>
        <v>1.9039176187790607E-2</v>
      </c>
      <c r="H132" s="127">
        <f t="shared" si="56"/>
        <v>-6.9803251537885913E-2</v>
      </c>
      <c r="I132" s="127">
        <f t="shared" si="56"/>
        <v>-0.13123879171463826</v>
      </c>
      <c r="J132" s="127">
        <f t="shared" si="56"/>
        <v>-9.0641476814539823E-2</v>
      </c>
      <c r="K132" s="127">
        <f t="shared" si="56"/>
        <v>-7.2282804575201642E-2</v>
      </c>
      <c r="L132" s="126"/>
      <c r="M132" s="120"/>
      <c r="N132" s="120"/>
      <c r="O132" s="120"/>
      <c r="P132" s="120"/>
      <c r="Q132" s="120"/>
      <c r="R132" s="120"/>
      <c r="S132" s="120"/>
      <c r="T132" s="120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</row>
    <row r="133" spans="1:30" ht="12" customHeight="1" outlineLevel="1">
      <c r="A133" s="124" t="s">
        <v>357</v>
      </c>
      <c r="B133" s="117">
        <f t="shared" ref="B133:K133" si="57">B142-B122</f>
        <v>-1164.4482990919978</v>
      </c>
      <c r="C133" s="117">
        <f t="shared" si="57"/>
        <v>-1364.0769290300009</v>
      </c>
      <c r="D133" s="117">
        <f t="shared" si="57"/>
        <v>-1283.9059891699999</v>
      </c>
      <c r="E133" s="117">
        <f t="shared" si="57"/>
        <v>-1535.4740706819998</v>
      </c>
      <c r="F133" s="117">
        <f t="shared" si="57"/>
        <v>-5347.9052879739975</v>
      </c>
      <c r="G133" s="117">
        <f t="shared" si="57"/>
        <v>2837.5463368123669</v>
      </c>
      <c r="H133" s="117">
        <f t="shared" si="57"/>
        <v>3602.6791553221042</v>
      </c>
      <c r="I133" s="117">
        <f t="shared" si="57"/>
        <v>-1160.2999999999997</v>
      </c>
      <c r="J133" s="117">
        <f t="shared" si="57"/>
        <v>-1459.8160675054046</v>
      </c>
      <c r="K133" s="117">
        <f t="shared" si="57"/>
        <v>-5005.5256080369963</v>
      </c>
      <c r="L133" s="121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</row>
    <row r="134" spans="1:30" ht="12" customHeight="1" outlineLevel="1">
      <c r="A134" s="128" t="s">
        <v>36</v>
      </c>
      <c r="B134" s="127">
        <f t="shared" ref="B134:K134" si="58">B133/B122</f>
        <v>-0.30016106099891776</v>
      </c>
      <c r="C134" s="127">
        <f t="shared" si="58"/>
        <v>-0.28451600747316214</v>
      </c>
      <c r="D134" s="127">
        <f t="shared" si="58"/>
        <v>-0.27798994497232576</v>
      </c>
      <c r="E134" s="127">
        <f t="shared" si="58"/>
        <v>-0.27916720541860213</v>
      </c>
      <c r="F134" s="127">
        <f t="shared" si="58"/>
        <v>-0.28457631374243419</v>
      </c>
      <c r="G134" s="127" t="e">
        <f t="shared" si="58"/>
        <v>#DIV/0!</v>
      </c>
      <c r="H134" s="127" t="e">
        <f t="shared" si="58"/>
        <v>#DIV/0!</v>
      </c>
      <c r="I134" s="127">
        <f t="shared" si="58"/>
        <v>-0.26550272298750627</v>
      </c>
      <c r="J134" s="127">
        <f t="shared" si="58"/>
        <v>-0.2788766253107029</v>
      </c>
      <c r="K134" s="127">
        <f t="shared" si="58"/>
        <v>-0.27158975554347303</v>
      </c>
      <c r="L134" s="126"/>
      <c r="M134" s="120"/>
      <c r="N134" s="120"/>
      <c r="O134" s="120"/>
      <c r="P134" s="120"/>
      <c r="Q134" s="120"/>
      <c r="R134" s="120"/>
      <c r="S134" s="120"/>
      <c r="T134" s="120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</row>
    <row r="135" spans="1:30" ht="12" customHeight="1" outlineLevel="1">
      <c r="A135" s="128" t="s">
        <v>393</v>
      </c>
      <c r="B135" s="127"/>
      <c r="C135" s="127"/>
      <c r="D135" s="127"/>
      <c r="E135" s="127"/>
      <c r="F135" s="127"/>
      <c r="G135" s="127">
        <f t="shared" ref="G135:K135" si="59">G133/B133-1</f>
        <v>-3.436816077643809</v>
      </c>
      <c r="H135" s="127">
        <f t="shared" si="59"/>
        <v>-3.6411114202217174</v>
      </c>
      <c r="I135" s="127">
        <f t="shared" si="59"/>
        <v>-9.6273395569956843E-2</v>
      </c>
      <c r="J135" s="127">
        <f t="shared" si="59"/>
        <v>-4.9273383784977143E-2</v>
      </c>
      <c r="K135" s="127">
        <f t="shared" si="59"/>
        <v>-6.4021268422034483E-2</v>
      </c>
      <c r="L135" s="126"/>
      <c r="M135" s="120"/>
      <c r="N135" s="120"/>
      <c r="O135" s="120"/>
      <c r="P135" s="120"/>
      <c r="Q135" s="120"/>
      <c r="R135" s="120"/>
      <c r="S135" s="120"/>
      <c r="T135" s="120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</row>
    <row r="136" spans="1:30" ht="12" customHeight="1" outlineLevel="1">
      <c r="A136" s="124" t="s">
        <v>358</v>
      </c>
      <c r="B136" s="117">
        <f t="shared" ref="B136:K136" si="60">B145-B125</f>
        <v>-481.07612524099977</v>
      </c>
      <c r="C136" s="117">
        <f t="shared" si="60"/>
        <v>-634.08380266999984</v>
      </c>
      <c r="D136" s="117">
        <f t="shared" si="60"/>
        <v>-641.24902931999986</v>
      </c>
      <c r="E136" s="117">
        <f t="shared" si="60"/>
        <v>-737.43980237999995</v>
      </c>
      <c r="F136" s="117">
        <f t="shared" si="60"/>
        <v>-2493.848759610999</v>
      </c>
      <c r="G136" s="117">
        <f t="shared" si="60"/>
        <v>2305.4998094184466</v>
      </c>
      <c r="H136" s="117">
        <f t="shared" si="60"/>
        <v>2084.5382291458768</v>
      </c>
      <c r="I136" s="117">
        <f t="shared" si="60"/>
        <v>-512.20000000000005</v>
      </c>
      <c r="J136" s="117">
        <f t="shared" si="60"/>
        <v>-607.07753543000035</v>
      </c>
      <c r="K136" s="117">
        <f t="shared" si="60"/>
        <v>-2269.3620155776844</v>
      </c>
      <c r="L136" s="121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</row>
    <row r="137" spans="1:30" ht="12" customHeight="1" outlineLevel="1">
      <c r="A137" s="128" t="s">
        <v>36</v>
      </c>
      <c r="B137" s="127">
        <f t="shared" ref="B137:K137" si="61">B136/B125</f>
        <v>-0.20488794208442149</v>
      </c>
      <c r="C137" s="127">
        <f t="shared" si="61"/>
        <v>-0.21221030354524525</v>
      </c>
      <c r="D137" s="127">
        <f t="shared" si="61"/>
        <v>-0.19537171084029001</v>
      </c>
      <c r="E137" s="127">
        <f t="shared" si="61"/>
        <v>-0.19309819978904086</v>
      </c>
      <c r="F137" s="127">
        <f t="shared" si="61"/>
        <v>-0.20051557956924057</v>
      </c>
      <c r="G137" s="127" t="e">
        <f t="shared" si="61"/>
        <v>#DIV/0!</v>
      </c>
      <c r="H137" s="127" t="e">
        <f t="shared" si="61"/>
        <v>#DIV/0!</v>
      </c>
      <c r="I137" s="127">
        <f t="shared" si="61"/>
        <v>-0.20517545265181864</v>
      </c>
      <c r="J137" s="127">
        <f t="shared" si="61"/>
        <v>-0.20054021986670315</v>
      </c>
      <c r="K137" s="127">
        <f t="shared" si="61"/>
        <v>-0.20511719993818636</v>
      </c>
      <c r="L137" s="126"/>
      <c r="M137" s="120"/>
      <c r="N137" s="120"/>
      <c r="O137" s="120"/>
      <c r="P137" s="120"/>
      <c r="Q137" s="120"/>
      <c r="R137" s="120"/>
      <c r="S137" s="120"/>
      <c r="T137" s="120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</row>
    <row r="138" spans="1:30" ht="12" customHeight="1" outlineLevel="1">
      <c r="A138" s="128" t="s">
        <v>393</v>
      </c>
      <c r="B138" s="127"/>
      <c r="C138" s="127"/>
      <c r="D138" s="127"/>
      <c r="E138" s="127"/>
      <c r="F138" s="127"/>
      <c r="G138" s="127">
        <f t="shared" ref="G138:K138" si="62">G136/B136-1</f>
        <v>-5.792380433062406</v>
      </c>
      <c r="H138" s="127">
        <f t="shared" si="62"/>
        <v>-4.287480645883563</v>
      </c>
      <c r="I138" s="127">
        <f t="shared" si="62"/>
        <v>-0.20124635425467596</v>
      </c>
      <c r="J138" s="127">
        <f t="shared" si="62"/>
        <v>-0.17677682507680048</v>
      </c>
      <c r="K138" s="127">
        <f t="shared" si="62"/>
        <v>-9.0016182083283547E-2</v>
      </c>
      <c r="L138" s="126"/>
      <c r="M138" s="120"/>
      <c r="N138" s="120"/>
      <c r="O138" s="120"/>
      <c r="P138" s="120"/>
      <c r="Q138" s="120"/>
      <c r="R138" s="120"/>
      <c r="S138" s="120"/>
      <c r="T138" s="120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</row>
    <row r="139" spans="1:30" ht="12" customHeight="1" outlineLevel="1">
      <c r="A139" s="121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1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</row>
    <row r="140" spans="1:30" ht="12" customHeight="1" outlineLevel="1">
      <c r="A140" s="115" t="s">
        <v>395</v>
      </c>
      <c r="B140" s="118">
        <v>4581.8834434069995</v>
      </c>
      <c r="C140" s="118">
        <v>5784.2132570499998</v>
      </c>
      <c r="D140" s="118">
        <v>5975.5788975400001</v>
      </c>
      <c r="E140" s="118">
        <v>7046.2696283879995</v>
      </c>
      <c r="F140" s="123">
        <f>E140+D140+C140+B140</f>
        <v>23387.945226384996</v>
      </c>
      <c r="G140" s="118">
        <v>5143.0461462308131</v>
      </c>
      <c r="H140" s="118">
        <v>5687.217384467981</v>
      </c>
      <c r="I140" s="118">
        <v>5194.1000000000004</v>
      </c>
      <c r="J140" s="118">
        <v>6194.947701324596</v>
      </c>
      <c r="K140" s="123">
        <f>J140+I140+H140+G140</f>
        <v>22219.311232023389</v>
      </c>
      <c r="L140" s="121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</row>
    <row r="141" spans="1:30" ht="12" customHeight="1" outlineLevel="1">
      <c r="A141" s="126" t="s">
        <v>393</v>
      </c>
      <c r="B141" s="127"/>
      <c r="C141" s="127"/>
      <c r="D141" s="127"/>
      <c r="E141" s="127"/>
      <c r="F141" s="127"/>
      <c r="G141" s="127">
        <f t="shared" ref="G141:K141" si="63">G140/B140-1</f>
        <v>0.1224742422532128</v>
      </c>
      <c r="H141" s="127">
        <f t="shared" si="63"/>
        <v>-1.6769069235785361E-2</v>
      </c>
      <c r="I141" s="127">
        <f t="shared" si="63"/>
        <v>-0.13077877657371662</v>
      </c>
      <c r="J141" s="127">
        <f t="shared" si="63"/>
        <v>-0.12081881221711965</v>
      </c>
      <c r="K141" s="127">
        <f t="shared" si="63"/>
        <v>-4.99673649416289E-2</v>
      </c>
      <c r="L141" s="126"/>
      <c r="M141" s="120"/>
      <c r="N141" s="120"/>
      <c r="O141" s="120"/>
      <c r="P141" s="120"/>
      <c r="Q141" s="120"/>
      <c r="R141" s="120"/>
      <c r="S141" s="120"/>
      <c r="T141" s="120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</row>
    <row r="142" spans="1:30" ht="12" customHeight="1" outlineLevel="1">
      <c r="A142" s="124" t="s">
        <v>357</v>
      </c>
      <c r="B142" s="117">
        <f t="shared" ref="B142:K142" si="64">B59</f>
        <v>2714.9632915279999</v>
      </c>
      <c r="C142" s="117">
        <f t="shared" si="64"/>
        <v>3430.2998132299995</v>
      </c>
      <c r="D142" s="117">
        <f t="shared" si="64"/>
        <v>3334.6279268600001</v>
      </c>
      <c r="E142" s="117">
        <f t="shared" si="64"/>
        <v>3964.7209410480004</v>
      </c>
      <c r="F142" s="117">
        <f t="shared" si="64"/>
        <v>13444.611972666</v>
      </c>
      <c r="G142" s="117">
        <f t="shared" si="64"/>
        <v>2837.5463368123669</v>
      </c>
      <c r="H142" s="117">
        <f t="shared" si="64"/>
        <v>3602.6791553221042</v>
      </c>
      <c r="I142" s="117">
        <f t="shared" si="64"/>
        <v>3209.9</v>
      </c>
      <c r="J142" s="117">
        <f t="shared" si="64"/>
        <v>3774.8143568945957</v>
      </c>
      <c r="K142" s="117">
        <f t="shared" si="64"/>
        <v>13424.939849029068</v>
      </c>
      <c r="L142" s="132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</row>
    <row r="143" spans="1:30" ht="12" customHeight="1" outlineLevel="1">
      <c r="A143" s="128" t="s">
        <v>39</v>
      </c>
      <c r="B143" s="127">
        <f t="shared" ref="B143:K143" si="65">B142/B140</f>
        <v>0.59254307209290469</v>
      </c>
      <c r="C143" s="127">
        <f t="shared" si="65"/>
        <v>0.59304518363824688</v>
      </c>
      <c r="D143" s="127">
        <f t="shared" si="65"/>
        <v>0.55804265729514257</v>
      </c>
      <c r="E143" s="127">
        <f t="shared" si="65"/>
        <v>0.56266949040311187</v>
      </c>
      <c r="F143" s="127">
        <f t="shared" si="65"/>
        <v>0.57485220879936583</v>
      </c>
      <c r="G143" s="127">
        <f t="shared" si="65"/>
        <v>0.55172484479687611</v>
      </c>
      <c r="H143" s="127">
        <f t="shared" si="65"/>
        <v>0.63346957075373378</v>
      </c>
      <c r="I143" s="127">
        <f t="shared" si="65"/>
        <v>0.61798964209391427</v>
      </c>
      <c r="J143" s="127">
        <f t="shared" si="65"/>
        <v>0.60933756649591564</v>
      </c>
      <c r="K143" s="127">
        <f t="shared" si="65"/>
        <v>0.60420144030749656</v>
      </c>
      <c r="L143" s="126"/>
      <c r="M143" s="120"/>
      <c r="N143" s="120"/>
      <c r="O143" s="120"/>
      <c r="P143" s="120"/>
      <c r="Q143" s="120"/>
      <c r="R143" s="120"/>
      <c r="S143" s="120"/>
      <c r="T143" s="120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</row>
    <row r="144" spans="1:30" ht="12" customHeight="1" outlineLevel="1">
      <c r="A144" s="128" t="s">
        <v>393</v>
      </c>
      <c r="B144" s="127"/>
      <c r="C144" s="127"/>
      <c r="D144" s="127"/>
      <c r="E144" s="127"/>
      <c r="F144" s="127"/>
      <c r="G144" s="127">
        <f t="shared" ref="G144:K144" si="66">G142/B142-1</f>
        <v>4.5150903390438257E-2</v>
      </c>
      <c r="H144" s="127">
        <f t="shared" si="66"/>
        <v>5.0251975476683253E-2</v>
      </c>
      <c r="I144" s="127">
        <f t="shared" si="66"/>
        <v>-3.7403851222900353E-2</v>
      </c>
      <c r="J144" s="127">
        <f t="shared" si="66"/>
        <v>-4.7899104874505105E-2</v>
      </c>
      <c r="K144" s="127">
        <f t="shared" si="66"/>
        <v>-1.4631975751272508E-3</v>
      </c>
      <c r="L144" s="126"/>
      <c r="M144" s="120"/>
      <c r="N144" s="120"/>
      <c r="O144" s="120"/>
      <c r="P144" s="120"/>
      <c r="Q144" s="120"/>
      <c r="R144" s="120"/>
      <c r="S144" s="120"/>
      <c r="T144" s="120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</row>
    <row r="145" spans="1:30" ht="12" customHeight="1" outlineLevel="1">
      <c r="A145" s="124" t="s">
        <v>358</v>
      </c>
      <c r="B145" s="117">
        <f t="shared" ref="B145:K145" si="67">B74</f>
        <v>1866.9201518790001</v>
      </c>
      <c r="C145" s="117">
        <f t="shared" si="67"/>
        <v>2353.9134438199999</v>
      </c>
      <c r="D145" s="117">
        <f t="shared" si="67"/>
        <v>2640.95097068</v>
      </c>
      <c r="E145" s="117">
        <f t="shared" si="67"/>
        <v>3081.54868734</v>
      </c>
      <c r="F145" s="117">
        <f t="shared" si="67"/>
        <v>9943.3332537189999</v>
      </c>
      <c r="G145" s="117">
        <f t="shared" si="67"/>
        <v>2305.4998094184466</v>
      </c>
      <c r="H145" s="117">
        <f t="shared" si="67"/>
        <v>2084.5382291458768</v>
      </c>
      <c r="I145" s="117">
        <f t="shared" si="67"/>
        <v>1984.2</v>
      </c>
      <c r="J145" s="117">
        <f t="shared" si="67"/>
        <v>2420.1333444299999</v>
      </c>
      <c r="K145" s="117">
        <f t="shared" si="67"/>
        <v>8794.3713829943226</v>
      </c>
      <c r="L145" s="121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</row>
    <row r="146" spans="1:30" ht="12" customHeight="1" outlineLevel="1">
      <c r="A146" s="128" t="s">
        <v>36</v>
      </c>
      <c r="B146" s="127">
        <f t="shared" ref="B146:K146" si="68">B145/B140</f>
        <v>0.40745692790709548</v>
      </c>
      <c r="C146" s="127">
        <f t="shared" si="68"/>
        <v>0.40695481636175301</v>
      </c>
      <c r="D146" s="127">
        <f t="shared" si="68"/>
        <v>0.44195734270485743</v>
      </c>
      <c r="E146" s="127">
        <f t="shared" si="68"/>
        <v>0.43733050959688824</v>
      </c>
      <c r="F146" s="127">
        <f t="shared" si="68"/>
        <v>0.42514779120063428</v>
      </c>
      <c r="G146" s="127">
        <f t="shared" si="68"/>
        <v>0.448275155203124</v>
      </c>
      <c r="H146" s="127">
        <f t="shared" si="68"/>
        <v>0.36653042924626628</v>
      </c>
      <c r="I146" s="127">
        <f t="shared" si="68"/>
        <v>0.38201035790608573</v>
      </c>
      <c r="J146" s="127">
        <f t="shared" si="68"/>
        <v>0.39066243350408431</v>
      </c>
      <c r="K146" s="127">
        <f t="shared" si="68"/>
        <v>0.39579855969250349</v>
      </c>
      <c r="L146" s="126"/>
      <c r="M146" s="120"/>
      <c r="N146" s="120"/>
      <c r="O146" s="120"/>
      <c r="P146" s="120"/>
      <c r="Q146" s="120"/>
      <c r="R146" s="120"/>
      <c r="S146" s="120"/>
      <c r="T146" s="120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</row>
    <row r="147" spans="1:30" ht="12" customHeight="1" outlineLevel="1">
      <c r="A147" s="128" t="s">
        <v>393</v>
      </c>
      <c r="B147" s="127"/>
      <c r="C147" s="127"/>
      <c r="D147" s="127"/>
      <c r="E147" s="127"/>
      <c r="F147" s="127"/>
      <c r="G147" s="127">
        <f t="shared" ref="G147:K147" si="69">G145/B145-1</f>
        <v>0.23492148665170776</v>
      </c>
      <c r="H147" s="127">
        <f t="shared" si="69"/>
        <v>-0.11443717923500751</v>
      </c>
      <c r="I147" s="127">
        <f t="shared" si="69"/>
        <v>-0.24867972861718735</v>
      </c>
      <c r="J147" s="127">
        <f t="shared" si="69"/>
        <v>-0.21463731714748124</v>
      </c>
      <c r="K147" s="127">
        <f t="shared" si="69"/>
        <v>-0.11555097686129978</v>
      </c>
      <c r="L147" s="126"/>
      <c r="M147" s="120"/>
      <c r="N147" s="120"/>
      <c r="O147" s="120"/>
      <c r="P147" s="120"/>
      <c r="Q147" s="120"/>
      <c r="R147" s="120"/>
      <c r="S147" s="120"/>
      <c r="T147" s="120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</row>
    <row r="148" spans="1:30" ht="12" customHeight="1" outlineLevel="1">
      <c r="A148" s="121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1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</row>
    <row r="149" spans="1:30" ht="12" customHeight="1" outlineLevel="1">
      <c r="A149" s="121" t="s">
        <v>38</v>
      </c>
      <c r="B149" s="117">
        <f t="shared" ref="B149:K149" si="70">B159-B140</f>
        <v>-1551.2447028069992</v>
      </c>
      <c r="C149" s="117">
        <f t="shared" si="70"/>
        <v>-1992.3801571399999</v>
      </c>
      <c r="D149" s="117">
        <f t="shared" si="70"/>
        <v>-1952.9109389610003</v>
      </c>
      <c r="E149" s="117">
        <f t="shared" si="70"/>
        <v>-2591.2955730026461</v>
      </c>
      <c r="F149" s="117">
        <f t="shared" si="70"/>
        <v>-8087.8313719106445</v>
      </c>
      <c r="G149" s="117">
        <f t="shared" si="70"/>
        <v>-1675.843503866332</v>
      </c>
      <c r="H149" s="117">
        <f t="shared" si="70"/>
        <v>-1908.984164548423</v>
      </c>
      <c r="I149" s="117">
        <f t="shared" si="70"/>
        <v>-1701.7000000000007</v>
      </c>
      <c r="J149" s="117">
        <f t="shared" si="70"/>
        <v>-2198.8697612626156</v>
      </c>
      <c r="K149" s="117">
        <f t="shared" si="70"/>
        <v>-7485.3974296773686</v>
      </c>
      <c r="L149" s="121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</row>
    <row r="150" spans="1:30" ht="12" customHeight="1" outlineLevel="1">
      <c r="A150" s="128" t="s">
        <v>39</v>
      </c>
      <c r="B150" s="127">
        <f t="shared" ref="B150:K150" si="71">B149/B$140</f>
        <v>-0.3385604898001342</v>
      </c>
      <c r="C150" s="127">
        <f t="shared" si="71"/>
        <v>-0.34445136591594683</v>
      </c>
      <c r="D150" s="127">
        <f t="shared" si="71"/>
        <v>-0.32681535503865006</v>
      </c>
      <c r="E150" s="127">
        <f t="shared" si="71"/>
        <v>-0.36775424581580568</v>
      </c>
      <c r="F150" s="127">
        <f t="shared" si="71"/>
        <v>-0.34581196824364019</v>
      </c>
      <c r="G150" s="127">
        <f t="shared" si="71"/>
        <v>-0.32584648401308014</v>
      </c>
      <c r="H150" s="127">
        <f t="shared" si="71"/>
        <v>-0.33566224666599442</v>
      </c>
      <c r="I150" s="127">
        <f t="shared" si="71"/>
        <v>-0.32762172464912126</v>
      </c>
      <c r="J150" s="127">
        <f t="shared" si="71"/>
        <v>-0.35494565366426839</v>
      </c>
      <c r="K150" s="127">
        <f t="shared" si="71"/>
        <v>-0.33688701470138754</v>
      </c>
      <c r="L150" s="126"/>
      <c r="M150" s="120"/>
      <c r="N150" s="120"/>
      <c r="O150" s="120"/>
      <c r="P150" s="120"/>
      <c r="Q150" s="120"/>
      <c r="R150" s="120"/>
      <c r="S150" s="120"/>
      <c r="T150" s="120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</row>
    <row r="151" spans="1:30" ht="12" customHeight="1" outlineLevel="1">
      <c r="A151" s="126" t="s">
        <v>393</v>
      </c>
      <c r="B151" s="127"/>
      <c r="C151" s="127"/>
      <c r="D151" s="127"/>
      <c r="E151" s="127"/>
      <c r="F151" s="127"/>
      <c r="G151" s="127">
        <f t="shared" ref="G151:K151" si="72">G149/B149-1</f>
        <v>8.0321822104449048E-2</v>
      </c>
      <c r="H151" s="127">
        <f t="shared" si="72"/>
        <v>-4.1857469967623739E-2</v>
      </c>
      <c r="I151" s="127">
        <f t="shared" si="72"/>
        <v>-0.1286340989490542</v>
      </c>
      <c r="J151" s="127">
        <f t="shared" si="72"/>
        <v>-0.15144000392255896</v>
      </c>
      <c r="K151" s="127">
        <f t="shared" si="72"/>
        <v>-7.4486461763477507E-2</v>
      </c>
      <c r="L151" s="126"/>
      <c r="M151" s="120"/>
      <c r="N151" s="120"/>
      <c r="O151" s="120"/>
      <c r="P151" s="120"/>
      <c r="Q151" s="120"/>
      <c r="R151" s="120"/>
      <c r="S151" s="120"/>
      <c r="T151" s="120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</row>
    <row r="152" spans="1:30" ht="12" customHeight="1" outlineLevel="1">
      <c r="A152" s="124" t="s">
        <v>357</v>
      </c>
      <c r="B152" s="117">
        <f t="shared" ref="B152:K152" si="73">B162-B142</f>
        <v>-822.78031521799994</v>
      </c>
      <c r="C152" s="117">
        <f t="shared" si="73"/>
        <v>-1062.7899683399996</v>
      </c>
      <c r="D152" s="117">
        <f t="shared" si="73"/>
        <v>-927.38551696000013</v>
      </c>
      <c r="E152" s="117">
        <f t="shared" si="73"/>
        <v>-1348.0566351261209</v>
      </c>
      <c r="F152" s="117">
        <f t="shared" si="73"/>
        <v>-4161.0124356441211</v>
      </c>
      <c r="G152" s="117">
        <f t="shared" si="73"/>
        <v>-831.9233415192914</v>
      </c>
      <c r="H152" s="117">
        <f t="shared" si="73"/>
        <v>-1111.7802002630833</v>
      </c>
      <c r="I152" s="117">
        <f t="shared" si="73"/>
        <v>-990.20000000000027</v>
      </c>
      <c r="J152" s="117">
        <f t="shared" si="73"/>
        <v>-1228.7021123870295</v>
      </c>
      <c r="K152" s="117">
        <f t="shared" si="73"/>
        <v>-4162.6056541694052</v>
      </c>
      <c r="L152" s="121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</row>
    <row r="153" spans="1:30" ht="12" customHeight="1" outlineLevel="1">
      <c r="A153" s="128" t="s">
        <v>39</v>
      </c>
      <c r="B153" s="127">
        <f t="shared" ref="B153:K153" si="74">B152/B$142</f>
        <v>-0.30305393733516506</v>
      </c>
      <c r="C153" s="127">
        <f t="shared" si="74"/>
        <v>-0.30982422126515746</v>
      </c>
      <c r="D153" s="127">
        <f t="shared" si="74"/>
        <v>-0.27810764418123796</v>
      </c>
      <c r="E153" s="127">
        <f t="shared" si="74"/>
        <v>-0.34001299339110286</v>
      </c>
      <c r="F153" s="127">
        <f t="shared" si="74"/>
        <v>-0.30949293621145785</v>
      </c>
      <c r="G153" s="127">
        <f t="shared" si="74"/>
        <v>-0.2931840550853716</v>
      </c>
      <c r="H153" s="127">
        <f t="shared" si="74"/>
        <v>-0.30859817161922171</v>
      </c>
      <c r="I153" s="127">
        <f t="shared" si="74"/>
        <v>-0.30848313031558622</v>
      </c>
      <c r="J153" s="127">
        <f t="shared" si="74"/>
        <v>-0.32550001038934234</v>
      </c>
      <c r="K153" s="127">
        <f t="shared" si="74"/>
        <v>-0.31006512513130235</v>
      </c>
      <c r="L153" s="126"/>
      <c r="M153" s="120"/>
      <c r="N153" s="120"/>
      <c r="O153" s="120"/>
      <c r="P153" s="120"/>
      <c r="Q153" s="120"/>
      <c r="R153" s="120"/>
      <c r="S153" s="120"/>
      <c r="T153" s="120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</row>
    <row r="154" spans="1:30" ht="12" customHeight="1" outlineLevel="1">
      <c r="A154" s="128" t="s">
        <v>393</v>
      </c>
      <c r="B154" s="127"/>
      <c r="C154" s="127"/>
      <c r="D154" s="127"/>
      <c r="E154" s="127"/>
      <c r="F154" s="127"/>
      <c r="G154" s="127">
        <f t="shared" ref="G154:K154" si="75">G152/B152-1</f>
        <v>1.1112354211912479E-2</v>
      </c>
      <c r="H154" s="127">
        <f t="shared" si="75"/>
        <v>4.6095873486275751E-2</v>
      </c>
      <c r="I154" s="127">
        <f t="shared" si="75"/>
        <v>6.773287040960918E-2</v>
      </c>
      <c r="J154" s="127">
        <f t="shared" si="75"/>
        <v>-8.853821095426373E-2</v>
      </c>
      <c r="K154" s="127">
        <f t="shared" si="75"/>
        <v>3.8289203647567938E-4</v>
      </c>
      <c r="L154" s="126"/>
      <c r="M154" s="120"/>
      <c r="N154" s="120"/>
      <c r="O154" s="120"/>
      <c r="P154" s="120"/>
      <c r="Q154" s="120"/>
      <c r="R154" s="120"/>
      <c r="S154" s="120"/>
      <c r="T154" s="120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</row>
    <row r="155" spans="1:30" ht="12" customHeight="1" outlineLevel="1">
      <c r="A155" s="124" t="s">
        <v>358</v>
      </c>
      <c r="B155" s="117">
        <f t="shared" ref="B155:K155" si="76">B165-B145</f>
        <v>-728.4643875889999</v>
      </c>
      <c r="C155" s="117">
        <f t="shared" si="76"/>
        <v>-929.59018879999985</v>
      </c>
      <c r="D155" s="117">
        <f t="shared" si="76"/>
        <v>-1025.5254220009999</v>
      </c>
      <c r="E155" s="117">
        <f t="shared" si="76"/>
        <v>-1243.2389378765261</v>
      </c>
      <c r="F155" s="117">
        <f t="shared" si="76"/>
        <v>-3926.8189362665262</v>
      </c>
      <c r="G155" s="117">
        <f t="shared" si="76"/>
        <v>-843.92016234704079</v>
      </c>
      <c r="H155" s="117">
        <f t="shared" si="76"/>
        <v>-797.20396428533945</v>
      </c>
      <c r="I155" s="117">
        <f t="shared" si="76"/>
        <v>-711.5</v>
      </c>
      <c r="J155" s="117">
        <f t="shared" si="76"/>
        <v>-970.16764887558566</v>
      </c>
      <c r="K155" s="117">
        <f t="shared" si="76"/>
        <v>-3322.7917755079652</v>
      </c>
      <c r="L155" s="121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</row>
    <row r="156" spans="1:30" ht="12" customHeight="1" outlineLevel="1">
      <c r="A156" s="128" t="s">
        <v>39</v>
      </c>
      <c r="B156" s="127">
        <f t="shared" ref="B156:K156" si="77">B155/B$145</f>
        <v>-0.39019579217451905</v>
      </c>
      <c r="C156" s="127">
        <f t="shared" si="77"/>
        <v>-0.39491264695418604</v>
      </c>
      <c r="D156" s="127">
        <f t="shared" si="77"/>
        <v>-0.38831672128201022</v>
      </c>
      <c r="E156" s="127">
        <f t="shared" si="77"/>
        <v>-0.40344614478562491</v>
      </c>
      <c r="F156" s="127">
        <f t="shared" si="77"/>
        <v>-0.39491977549860552</v>
      </c>
      <c r="G156" s="127">
        <f t="shared" si="77"/>
        <v>-0.36604651143298789</v>
      </c>
      <c r="H156" s="127">
        <f t="shared" si="77"/>
        <v>-0.38243672058342992</v>
      </c>
      <c r="I156" s="127">
        <f t="shared" si="77"/>
        <v>-0.35858280415280719</v>
      </c>
      <c r="J156" s="127">
        <f t="shared" si="77"/>
        <v>-0.40087363413609084</v>
      </c>
      <c r="K156" s="127">
        <f t="shared" si="77"/>
        <v>-0.37783164148983384</v>
      </c>
      <c r="L156" s="126"/>
      <c r="M156" s="120"/>
      <c r="N156" s="120"/>
      <c r="O156" s="120"/>
      <c r="P156" s="120"/>
      <c r="Q156" s="120"/>
      <c r="R156" s="120"/>
      <c r="S156" s="120"/>
      <c r="T156" s="120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</row>
    <row r="157" spans="1:30" ht="12" customHeight="1" outlineLevel="1">
      <c r="A157" s="128" t="s">
        <v>393</v>
      </c>
      <c r="B157" s="127"/>
      <c r="C157" s="127"/>
      <c r="D157" s="127"/>
      <c r="E157" s="127"/>
      <c r="F157" s="127"/>
      <c r="G157" s="127">
        <f t="shared" ref="G157:K157" si="78">G155/B155-1</f>
        <v>0.15849199593704921</v>
      </c>
      <c r="H157" s="127">
        <f t="shared" si="78"/>
        <v>-0.14241353459803252</v>
      </c>
      <c r="I157" s="127">
        <f t="shared" si="78"/>
        <v>-0.30620930038796612</v>
      </c>
      <c r="J157" s="127">
        <f t="shared" si="78"/>
        <v>-0.21964505830822112</v>
      </c>
      <c r="K157" s="127">
        <f t="shared" si="78"/>
        <v>-0.15382098603528882</v>
      </c>
      <c r="L157" s="126"/>
      <c r="M157" s="120"/>
      <c r="N157" s="120"/>
      <c r="O157" s="120"/>
      <c r="P157" s="120"/>
      <c r="Q157" s="120"/>
      <c r="R157" s="120"/>
      <c r="S157" s="120"/>
      <c r="T157" s="120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</row>
    <row r="158" spans="1:30" ht="12" customHeight="1" outlineLevel="1">
      <c r="A158" s="121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1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</row>
    <row r="159" spans="1:30" ht="12" customHeight="1" outlineLevel="1">
      <c r="A159" s="115" t="s">
        <v>396</v>
      </c>
      <c r="B159" s="117">
        <f>B162+B165</f>
        <v>3030.6387406000003</v>
      </c>
      <c r="C159" s="117">
        <f t="shared" ref="C159:E159" si="79">C162+C165</f>
        <v>3791.8330999099999</v>
      </c>
      <c r="D159" s="117">
        <f t="shared" si="79"/>
        <v>4022.6679585789998</v>
      </c>
      <c r="E159" s="117">
        <f t="shared" si="79"/>
        <v>4454.9740553853535</v>
      </c>
      <c r="F159" s="123">
        <f>E159+D159+C159+B159</f>
        <v>15300.113854474352</v>
      </c>
      <c r="G159" s="117">
        <f>G162+G165</f>
        <v>3467.2026423644811</v>
      </c>
      <c r="H159" s="117">
        <f t="shared" ref="H159:K159" si="80">H162+H165</f>
        <v>3778.233219919558</v>
      </c>
      <c r="I159" s="117">
        <f t="shared" si="80"/>
        <v>3492.3999999999996</v>
      </c>
      <c r="J159" s="117">
        <f t="shared" si="80"/>
        <v>3996.0779400619804</v>
      </c>
      <c r="K159" s="123">
        <f t="shared" si="80"/>
        <v>14733.91380234602</v>
      </c>
      <c r="L159" s="121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</row>
    <row r="160" spans="1:30" ht="12" customHeight="1" outlineLevel="1">
      <c r="A160" s="128" t="s">
        <v>37</v>
      </c>
      <c r="B160" s="127">
        <f t="shared" ref="B160:K160" si="81">B159/B$140</f>
        <v>0.6614395101998658</v>
      </c>
      <c r="C160" s="127">
        <f t="shared" si="81"/>
        <v>0.65554863408405317</v>
      </c>
      <c r="D160" s="127">
        <f t="shared" si="81"/>
        <v>0.67318464496134989</v>
      </c>
      <c r="E160" s="127">
        <f t="shared" si="81"/>
        <v>0.63224575418419438</v>
      </c>
      <c r="F160" s="127">
        <f t="shared" si="81"/>
        <v>0.65418803175635976</v>
      </c>
      <c r="G160" s="127">
        <f t="shared" si="81"/>
        <v>0.67415351598691986</v>
      </c>
      <c r="H160" s="127">
        <f t="shared" si="81"/>
        <v>0.66433775333400558</v>
      </c>
      <c r="I160" s="127">
        <f t="shared" si="81"/>
        <v>0.6723782753508788</v>
      </c>
      <c r="J160" s="127">
        <f t="shared" si="81"/>
        <v>0.64505434633573167</v>
      </c>
      <c r="K160" s="127">
        <f t="shared" si="81"/>
        <v>0.66311298529861251</v>
      </c>
      <c r="L160" s="126"/>
      <c r="M160" s="120"/>
      <c r="N160" s="120"/>
      <c r="O160" s="120"/>
      <c r="P160" s="120"/>
      <c r="Q160" s="120"/>
      <c r="R160" s="120"/>
      <c r="S160" s="120"/>
      <c r="T160" s="120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</row>
    <row r="161" spans="1:30" ht="12" customHeight="1" outlineLevel="1">
      <c r="A161" s="126" t="s">
        <v>393</v>
      </c>
      <c r="B161" s="127"/>
      <c r="C161" s="127"/>
      <c r="D161" s="127"/>
      <c r="E161" s="127"/>
      <c r="F161" s="127"/>
      <c r="G161" s="127">
        <f t="shared" ref="G161:K161" si="82">G159/B159-1</f>
        <v>0.14405012907544723</v>
      </c>
      <c r="H161" s="127">
        <f t="shared" si="82"/>
        <v>-3.5866241029344215E-3</v>
      </c>
      <c r="I161" s="127">
        <f t="shared" si="82"/>
        <v>-0.13181996725534273</v>
      </c>
      <c r="J161" s="127">
        <f t="shared" si="82"/>
        <v>-0.10300758424589274</v>
      </c>
      <c r="K161" s="127">
        <f t="shared" si="82"/>
        <v>-3.700626397383E-2</v>
      </c>
      <c r="L161" s="126"/>
      <c r="M161" s="120"/>
      <c r="N161" s="120"/>
      <c r="O161" s="120"/>
      <c r="P161" s="120"/>
      <c r="Q161" s="120"/>
      <c r="R161" s="120"/>
      <c r="S161" s="120"/>
      <c r="T161" s="120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</row>
    <row r="162" spans="1:30" ht="12" customHeight="1" outlineLevel="1">
      <c r="A162" s="124" t="s">
        <v>357</v>
      </c>
      <c r="B162" s="118">
        <v>1892.18297631</v>
      </c>
      <c r="C162" s="118">
        <v>2367.5098448899998</v>
      </c>
      <c r="D162" s="118">
        <v>2407.2424099</v>
      </c>
      <c r="E162" s="118">
        <v>2616.6643059218795</v>
      </c>
      <c r="F162" s="117">
        <f>E162+D162+C162+B162</f>
        <v>9283.5995370218789</v>
      </c>
      <c r="G162" s="118">
        <v>2005.6229952930755</v>
      </c>
      <c r="H162" s="118">
        <v>2490.8989550590209</v>
      </c>
      <c r="I162" s="118">
        <v>2219.6999999999998</v>
      </c>
      <c r="J162" s="118">
        <v>2546.1122445075662</v>
      </c>
      <c r="K162" s="117">
        <f>J162+I162+H162+G162</f>
        <v>9262.3341948596626</v>
      </c>
      <c r="L162" s="121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</row>
    <row r="163" spans="1:30" ht="12" customHeight="1" outlineLevel="1">
      <c r="A163" s="128" t="s">
        <v>39</v>
      </c>
      <c r="B163" s="127">
        <f t="shared" ref="B163:K163" si="83">B162/B$142</f>
        <v>0.69694606266483494</v>
      </c>
      <c r="C163" s="127">
        <f t="shared" si="83"/>
        <v>0.69017577873484259</v>
      </c>
      <c r="D163" s="127">
        <f t="shared" si="83"/>
        <v>0.72189235581876199</v>
      </c>
      <c r="E163" s="127">
        <f t="shared" si="83"/>
        <v>0.65998700660889709</v>
      </c>
      <c r="F163" s="127">
        <f t="shared" si="83"/>
        <v>0.6905070637885421</v>
      </c>
      <c r="G163" s="127">
        <f t="shared" si="83"/>
        <v>0.7068159449146284</v>
      </c>
      <c r="H163" s="127">
        <f t="shared" si="83"/>
        <v>0.69140182838077835</v>
      </c>
      <c r="I163" s="127">
        <f t="shared" si="83"/>
        <v>0.69151686968441373</v>
      </c>
      <c r="J163" s="127">
        <f t="shared" si="83"/>
        <v>0.67449998961065771</v>
      </c>
      <c r="K163" s="127">
        <f t="shared" si="83"/>
        <v>0.68993487486869765</v>
      </c>
      <c r="L163" s="126"/>
      <c r="M163" s="120"/>
      <c r="N163" s="120"/>
      <c r="O163" s="120"/>
      <c r="P163" s="120"/>
      <c r="Q163" s="120"/>
      <c r="R163" s="120"/>
      <c r="S163" s="120"/>
      <c r="T163" s="120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</row>
    <row r="164" spans="1:30" ht="12" customHeight="1" outlineLevel="1">
      <c r="A164" s="128" t="s">
        <v>393</v>
      </c>
      <c r="B164" s="127"/>
      <c r="C164" s="127"/>
      <c r="D164" s="127"/>
      <c r="E164" s="127"/>
      <c r="F164" s="127"/>
      <c r="G164" s="127">
        <f t="shared" ref="G164:K164" si="84">G162/B162-1</f>
        <v>5.9951928752840944E-2</v>
      </c>
      <c r="H164" s="127">
        <f t="shared" si="84"/>
        <v>5.2117675639382188E-2</v>
      </c>
      <c r="I164" s="127">
        <f t="shared" si="84"/>
        <v>-7.7907571389036367E-2</v>
      </c>
      <c r="J164" s="127">
        <f t="shared" si="84"/>
        <v>-2.6962595566670133E-2</v>
      </c>
      <c r="K164" s="127">
        <f t="shared" si="84"/>
        <v>-2.2906354455954903E-3</v>
      </c>
      <c r="L164" s="126"/>
      <c r="M164" s="120"/>
      <c r="N164" s="120"/>
      <c r="O164" s="120"/>
      <c r="P164" s="120"/>
      <c r="Q164" s="120"/>
      <c r="R164" s="120"/>
      <c r="S164" s="120"/>
      <c r="T164" s="120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</row>
    <row r="165" spans="1:30" ht="12" customHeight="1" outlineLevel="1">
      <c r="A165" s="124" t="s">
        <v>358</v>
      </c>
      <c r="B165" s="118">
        <v>1138.4557642900002</v>
      </c>
      <c r="C165" s="118">
        <v>1424.32325502</v>
      </c>
      <c r="D165" s="118">
        <v>1615.425548679</v>
      </c>
      <c r="E165" s="118">
        <v>1838.309749463474</v>
      </c>
      <c r="F165" s="117">
        <f>E165+D165+C165+B165</f>
        <v>6016.5143174524737</v>
      </c>
      <c r="G165" s="118">
        <v>1461.5796470714058</v>
      </c>
      <c r="H165" s="118">
        <v>1287.3342648605374</v>
      </c>
      <c r="I165" s="118">
        <v>1272.7</v>
      </c>
      <c r="J165" s="118">
        <v>1449.9656955544142</v>
      </c>
      <c r="K165" s="117">
        <f>J165+I165+H165+G165</f>
        <v>5471.5796074863574</v>
      </c>
      <c r="L165" s="121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</row>
    <row r="166" spans="1:30" ht="12" customHeight="1" outlineLevel="1">
      <c r="A166" s="128" t="s">
        <v>39</v>
      </c>
      <c r="B166" s="127">
        <f t="shared" ref="B166:K166" si="85">B165/B$145</f>
        <v>0.60980420782548095</v>
      </c>
      <c r="C166" s="127">
        <f t="shared" si="85"/>
        <v>0.60508735304581396</v>
      </c>
      <c r="D166" s="127">
        <f t="shared" si="85"/>
        <v>0.61168327871798978</v>
      </c>
      <c r="E166" s="127">
        <f t="shared" si="85"/>
        <v>0.59655385521437509</v>
      </c>
      <c r="F166" s="127">
        <f t="shared" si="85"/>
        <v>0.60508022450139454</v>
      </c>
      <c r="G166" s="127">
        <f t="shared" si="85"/>
        <v>0.63395348856701217</v>
      </c>
      <c r="H166" s="127">
        <f t="shared" si="85"/>
        <v>0.61756327941657008</v>
      </c>
      <c r="I166" s="127">
        <f t="shared" si="85"/>
        <v>0.64141719584719281</v>
      </c>
      <c r="J166" s="127">
        <f t="shared" si="85"/>
        <v>0.59912636586390922</v>
      </c>
      <c r="K166" s="127">
        <f t="shared" si="85"/>
        <v>0.62216835851016616</v>
      </c>
      <c r="L166" s="126"/>
      <c r="M166" s="120"/>
      <c r="N166" s="120"/>
      <c r="O166" s="120"/>
      <c r="P166" s="120"/>
      <c r="Q166" s="120"/>
      <c r="R166" s="120"/>
      <c r="S166" s="120"/>
      <c r="T166" s="120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</row>
    <row r="167" spans="1:30" ht="12" customHeight="1" outlineLevel="1">
      <c r="A167" s="128" t="s">
        <v>393</v>
      </c>
      <c r="B167" s="127"/>
      <c r="C167" s="127"/>
      <c r="D167" s="127"/>
      <c r="E167" s="127"/>
      <c r="F167" s="127"/>
      <c r="G167" s="127">
        <f t="shared" ref="G167:K167" si="86">G165/B165-1</f>
        <v>0.28382647171444764</v>
      </c>
      <c r="H167" s="127">
        <f t="shared" si="86"/>
        <v>-9.6178300590577082E-2</v>
      </c>
      <c r="I167" s="127">
        <f t="shared" si="86"/>
        <v>-0.21215805888377881</v>
      </c>
      <c r="J167" s="127">
        <f t="shared" si="86"/>
        <v>-0.21125060889352365</v>
      </c>
      <c r="K167" s="127">
        <f t="shared" si="86"/>
        <v>-9.0573159343341203E-2</v>
      </c>
      <c r="L167" s="126"/>
      <c r="M167" s="120"/>
      <c r="N167" s="120"/>
      <c r="O167" s="120"/>
      <c r="P167" s="120"/>
      <c r="Q167" s="120"/>
      <c r="R167" s="120"/>
      <c r="S167" s="120"/>
      <c r="T167" s="120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</row>
    <row r="168" spans="1:30" ht="12" customHeight="1" outlineLevel="1">
      <c r="A168" s="121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1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</row>
    <row r="169" spans="1:30" ht="12" customHeight="1" outlineLevel="1">
      <c r="A169" s="115" t="s">
        <v>41</v>
      </c>
      <c r="B169" s="123">
        <f t="shared" ref="B169:K169" si="87">B185+B201+B217+B233</f>
        <v>-2595.1604561907006</v>
      </c>
      <c r="C169" s="123">
        <f t="shared" si="87"/>
        <v>-3323.4720802490001</v>
      </c>
      <c r="D169" s="123">
        <f t="shared" si="87"/>
        <v>-3591.7160112489996</v>
      </c>
      <c r="E169" s="123">
        <f t="shared" si="87"/>
        <v>-4886.9168200884415</v>
      </c>
      <c r="F169" s="123">
        <f t="shared" si="87"/>
        <v>-14397.26536777714</v>
      </c>
      <c r="G169" s="123">
        <f t="shared" si="87"/>
        <v>-3036.2372102810582</v>
      </c>
      <c r="H169" s="123">
        <f t="shared" si="87"/>
        <v>-3330.479094005851</v>
      </c>
      <c r="I169" s="123">
        <f t="shared" si="87"/>
        <v>-3267.1</v>
      </c>
      <c r="J169" s="123">
        <f t="shared" si="87"/>
        <v>-3793.2062215766723</v>
      </c>
      <c r="K169" s="123">
        <f t="shared" si="87"/>
        <v>-13427.02252586358</v>
      </c>
      <c r="L169" s="115"/>
      <c r="M169" s="120"/>
      <c r="N169" s="120"/>
      <c r="O169" s="120"/>
      <c r="P169" s="120"/>
      <c r="Q169" s="120"/>
      <c r="R169" s="120"/>
      <c r="S169" s="120"/>
      <c r="T169" s="120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</row>
    <row r="170" spans="1:30" ht="12" customHeight="1" outlineLevel="1">
      <c r="A170" s="128" t="s">
        <v>39</v>
      </c>
      <c r="B170" s="127">
        <f t="shared" ref="B170:K170" si="88">B169/B$140</f>
        <v>-0.5663960003009133</v>
      </c>
      <c r="C170" s="127">
        <f t="shared" si="88"/>
        <v>-0.57457633952175557</v>
      </c>
      <c r="D170" s="127">
        <f t="shared" si="88"/>
        <v>-0.6010657833883879</v>
      </c>
      <c r="E170" s="127">
        <f t="shared" si="88"/>
        <v>-0.69354666764383233</v>
      </c>
      <c r="F170" s="127">
        <f t="shared" si="88"/>
        <v>-0.61558487624363578</v>
      </c>
      <c r="G170" s="127">
        <f t="shared" si="88"/>
        <v>-0.5903577615196447</v>
      </c>
      <c r="H170" s="127">
        <f t="shared" si="88"/>
        <v>-0.58560784103338892</v>
      </c>
      <c r="I170" s="127">
        <f t="shared" si="88"/>
        <v>-0.6290021370401031</v>
      </c>
      <c r="J170" s="127">
        <f t="shared" si="88"/>
        <v>-0.61230641555950727</v>
      </c>
      <c r="K170" s="127">
        <f t="shared" si="88"/>
        <v>-0.60429517304352809</v>
      </c>
      <c r="L170" s="126"/>
      <c r="M170" s="120"/>
      <c r="N170" s="120"/>
      <c r="O170" s="120"/>
      <c r="P170" s="120"/>
      <c r="Q170" s="120"/>
      <c r="R170" s="120"/>
      <c r="S170" s="120"/>
      <c r="T170" s="120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</row>
    <row r="171" spans="1:30" ht="12" customHeight="1" outlineLevel="1">
      <c r="A171" s="126" t="s">
        <v>393</v>
      </c>
      <c r="B171" s="127"/>
      <c r="C171" s="127"/>
      <c r="D171" s="127"/>
      <c r="E171" s="127"/>
      <c r="F171" s="127"/>
      <c r="G171" s="127">
        <f t="shared" ref="G171:K171" si="89">G169/B169-1</f>
        <v>0.16996126503013653</v>
      </c>
      <c r="H171" s="127">
        <f t="shared" si="89"/>
        <v>2.1083413934761541E-3</v>
      </c>
      <c r="I171" s="127">
        <f t="shared" si="89"/>
        <v>-9.0379086273058684E-2</v>
      </c>
      <c r="J171" s="127">
        <f t="shared" si="89"/>
        <v>-0.22380380898154428</v>
      </c>
      <c r="K171" s="127">
        <f t="shared" si="89"/>
        <v>-6.7390772978671576E-2</v>
      </c>
      <c r="L171" s="126"/>
      <c r="M171" s="120"/>
      <c r="N171" s="120"/>
      <c r="O171" s="120"/>
      <c r="P171" s="120"/>
      <c r="Q171" s="120"/>
      <c r="R171" s="120"/>
      <c r="S171" s="120"/>
      <c r="T171" s="120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</row>
    <row r="172" spans="1:30" ht="12" customHeight="1" outlineLevel="1">
      <c r="A172" s="124" t="s">
        <v>397</v>
      </c>
      <c r="B172" s="117">
        <f t="shared" ref="B172:K172" si="90">B188+B204+B220+B236</f>
        <v>-2522.4604561907008</v>
      </c>
      <c r="C172" s="117">
        <f t="shared" si="90"/>
        <v>-3205.6720802489999</v>
      </c>
      <c r="D172" s="117">
        <f t="shared" si="90"/>
        <v>-3473.8252982499998</v>
      </c>
      <c r="E172" s="117">
        <f t="shared" si="90"/>
        <v>-4268.6168200884404</v>
      </c>
      <c r="F172" s="117">
        <f t="shared" si="90"/>
        <v>-13470.574654778142</v>
      </c>
      <c r="G172" s="117">
        <f t="shared" si="90"/>
        <v>-3004.4370390200879</v>
      </c>
      <c r="H172" s="117">
        <f t="shared" si="90"/>
        <v>-3244.0790940058514</v>
      </c>
      <c r="I172" s="117">
        <f t="shared" si="90"/>
        <v>-3234.8</v>
      </c>
      <c r="J172" s="117">
        <f t="shared" si="90"/>
        <v>-3310.5756159776192</v>
      </c>
      <c r="K172" s="117">
        <f t="shared" si="90"/>
        <v>-12793.891749003556</v>
      </c>
      <c r="L172" s="121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</row>
    <row r="173" spans="1:30" ht="12" customHeight="1" outlineLevel="1">
      <c r="A173" s="128" t="s">
        <v>39</v>
      </c>
      <c r="B173" s="127">
        <f t="shared" ref="B173:K173" si="91">B172/B$140</f>
        <v>-0.55052916280974795</v>
      </c>
      <c r="C173" s="127">
        <f t="shared" si="91"/>
        <v>-0.55421056205730579</v>
      </c>
      <c r="D173" s="127">
        <f t="shared" si="91"/>
        <v>-0.58133703157698891</v>
      </c>
      <c r="E173" s="127">
        <f t="shared" si="91"/>
        <v>-0.60579810952607371</v>
      </c>
      <c r="F173" s="127">
        <f t="shared" si="91"/>
        <v>-0.57596229700338863</v>
      </c>
      <c r="G173" s="127">
        <f t="shared" si="91"/>
        <v>-0.58417462211999616</v>
      </c>
      <c r="H173" s="127">
        <f t="shared" si="91"/>
        <v>-0.57041587734373611</v>
      </c>
      <c r="I173" s="127">
        <f t="shared" si="91"/>
        <v>-0.62278354286594406</v>
      </c>
      <c r="J173" s="127">
        <f t="shared" si="91"/>
        <v>-0.53439928399553016</v>
      </c>
      <c r="K173" s="127">
        <f t="shared" si="91"/>
        <v>-0.57580055544496234</v>
      </c>
      <c r="L173" s="126"/>
      <c r="M173" s="120"/>
      <c r="N173" s="120"/>
      <c r="O173" s="120"/>
      <c r="P173" s="120"/>
      <c r="Q173" s="120"/>
      <c r="R173" s="120"/>
      <c r="S173" s="120"/>
      <c r="T173" s="120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</row>
    <row r="174" spans="1:30" ht="12" customHeight="1" outlineLevel="1">
      <c r="A174" s="128" t="s">
        <v>393</v>
      </c>
      <c r="B174" s="127"/>
      <c r="C174" s="127"/>
      <c r="D174" s="127"/>
      <c r="E174" s="127"/>
      <c r="F174" s="127"/>
      <c r="G174" s="127">
        <f t="shared" ref="G174:K174" si="92">G172/B172-1</f>
        <v>0.19107398954322763</v>
      </c>
      <c r="H174" s="127">
        <f t="shared" si="92"/>
        <v>1.1980955255369796E-2</v>
      </c>
      <c r="I174" s="127">
        <f t="shared" si="92"/>
        <v>-6.8807518435199611E-2</v>
      </c>
      <c r="J174" s="127">
        <f t="shared" si="92"/>
        <v>-0.22443832381538797</v>
      </c>
      <c r="K174" s="127">
        <f t="shared" si="92"/>
        <v>-5.0234152819498279E-2</v>
      </c>
      <c r="L174" s="126"/>
      <c r="M174" s="120"/>
      <c r="N174" s="120"/>
      <c r="O174" s="120"/>
      <c r="P174" s="120"/>
      <c r="Q174" s="120"/>
      <c r="R174" s="120"/>
      <c r="S174" s="120"/>
      <c r="T174" s="120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</row>
    <row r="175" spans="1:30" ht="12" customHeight="1" outlineLevel="1">
      <c r="A175" s="124" t="s">
        <v>357</v>
      </c>
      <c r="B175" s="117">
        <f t="shared" ref="B175:K175" si="93">B191+B207+B223+B239</f>
        <v>-1320.30289098</v>
      </c>
      <c r="C175" s="117">
        <f t="shared" si="93"/>
        <v>-1744.4737763399999</v>
      </c>
      <c r="D175" s="117">
        <f t="shared" si="93"/>
        <v>-1884.56907219</v>
      </c>
      <c r="E175" s="117">
        <f t="shared" si="93"/>
        <v>-2151.3327756899998</v>
      </c>
      <c r="F175" s="117">
        <f t="shared" si="93"/>
        <v>-7100.6785152000002</v>
      </c>
      <c r="G175" s="117">
        <f t="shared" si="93"/>
        <v>-1567.2739240927442</v>
      </c>
      <c r="H175" s="117">
        <f t="shared" si="93"/>
        <v>-1967.6431247783514</v>
      </c>
      <c r="I175" s="117">
        <f t="shared" si="93"/>
        <v>-1933.7</v>
      </c>
      <c r="J175" s="117">
        <f t="shared" si="93"/>
        <v>-1903.1384879213597</v>
      </c>
      <c r="K175" s="117">
        <f t="shared" si="93"/>
        <v>-7371.7555367924551</v>
      </c>
      <c r="L175" s="121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</row>
    <row r="176" spans="1:30" ht="12" customHeight="1" outlineLevel="1">
      <c r="A176" s="128" t="s">
        <v>39</v>
      </c>
      <c r="B176" s="127">
        <f t="shared" ref="B176:K176" si="94">B175/B$142</f>
        <v>-0.48630598251548535</v>
      </c>
      <c r="C176" s="127">
        <f t="shared" si="94"/>
        <v>-0.50854848594047197</v>
      </c>
      <c r="D176" s="127">
        <f t="shared" si="94"/>
        <v>-0.56515122932008033</v>
      </c>
      <c r="E176" s="127">
        <f t="shared" si="94"/>
        <v>-0.54261896554094802</v>
      </c>
      <c r="F176" s="127">
        <f t="shared" si="94"/>
        <v>-0.52814306055364502</v>
      </c>
      <c r="G176" s="127">
        <f t="shared" si="94"/>
        <v>-0.55233421345759692</v>
      </c>
      <c r="H176" s="127">
        <f t="shared" si="94"/>
        <v>-0.54616107622895738</v>
      </c>
      <c r="I176" s="127">
        <f t="shared" si="94"/>
        <v>-0.6024175207950403</v>
      </c>
      <c r="J176" s="127">
        <f t="shared" si="94"/>
        <v>-0.50416743923984741</v>
      </c>
      <c r="K176" s="127">
        <f t="shared" si="94"/>
        <v>-0.54910901796894107</v>
      </c>
      <c r="L176" s="126"/>
      <c r="M176" s="120"/>
      <c r="N176" s="120"/>
      <c r="O176" s="120"/>
      <c r="P176" s="120"/>
      <c r="Q176" s="120"/>
      <c r="R176" s="120"/>
      <c r="S176" s="120"/>
      <c r="T176" s="120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</row>
    <row r="177" spans="1:30" ht="12" customHeight="1" outlineLevel="1">
      <c r="A177" s="128" t="s">
        <v>393</v>
      </c>
      <c r="B177" s="127"/>
      <c r="C177" s="127"/>
      <c r="D177" s="127"/>
      <c r="E177" s="127"/>
      <c r="F177" s="127"/>
      <c r="G177" s="127">
        <f t="shared" ref="G177:K177" si="95">G175/B175-1</f>
        <v>0.18705634502506396</v>
      </c>
      <c r="H177" s="127">
        <f t="shared" si="95"/>
        <v>0.1279293225642939</v>
      </c>
      <c r="I177" s="127">
        <f t="shared" si="95"/>
        <v>2.6070112544565038E-2</v>
      </c>
      <c r="J177" s="127">
        <f t="shared" si="95"/>
        <v>-0.11536768768329508</v>
      </c>
      <c r="K177" s="127">
        <f t="shared" si="95"/>
        <v>3.817621386634773E-2</v>
      </c>
      <c r="L177" s="126"/>
      <c r="M177" s="120"/>
      <c r="N177" s="120"/>
      <c r="O177" s="120"/>
      <c r="P177" s="120"/>
      <c r="Q177" s="120"/>
      <c r="R177" s="120"/>
      <c r="S177" s="120"/>
      <c r="T177" s="120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</row>
    <row r="178" spans="1:30" ht="12" customHeight="1" outlineLevel="1">
      <c r="A178" s="124" t="s">
        <v>358</v>
      </c>
      <c r="B178" s="117">
        <f t="shared" ref="B178:K178" si="96">B194+B210+B226+B242</f>
        <v>-1202.1575652107001</v>
      </c>
      <c r="C178" s="117">
        <f t="shared" si="96"/>
        <v>-1461.1983039089998</v>
      </c>
      <c r="D178" s="117">
        <f t="shared" si="96"/>
        <v>-1589.25622606</v>
      </c>
      <c r="E178" s="117">
        <f t="shared" si="96"/>
        <v>-2117.2840443984405</v>
      </c>
      <c r="F178" s="117">
        <f t="shared" si="96"/>
        <v>-6369.8961395781398</v>
      </c>
      <c r="G178" s="117">
        <f t="shared" si="96"/>
        <v>-1437.1631149273437</v>
      </c>
      <c r="H178" s="117">
        <f t="shared" si="96"/>
        <v>-1276.4359692274998</v>
      </c>
      <c r="I178" s="117">
        <f t="shared" si="96"/>
        <v>-1301.0999999999999</v>
      </c>
      <c r="J178" s="117">
        <f t="shared" si="96"/>
        <v>-1407.4371280562591</v>
      </c>
      <c r="K178" s="117">
        <f t="shared" si="96"/>
        <v>-5422.1362122111032</v>
      </c>
      <c r="L178" s="121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</row>
    <row r="179" spans="1:30" ht="12" customHeight="1" outlineLevel="1">
      <c r="A179" s="128" t="s">
        <v>39</v>
      </c>
      <c r="B179" s="127">
        <f t="shared" ref="B179:K179" si="97">B178/B$145</f>
        <v>-0.64392553907608951</v>
      </c>
      <c r="C179" s="127">
        <f t="shared" si="97"/>
        <v>-0.62075277565759779</v>
      </c>
      <c r="D179" s="127">
        <f t="shared" si="97"/>
        <v>-0.60177422591483909</v>
      </c>
      <c r="E179" s="127">
        <f t="shared" si="97"/>
        <v>-0.68708440437658147</v>
      </c>
      <c r="F179" s="127">
        <f t="shared" si="97"/>
        <v>-0.64061979791290558</v>
      </c>
      <c r="G179" s="127">
        <f t="shared" si="97"/>
        <v>-0.62336292939875049</v>
      </c>
      <c r="H179" s="127">
        <f t="shared" si="97"/>
        <v>-0.61233512121795408</v>
      </c>
      <c r="I179" s="127">
        <f t="shared" si="97"/>
        <v>-0.65573026912609611</v>
      </c>
      <c r="J179" s="127">
        <f t="shared" si="97"/>
        <v>-0.58155354592155528</v>
      </c>
      <c r="K179" s="127">
        <f t="shared" si="97"/>
        <v>-0.61654619484183815</v>
      </c>
      <c r="L179" s="126"/>
      <c r="M179" s="120"/>
      <c r="N179" s="120"/>
      <c r="O179" s="120"/>
      <c r="P179" s="120"/>
      <c r="Q179" s="120"/>
      <c r="R179" s="120"/>
      <c r="S179" s="120"/>
      <c r="T179" s="120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</row>
    <row r="180" spans="1:30" ht="12" customHeight="1" outlineLevel="1">
      <c r="A180" s="128" t="s">
        <v>393</v>
      </c>
      <c r="B180" s="127"/>
      <c r="C180" s="127"/>
      <c r="D180" s="127"/>
      <c r="E180" s="127"/>
      <c r="F180" s="127"/>
      <c r="G180" s="127">
        <f t="shared" ref="G180:K180" si="98">G178/B178-1</f>
        <v>0.19548647907519068</v>
      </c>
      <c r="H180" s="127">
        <f t="shared" si="98"/>
        <v>-0.126445763170696</v>
      </c>
      <c r="I180" s="127">
        <f t="shared" si="98"/>
        <v>-0.18131514688124384</v>
      </c>
      <c r="J180" s="127">
        <f t="shared" si="98"/>
        <v>-0.33526296021555391</v>
      </c>
      <c r="K180" s="127">
        <f t="shared" si="98"/>
        <v>-0.14878734387493542</v>
      </c>
      <c r="L180" s="126"/>
      <c r="M180" s="120"/>
      <c r="N180" s="120"/>
      <c r="O180" s="120"/>
      <c r="P180" s="120"/>
      <c r="Q180" s="120"/>
      <c r="R180" s="120"/>
      <c r="S180" s="120"/>
      <c r="T180" s="120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</row>
    <row r="181" spans="1:30" ht="12" customHeight="1" outlineLevel="1">
      <c r="A181" s="124" t="s">
        <v>398</v>
      </c>
      <c r="B181" s="117">
        <f t="shared" ref="B181:K181" si="99">B197+B213+B229+B245</f>
        <v>-72.700000000000017</v>
      </c>
      <c r="C181" s="117">
        <f t="shared" si="99"/>
        <v>-117.8</v>
      </c>
      <c r="D181" s="117">
        <f t="shared" si="99"/>
        <v>-117.890712999</v>
      </c>
      <c r="E181" s="117">
        <f t="shared" si="99"/>
        <v>-618.29999999999995</v>
      </c>
      <c r="F181" s="117">
        <f t="shared" si="99"/>
        <v>-926.69071299899986</v>
      </c>
      <c r="G181" s="117">
        <f t="shared" si="99"/>
        <v>-31.800171260969865</v>
      </c>
      <c r="H181" s="117">
        <f t="shared" si="99"/>
        <v>-86.399999999999991</v>
      </c>
      <c r="I181" s="117">
        <f t="shared" si="99"/>
        <v>-32.300000000000004</v>
      </c>
      <c r="J181" s="117">
        <f t="shared" si="99"/>
        <v>-482.63060559905318</v>
      </c>
      <c r="K181" s="117">
        <f t="shared" si="99"/>
        <v>-633.13077686002305</v>
      </c>
      <c r="L181" s="121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</row>
    <row r="182" spans="1:30" ht="12" customHeight="1" outlineLevel="1">
      <c r="A182" s="128" t="s">
        <v>39</v>
      </c>
      <c r="B182" s="127">
        <f t="shared" ref="B182:K182" si="100">B181/B$140</f>
        <v>-1.586683749116536E-2</v>
      </c>
      <c r="C182" s="127">
        <f t="shared" si="100"/>
        <v>-2.0365777464449685E-2</v>
      </c>
      <c r="D182" s="127">
        <f t="shared" si="100"/>
        <v>-1.9728751811399013E-2</v>
      </c>
      <c r="E182" s="127">
        <f t="shared" si="100"/>
        <v>-8.7748558117758363E-2</v>
      </c>
      <c r="F182" s="127">
        <f t="shared" si="100"/>
        <v>-3.962257924024716E-2</v>
      </c>
      <c r="G182" s="127">
        <f t="shared" si="100"/>
        <v>-6.1831393996484504E-3</v>
      </c>
      <c r="H182" s="127">
        <f t="shared" si="100"/>
        <v>-1.5191963689652845E-2</v>
      </c>
      <c r="I182" s="127">
        <f t="shared" si="100"/>
        <v>-6.2185941741591429E-3</v>
      </c>
      <c r="J182" s="127">
        <f t="shared" si="100"/>
        <v>-7.7907131563977161E-2</v>
      </c>
      <c r="K182" s="127">
        <f t="shared" si="100"/>
        <v>-2.8494617598565739E-2</v>
      </c>
      <c r="L182" s="126"/>
      <c r="M182" s="120"/>
      <c r="N182" s="120"/>
      <c r="O182" s="120"/>
      <c r="P182" s="120"/>
      <c r="Q182" s="120"/>
      <c r="R182" s="120"/>
      <c r="S182" s="120"/>
      <c r="T182" s="120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</row>
    <row r="183" spans="1:30" ht="12" customHeight="1" outlineLevel="1">
      <c r="A183" s="128" t="s">
        <v>393</v>
      </c>
      <c r="B183" s="127"/>
      <c r="C183" s="127"/>
      <c r="D183" s="127"/>
      <c r="E183" s="127"/>
      <c r="F183" s="127"/>
      <c r="G183" s="127">
        <f t="shared" ref="G183:K183" si="101">G181/B181-1</f>
        <v>-0.56258361401692081</v>
      </c>
      <c r="H183" s="127">
        <f t="shared" si="101"/>
        <v>-0.26655348047538208</v>
      </c>
      <c r="I183" s="127">
        <f t="shared" si="101"/>
        <v>-0.72601743446683553</v>
      </c>
      <c r="J183" s="127">
        <f t="shared" si="101"/>
        <v>-0.21942324826289306</v>
      </c>
      <c r="K183" s="127">
        <f t="shared" si="101"/>
        <v>-0.31678307769907865</v>
      </c>
      <c r="L183" s="126"/>
      <c r="M183" s="120"/>
      <c r="N183" s="120"/>
      <c r="O183" s="120"/>
      <c r="P183" s="120"/>
      <c r="Q183" s="120"/>
      <c r="R183" s="120"/>
      <c r="S183" s="120"/>
      <c r="T183" s="120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</row>
    <row r="184" spans="1:30" ht="12" customHeight="1" outlineLevel="1">
      <c r="A184" s="121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1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</row>
    <row r="185" spans="1:30" ht="12" customHeight="1" outlineLevel="1">
      <c r="A185" s="121" t="s">
        <v>40</v>
      </c>
      <c r="B185" s="117">
        <f t="shared" ref="B185:K185" si="102">B188+B197</f>
        <v>-1954.2115401900001</v>
      </c>
      <c r="C185" s="117">
        <f t="shared" si="102"/>
        <v>-2447.2780944199999</v>
      </c>
      <c r="D185" s="117">
        <f t="shared" si="102"/>
        <v>-2623.8994395899999</v>
      </c>
      <c r="E185" s="117">
        <f t="shared" si="102"/>
        <v>-3162.4020472699999</v>
      </c>
      <c r="F185" s="117">
        <f t="shared" si="102"/>
        <v>-10187.79112147</v>
      </c>
      <c r="G185" s="117">
        <f t="shared" si="102"/>
        <v>-2248.1478312521144</v>
      </c>
      <c r="H185" s="117">
        <f t="shared" si="102"/>
        <v>-2340.6158265918134</v>
      </c>
      <c r="I185" s="117">
        <f t="shared" si="102"/>
        <v>-2308</v>
      </c>
      <c r="J185" s="117">
        <f t="shared" si="102"/>
        <v>-2513.4016248905136</v>
      </c>
      <c r="K185" s="117">
        <f t="shared" si="102"/>
        <v>-9410.1652827344406</v>
      </c>
      <c r="L185" s="121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</row>
    <row r="186" spans="1:30" ht="12" customHeight="1" outlineLevel="1">
      <c r="A186" s="128" t="s">
        <v>39</v>
      </c>
      <c r="B186" s="127">
        <f t="shared" ref="B186:K186" si="103">B185/B$140</f>
        <v>-0.42650834843954177</v>
      </c>
      <c r="C186" s="127">
        <f t="shared" si="103"/>
        <v>-0.42309610411358406</v>
      </c>
      <c r="D186" s="127">
        <f t="shared" si="103"/>
        <v>-0.43910380643960628</v>
      </c>
      <c r="E186" s="127">
        <f t="shared" si="103"/>
        <v>-0.44880514287011097</v>
      </c>
      <c r="F186" s="127">
        <f t="shared" si="103"/>
        <v>-0.43560009324704135</v>
      </c>
      <c r="G186" s="127">
        <f t="shared" si="103"/>
        <v>-0.43712379149071329</v>
      </c>
      <c r="H186" s="127">
        <f t="shared" si="103"/>
        <v>-0.41155729917835199</v>
      </c>
      <c r="I186" s="127">
        <f t="shared" si="103"/>
        <v>-0.44435032055601542</v>
      </c>
      <c r="J186" s="127">
        <f t="shared" si="103"/>
        <v>-0.40571797310784419</v>
      </c>
      <c r="K186" s="127">
        <f t="shared" si="103"/>
        <v>-0.42351291561063881</v>
      </c>
      <c r="L186" s="126"/>
      <c r="M186" s="120"/>
      <c r="N186" s="120"/>
      <c r="O186" s="120"/>
      <c r="P186" s="120"/>
      <c r="Q186" s="120"/>
      <c r="R186" s="120"/>
      <c r="S186" s="120"/>
      <c r="T186" s="120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</row>
    <row r="187" spans="1:30" ht="12" customHeight="1" outlineLevel="1">
      <c r="A187" s="126" t="s">
        <v>393</v>
      </c>
      <c r="B187" s="127"/>
      <c r="C187" s="127"/>
      <c r="D187" s="127"/>
      <c r="E187" s="127"/>
      <c r="F187" s="127"/>
      <c r="G187" s="127">
        <f t="shared" ref="G187:K187" si="104">G185/B185-1</f>
        <v>0.15041170570179729</v>
      </c>
      <c r="H187" s="127">
        <f t="shared" si="104"/>
        <v>-4.3584040600610718E-2</v>
      </c>
      <c r="I187" s="127">
        <f t="shared" si="104"/>
        <v>-0.12039311980620759</v>
      </c>
      <c r="J187" s="127">
        <f t="shared" si="104"/>
        <v>-0.20522388130242564</v>
      </c>
      <c r="K187" s="127">
        <f t="shared" si="104"/>
        <v>-7.6329189464512281E-2</v>
      </c>
      <c r="L187" s="126"/>
      <c r="M187" s="120"/>
      <c r="N187" s="120"/>
      <c r="O187" s="120"/>
      <c r="P187" s="120"/>
      <c r="Q187" s="120"/>
      <c r="R187" s="120"/>
      <c r="S187" s="120"/>
      <c r="T187" s="120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</row>
    <row r="188" spans="1:30" ht="12" customHeight="1" outlineLevel="1">
      <c r="A188" s="124" t="s">
        <v>397</v>
      </c>
      <c r="B188" s="118">
        <v>-1954.2115401900001</v>
      </c>
      <c r="C188" s="118">
        <v>-2447.2780944199999</v>
      </c>
      <c r="D188" s="118">
        <v>-2623.8994395899999</v>
      </c>
      <c r="E188" s="118">
        <v>-3162.4020472699999</v>
      </c>
      <c r="F188" s="117">
        <f>E188+D188+C188+B188</f>
        <v>-10187.79112147</v>
      </c>
      <c r="G188" s="118">
        <v>-2248.1478312521144</v>
      </c>
      <c r="H188" s="118">
        <v>-2340.6158265918134</v>
      </c>
      <c r="I188" s="118">
        <v>-2308</v>
      </c>
      <c r="J188" s="118">
        <v>-2513.4016248905136</v>
      </c>
      <c r="K188" s="117">
        <f>J188+I188+H188+G188</f>
        <v>-9410.1652827344406</v>
      </c>
      <c r="L188" s="121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</row>
    <row r="189" spans="1:30" ht="12" customHeight="1" outlineLevel="1">
      <c r="A189" s="128" t="s">
        <v>39</v>
      </c>
      <c r="B189" s="127">
        <f t="shared" ref="B189:K189" si="105">B188/B$140</f>
        <v>-0.42650834843954177</v>
      </c>
      <c r="C189" s="127">
        <f t="shared" si="105"/>
        <v>-0.42309610411358406</v>
      </c>
      <c r="D189" s="127">
        <f t="shared" si="105"/>
        <v>-0.43910380643960628</v>
      </c>
      <c r="E189" s="127">
        <f t="shared" si="105"/>
        <v>-0.44880514287011097</v>
      </c>
      <c r="F189" s="127">
        <f t="shared" si="105"/>
        <v>-0.43560009324704135</v>
      </c>
      <c r="G189" s="127">
        <f t="shared" si="105"/>
        <v>-0.43712379149071329</v>
      </c>
      <c r="H189" s="127">
        <f t="shared" si="105"/>
        <v>-0.41155729917835199</v>
      </c>
      <c r="I189" s="127">
        <f t="shared" si="105"/>
        <v>-0.44435032055601542</v>
      </c>
      <c r="J189" s="127">
        <f t="shared" si="105"/>
        <v>-0.40571797310784419</v>
      </c>
      <c r="K189" s="127">
        <f t="shared" si="105"/>
        <v>-0.42351291561063881</v>
      </c>
      <c r="L189" s="126"/>
      <c r="M189" s="120"/>
      <c r="N189" s="120"/>
      <c r="O189" s="120"/>
      <c r="P189" s="120"/>
      <c r="Q189" s="120"/>
      <c r="R189" s="120"/>
      <c r="S189" s="120"/>
      <c r="T189" s="120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</row>
    <row r="190" spans="1:30" ht="12" customHeight="1" outlineLevel="1">
      <c r="A190" s="128" t="s">
        <v>393</v>
      </c>
      <c r="B190" s="127"/>
      <c r="C190" s="127"/>
      <c r="D190" s="127"/>
      <c r="E190" s="127"/>
      <c r="F190" s="127"/>
      <c r="G190" s="127">
        <f t="shared" ref="G190:K190" si="106">G188/B188-1</f>
        <v>0.15041170570179729</v>
      </c>
      <c r="H190" s="127">
        <f t="shared" si="106"/>
        <v>-4.3584040600610718E-2</v>
      </c>
      <c r="I190" s="127">
        <f t="shared" si="106"/>
        <v>-0.12039311980620759</v>
      </c>
      <c r="J190" s="127">
        <f t="shared" si="106"/>
        <v>-0.20522388130242564</v>
      </c>
      <c r="K190" s="127">
        <f t="shared" si="106"/>
        <v>-7.6329189464512281E-2</v>
      </c>
      <c r="L190" s="126"/>
      <c r="M190" s="120"/>
      <c r="N190" s="120"/>
      <c r="O190" s="120"/>
      <c r="P190" s="120"/>
      <c r="Q190" s="120"/>
      <c r="R190" s="120"/>
      <c r="S190" s="120"/>
      <c r="T190" s="120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</row>
    <row r="191" spans="1:30" ht="12" customHeight="1" outlineLevel="1">
      <c r="A191" s="124" t="s">
        <v>357</v>
      </c>
      <c r="B191" s="118">
        <v>-1105.7803043199999</v>
      </c>
      <c r="C191" s="118">
        <v>-1399.5231583899999</v>
      </c>
      <c r="D191" s="118">
        <v>-1452.7961123</v>
      </c>
      <c r="E191" s="118">
        <v>-1676.38755801</v>
      </c>
      <c r="F191" s="117">
        <f>E191+D191+C191+B191</f>
        <v>-5634.4871330200003</v>
      </c>
      <c r="G191" s="118">
        <v>-1188.3200311997186</v>
      </c>
      <c r="H191" s="118">
        <v>-1395.4655740368482</v>
      </c>
      <c r="I191" s="118">
        <v>-1356.4</v>
      </c>
      <c r="J191" s="118">
        <v>-1481.8923924535088</v>
      </c>
      <c r="K191" s="117">
        <f>J191+I191+H191+G191</f>
        <v>-5422.0779976900758</v>
      </c>
      <c r="L191" s="121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</row>
    <row r="192" spans="1:30" ht="12" customHeight="1" outlineLevel="1">
      <c r="A192" s="128" t="s">
        <v>39</v>
      </c>
      <c r="B192" s="127">
        <f t="shared" ref="B192:K192" si="107">B191/B$142</f>
        <v>-0.40729107011154436</v>
      </c>
      <c r="C192" s="127">
        <f t="shared" si="107"/>
        <v>-0.40798858251174175</v>
      </c>
      <c r="D192" s="127">
        <f t="shared" si="107"/>
        <v>-0.43566962916549512</v>
      </c>
      <c r="E192" s="127">
        <f t="shared" si="107"/>
        <v>-0.42282611637400086</v>
      </c>
      <c r="F192" s="127">
        <f t="shared" si="107"/>
        <v>-0.41908886210144075</v>
      </c>
      <c r="G192" s="127">
        <f t="shared" si="107"/>
        <v>-0.41878436160963262</v>
      </c>
      <c r="H192" s="127">
        <f t="shared" si="107"/>
        <v>-0.38734106310171385</v>
      </c>
      <c r="I192" s="127">
        <f t="shared" si="107"/>
        <v>-0.42256768123617561</v>
      </c>
      <c r="J192" s="127">
        <f t="shared" si="107"/>
        <v>-0.39257358173041612</v>
      </c>
      <c r="K192" s="127">
        <f t="shared" si="107"/>
        <v>-0.40388099005763639</v>
      </c>
      <c r="L192" s="126"/>
      <c r="M192" s="120"/>
      <c r="N192" s="120"/>
      <c r="O192" s="120"/>
      <c r="P192" s="120"/>
      <c r="Q192" s="120"/>
      <c r="R192" s="120"/>
      <c r="S192" s="120"/>
      <c r="T192" s="120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</row>
    <row r="193" spans="1:30" ht="12" customHeight="1" outlineLevel="1">
      <c r="A193" s="128" t="s">
        <v>393</v>
      </c>
      <c r="B193" s="127"/>
      <c r="C193" s="127"/>
      <c r="D193" s="127"/>
      <c r="E193" s="127"/>
      <c r="F193" s="127"/>
      <c r="G193" s="127">
        <f t="shared" ref="G193:K193" si="108">G191/B191-1</f>
        <v>7.4643875060224074E-2</v>
      </c>
      <c r="H193" s="127">
        <f t="shared" si="108"/>
        <v>-2.8992620299470584E-3</v>
      </c>
      <c r="I193" s="127">
        <f t="shared" si="108"/>
        <v>-6.6352127104325809E-2</v>
      </c>
      <c r="J193" s="127">
        <f t="shared" si="108"/>
        <v>-0.11602040627608323</v>
      </c>
      <c r="K193" s="127">
        <f t="shared" si="108"/>
        <v>-3.7698042486446592E-2</v>
      </c>
      <c r="L193" s="126"/>
      <c r="M193" s="120"/>
      <c r="N193" s="120"/>
      <c r="O193" s="120"/>
      <c r="P193" s="120"/>
      <c r="Q193" s="120"/>
      <c r="R193" s="120"/>
      <c r="S193" s="120"/>
      <c r="T193" s="120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</row>
    <row r="194" spans="1:30" ht="12" customHeight="1" outlineLevel="1">
      <c r="A194" s="124" t="s">
        <v>358</v>
      </c>
      <c r="B194" s="118">
        <v>-848.43123587000002</v>
      </c>
      <c r="C194" s="118">
        <v>-1047.75493603</v>
      </c>
      <c r="D194" s="118">
        <v>-1171.1033272899999</v>
      </c>
      <c r="E194" s="118">
        <v>-1486.0144892599999</v>
      </c>
      <c r="F194" s="117">
        <f>E194+D194+C194+B194</f>
        <v>-4553.3039884499995</v>
      </c>
      <c r="G194" s="118">
        <v>-1059.8278000523958</v>
      </c>
      <c r="H194" s="118">
        <v>-945.15025255496516</v>
      </c>
      <c r="I194" s="118">
        <v>-951.6</v>
      </c>
      <c r="J194" s="118">
        <v>-1031.5092324370046</v>
      </c>
      <c r="K194" s="117">
        <f>J194+I194+H194+G194</f>
        <v>-3988.0872850443657</v>
      </c>
      <c r="L194" s="121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</row>
    <row r="195" spans="1:30" ht="12" customHeight="1" outlineLevel="1">
      <c r="A195" s="128" t="s">
        <v>39</v>
      </c>
      <c r="B195" s="127">
        <f t="shared" ref="B195:K195" si="109">B194/B$145</f>
        <v>-0.45445502048712638</v>
      </c>
      <c r="C195" s="127">
        <f t="shared" si="109"/>
        <v>-0.44511192150280277</v>
      </c>
      <c r="D195" s="127">
        <f t="shared" si="109"/>
        <v>-0.44344001092472413</v>
      </c>
      <c r="E195" s="127">
        <f t="shared" si="109"/>
        <v>-0.48222976173150489</v>
      </c>
      <c r="F195" s="127">
        <f t="shared" si="109"/>
        <v>-0.45792531259544933</v>
      </c>
      <c r="G195" s="127">
        <f t="shared" si="109"/>
        <v>-0.4596954620090527</v>
      </c>
      <c r="H195" s="127">
        <f t="shared" si="109"/>
        <v>-0.45340989162008943</v>
      </c>
      <c r="I195" s="127">
        <f t="shared" si="109"/>
        <v>-0.47958875113395827</v>
      </c>
      <c r="J195" s="127">
        <f t="shared" si="109"/>
        <v>-0.42621999932815685</v>
      </c>
      <c r="K195" s="127">
        <f t="shared" si="109"/>
        <v>-0.45348179095053126</v>
      </c>
      <c r="L195" s="126"/>
      <c r="M195" s="120"/>
      <c r="N195" s="120"/>
      <c r="O195" s="120"/>
      <c r="P195" s="120"/>
      <c r="Q195" s="120"/>
      <c r="R195" s="120"/>
      <c r="S195" s="120"/>
      <c r="T195" s="120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</row>
    <row r="196" spans="1:30" ht="12" customHeight="1" outlineLevel="1">
      <c r="A196" s="128" t="s">
        <v>393</v>
      </c>
      <c r="B196" s="127"/>
      <c r="C196" s="127"/>
      <c r="D196" s="127"/>
      <c r="E196" s="127"/>
      <c r="F196" s="127"/>
      <c r="G196" s="127">
        <f t="shared" ref="G196:K196" si="110">G194/B194-1</f>
        <v>0.24916169424812029</v>
      </c>
      <c r="H196" s="127">
        <f t="shared" si="110"/>
        <v>-9.7928131805142815E-2</v>
      </c>
      <c r="I196" s="127">
        <f t="shared" si="110"/>
        <v>-0.18743292942215706</v>
      </c>
      <c r="J196" s="127">
        <f t="shared" si="110"/>
        <v>-0.30585519865915178</v>
      </c>
      <c r="K196" s="127">
        <f t="shared" si="110"/>
        <v>-0.1241333117312996</v>
      </c>
      <c r="L196" s="126"/>
      <c r="M196" s="120"/>
      <c r="N196" s="120"/>
      <c r="O196" s="120"/>
      <c r="P196" s="120"/>
      <c r="Q196" s="120"/>
      <c r="R196" s="120"/>
      <c r="S196" s="120"/>
      <c r="T196" s="120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</row>
    <row r="197" spans="1:30" ht="12" customHeight="1" outlineLevel="1">
      <c r="A197" s="124" t="s">
        <v>398</v>
      </c>
      <c r="B197" s="118"/>
      <c r="C197" s="118"/>
      <c r="D197" s="118"/>
      <c r="E197" s="118"/>
      <c r="F197" s="117"/>
      <c r="G197" s="118"/>
      <c r="H197" s="118"/>
      <c r="I197" s="118"/>
      <c r="J197" s="118"/>
      <c r="K197" s="117"/>
      <c r="L197" s="121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</row>
    <row r="198" spans="1:30" ht="12" customHeight="1" outlineLevel="1">
      <c r="A198" s="128" t="s">
        <v>39</v>
      </c>
      <c r="B198" s="127">
        <f t="shared" ref="B198:K198" si="111">B197/B$140</f>
        <v>0</v>
      </c>
      <c r="C198" s="127">
        <f t="shared" si="111"/>
        <v>0</v>
      </c>
      <c r="D198" s="127">
        <f t="shared" si="111"/>
        <v>0</v>
      </c>
      <c r="E198" s="127">
        <f t="shared" si="111"/>
        <v>0</v>
      </c>
      <c r="F198" s="127">
        <f t="shared" si="111"/>
        <v>0</v>
      </c>
      <c r="G198" s="127">
        <f t="shared" si="111"/>
        <v>0</v>
      </c>
      <c r="H198" s="127">
        <f t="shared" si="111"/>
        <v>0</v>
      </c>
      <c r="I198" s="127">
        <f t="shared" si="111"/>
        <v>0</v>
      </c>
      <c r="J198" s="127">
        <f t="shared" si="111"/>
        <v>0</v>
      </c>
      <c r="K198" s="127">
        <f t="shared" si="111"/>
        <v>0</v>
      </c>
      <c r="L198" s="126"/>
      <c r="M198" s="120"/>
      <c r="N198" s="120"/>
      <c r="O198" s="120"/>
      <c r="P198" s="120"/>
      <c r="Q198" s="120"/>
      <c r="R198" s="120"/>
      <c r="S198" s="120"/>
      <c r="T198" s="120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</row>
    <row r="199" spans="1:30" ht="12" customHeight="1" outlineLevel="1">
      <c r="A199" s="128" t="s">
        <v>393</v>
      </c>
      <c r="B199" s="127"/>
      <c r="C199" s="127"/>
      <c r="D199" s="127"/>
      <c r="E199" s="127"/>
      <c r="F199" s="127"/>
      <c r="G199" s="127" t="e">
        <f t="shared" ref="G199:K199" si="112">G197/B197-1</f>
        <v>#DIV/0!</v>
      </c>
      <c r="H199" s="127" t="e">
        <f t="shared" si="112"/>
        <v>#DIV/0!</v>
      </c>
      <c r="I199" s="127" t="e">
        <f t="shared" si="112"/>
        <v>#DIV/0!</v>
      </c>
      <c r="J199" s="127" t="e">
        <f t="shared" si="112"/>
        <v>#DIV/0!</v>
      </c>
      <c r="K199" s="127" t="e">
        <f t="shared" si="112"/>
        <v>#DIV/0!</v>
      </c>
      <c r="L199" s="126"/>
      <c r="M199" s="120"/>
      <c r="N199" s="120"/>
      <c r="O199" s="120"/>
      <c r="P199" s="120"/>
      <c r="Q199" s="120"/>
      <c r="R199" s="120"/>
      <c r="S199" s="120"/>
      <c r="T199" s="120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</row>
    <row r="200" spans="1:30" ht="12" customHeight="1" outlineLevel="1">
      <c r="A200" s="121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1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</row>
    <row r="201" spans="1:30" ht="12" customHeight="1" outlineLevel="1">
      <c r="A201" s="121" t="s">
        <v>42</v>
      </c>
      <c r="B201" s="117">
        <f t="shared" ref="B201:K201" si="113">B204+B213</f>
        <v>-688.38109523000003</v>
      </c>
      <c r="C201" s="117">
        <f t="shared" si="113"/>
        <v>-833.87049039999999</v>
      </c>
      <c r="D201" s="117">
        <f t="shared" si="113"/>
        <v>-777.05786388000001</v>
      </c>
      <c r="E201" s="117">
        <f t="shared" si="113"/>
        <v>-957.01060652000001</v>
      </c>
      <c r="F201" s="117">
        <f t="shared" si="113"/>
        <v>-3256.3200560300002</v>
      </c>
      <c r="G201" s="117">
        <f t="shared" si="113"/>
        <v>-681.84625073709401</v>
      </c>
      <c r="H201" s="117">
        <f t="shared" si="113"/>
        <v>-917.66619885376417</v>
      </c>
      <c r="I201" s="117">
        <f t="shared" si="113"/>
        <v>-863.09999999999991</v>
      </c>
      <c r="J201" s="117">
        <f t="shared" si="113"/>
        <v>-765.92133570185842</v>
      </c>
      <c r="K201" s="117">
        <f t="shared" si="113"/>
        <v>-3228.5337852927164</v>
      </c>
      <c r="L201" s="121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</row>
    <row r="202" spans="1:30" ht="12" customHeight="1" outlineLevel="1">
      <c r="A202" s="128" t="s">
        <v>39</v>
      </c>
      <c r="B202" s="127">
        <f t="shared" ref="B202:K202" si="114">B201/B$140</f>
        <v>-0.15023976574972261</v>
      </c>
      <c r="C202" s="127">
        <f t="shared" si="114"/>
        <v>-0.14416316503954099</v>
      </c>
      <c r="D202" s="127">
        <f t="shared" si="114"/>
        <v>-0.13003892630384242</v>
      </c>
      <c r="E202" s="127">
        <f t="shared" si="114"/>
        <v>-0.13581805082570175</v>
      </c>
      <c r="F202" s="127">
        <f t="shared" si="114"/>
        <v>-0.13923070301859602</v>
      </c>
      <c r="G202" s="127">
        <f t="shared" si="114"/>
        <v>-0.13257634315352176</v>
      </c>
      <c r="H202" s="127">
        <f t="shared" si="114"/>
        <v>-0.16135592097463117</v>
      </c>
      <c r="I202" s="127">
        <f t="shared" si="114"/>
        <v>-0.16616930748349085</v>
      </c>
      <c r="J202" s="127">
        <f t="shared" si="114"/>
        <v>-0.12363644902734047</v>
      </c>
      <c r="K202" s="127">
        <f t="shared" si="114"/>
        <v>-0.14530305424767714</v>
      </c>
      <c r="L202" s="126"/>
      <c r="M202" s="120"/>
      <c r="N202" s="120"/>
      <c r="O202" s="120"/>
      <c r="P202" s="120"/>
      <c r="Q202" s="120"/>
      <c r="R202" s="120"/>
      <c r="S202" s="120"/>
      <c r="T202" s="120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</row>
    <row r="203" spans="1:30" ht="12" customHeight="1" outlineLevel="1">
      <c r="A203" s="126" t="s">
        <v>393</v>
      </c>
      <c r="B203" s="127"/>
      <c r="C203" s="127"/>
      <c r="D203" s="127"/>
      <c r="E203" s="127"/>
      <c r="F203" s="127"/>
      <c r="G203" s="127">
        <f t="shared" ref="G203:K203" si="115">G201/B201-1</f>
        <v>-9.4930621107812696E-3</v>
      </c>
      <c r="H203" s="127">
        <f t="shared" si="115"/>
        <v>0.10049007539956012</v>
      </c>
      <c r="I203" s="127">
        <f t="shared" si="115"/>
        <v>0.11072809390329685</v>
      </c>
      <c r="J203" s="127">
        <f t="shared" si="115"/>
        <v>-0.19967309611437223</v>
      </c>
      <c r="K203" s="127">
        <f t="shared" si="115"/>
        <v>-8.5330281603707148E-3</v>
      </c>
      <c r="L203" s="126"/>
      <c r="M203" s="120"/>
      <c r="N203" s="120"/>
      <c r="O203" s="120"/>
      <c r="P203" s="120"/>
      <c r="Q203" s="120"/>
      <c r="R203" s="120"/>
      <c r="S203" s="120"/>
      <c r="T203" s="120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</row>
    <row r="204" spans="1:30" ht="12" customHeight="1" outlineLevel="1">
      <c r="A204" s="124" t="s">
        <v>397</v>
      </c>
      <c r="B204" s="118">
        <v>-629.18109522999998</v>
      </c>
      <c r="C204" s="118">
        <v>-747.97049040000002</v>
      </c>
      <c r="D204" s="118">
        <v>-733.35786387999997</v>
      </c>
      <c r="E204" s="118">
        <v>-867.01060652000001</v>
      </c>
      <c r="F204" s="117">
        <f>E204+D204+C204+B204</f>
        <v>-2977.52005603</v>
      </c>
      <c r="G204" s="118">
        <v>-651.24607947612412</v>
      </c>
      <c r="H204" s="118">
        <v>-836.96619885376413</v>
      </c>
      <c r="I204" s="118">
        <v>-831.09999999999991</v>
      </c>
      <c r="J204" s="118">
        <v>-744.21138114781934</v>
      </c>
      <c r="K204" s="117">
        <f>J204+I204+H204+G204</f>
        <v>-3063.5236594777075</v>
      </c>
      <c r="L204" s="121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</row>
    <row r="205" spans="1:30" ht="12" customHeight="1" outlineLevel="1">
      <c r="A205" s="128" t="s">
        <v>39</v>
      </c>
      <c r="B205" s="127">
        <f t="shared" ref="B205:K205" si="116">B204/B$140</f>
        <v>-0.13731931486283142</v>
      </c>
      <c r="C205" s="127">
        <f t="shared" si="116"/>
        <v>-0.12931239862021818</v>
      </c>
      <c r="D205" s="127">
        <f t="shared" si="116"/>
        <v>-0.12272582731388677</v>
      </c>
      <c r="E205" s="127">
        <f t="shared" si="116"/>
        <v>-0.12304533494247638</v>
      </c>
      <c r="F205" s="127">
        <f t="shared" si="116"/>
        <v>-0.12731003203611599</v>
      </c>
      <c r="G205" s="127">
        <f t="shared" si="116"/>
        <v>-0.12662652851236872</v>
      </c>
      <c r="H205" s="127">
        <f t="shared" si="116"/>
        <v>-0.14716620488950402</v>
      </c>
      <c r="I205" s="127">
        <f t="shared" si="116"/>
        <v>-0.16000847114995859</v>
      </c>
      <c r="J205" s="127">
        <f t="shared" si="116"/>
        <v>-0.12013198771455214</v>
      </c>
      <c r="K205" s="127">
        <f t="shared" si="116"/>
        <v>-0.137876625764278</v>
      </c>
      <c r="L205" s="126"/>
      <c r="M205" s="120"/>
      <c r="N205" s="120"/>
      <c r="O205" s="120"/>
      <c r="P205" s="120"/>
      <c r="Q205" s="120"/>
      <c r="R205" s="120"/>
      <c r="S205" s="120"/>
      <c r="T205" s="120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</row>
    <row r="206" spans="1:30" ht="12" customHeight="1" outlineLevel="1">
      <c r="A206" s="128" t="s">
        <v>393</v>
      </c>
      <c r="B206" s="127"/>
      <c r="C206" s="127"/>
      <c r="D206" s="127"/>
      <c r="E206" s="127"/>
      <c r="F206" s="127"/>
      <c r="G206" s="127">
        <f t="shared" ref="G206:K206" si="117">G204/B204-1</f>
        <v>3.5069369396831807E-2</v>
      </c>
      <c r="H206" s="127">
        <f t="shared" si="117"/>
        <v>0.11898291389299454</v>
      </c>
      <c r="I206" s="127">
        <f t="shared" si="117"/>
        <v>0.13328027274824938</v>
      </c>
      <c r="J206" s="127">
        <f t="shared" si="117"/>
        <v>-0.1416352054389175</v>
      </c>
      <c r="K206" s="127">
        <f t="shared" si="117"/>
        <v>2.8884307017020827E-2</v>
      </c>
      <c r="L206" s="126"/>
      <c r="M206" s="120"/>
      <c r="N206" s="120"/>
      <c r="O206" s="120"/>
      <c r="P206" s="120"/>
      <c r="Q206" s="120"/>
      <c r="R206" s="120"/>
      <c r="S206" s="120"/>
      <c r="T206" s="120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</row>
    <row r="207" spans="1:30" ht="12" customHeight="1" outlineLevel="1">
      <c r="A207" s="124" t="s">
        <v>357</v>
      </c>
      <c r="B207" s="118">
        <v>-289.49198774000001</v>
      </c>
      <c r="C207" s="118">
        <v>-367.30535996999998</v>
      </c>
      <c r="D207" s="118">
        <v>-366.91393997</v>
      </c>
      <c r="E207" s="118">
        <v>-393.94081741999997</v>
      </c>
      <c r="F207" s="117">
        <f>E207+D207+C207+B207</f>
        <v>-1417.6521051</v>
      </c>
      <c r="G207" s="118">
        <v>-355.89399687415698</v>
      </c>
      <c r="H207" s="118">
        <v>-533.64345939506529</v>
      </c>
      <c r="I207" s="118">
        <v>-514.79999999999995</v>
      </c>
      <c r="J207" s="118">
        <v>-418.93302637319954</v>
      </c>
      <c r="K207" s="117">
        <f>J207+I207+H207+G207</f>
        <v>-1823.2704826424217</v>
      </c>
      <c r="L207" s="121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</row>
    <row r="208" spans="1:30" ht="12" customHeight="1" outlineLevel="1">
      <c r="A208" s="128" t="s">
        <v>39</v>
      </c>
      <c r="B208" s="127">
        <f t="shared" ref="B208:K208" si="118">B207/B$142</f>
        <v>-0.10662832482610546</v>
      </c>
      <c r="C208" s="127">
        <f t="shared" si="118"/>
        <v>-0.10707675129543331</v>
      </c>
      <c r="D208" s="127">
        <f t="shared" si="118"/>
        <v>-0.11003144819083271</v>
      </c>
      <c r="E208" s="127">
        <f t="shared" si="118"/>
        <v>-9.9361549848668296E-2</v>
      </c>
      <c r="F208" s="127">
        <f t="shared" si="118"/>
        <v>-0.10544388398729566</v>
      </c>
      <c r="G208" s="127">
        <f t="shared" si="118"/>
        <v>-0.12542314895691181</v>
      </c>
      <c r="H208" s="127">
        <f t="shared" si="118"/>
        <v>-0.14812405889842664</v>
      </c>
      <c r="I208" s="127">
        <f t="shared" si="118"/>
        <v>-0.16037882800087228</v>
      </c>
      <c r="J208" s="127">
        <f t="shared" si="118"/>
        <v>-0.11098109384055663</v>
      </c>
      <c r="K208" s="127">
        <f t="shared" si="118"/>
        <v>-0.13581219008398657</v>
      </c>
      <c r="L208" s="126"/>
      <c r="M208" s="120"/>
      <c r="N208" s="120"/>
      <c r="O208" s="120"/>
      <c r="P208" s="120"/>
      <c r="Q208" s="120"/>
      <c r="R208" s="120"/>
      <c r="S208" s="120"/>
      <c r="T208" s="120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</row>
    <row r="209" spans="1:30" ht="12" customHeight="1" outlineLevel="1">
      <c r="A209" s="128" t="s">
        <v>393</v>
      </c>
      <c r="B209" s="127"/>
      <c r="C209" s="127"/>
      <c r="D209" s="127"/>
      <c r="E209" s="127"/>
      <c r="F209" s="127"/>
      <c r="G209" s="127">
        <f t="shared" ref="G209:K209" si="119">G207/B207-1</f>
        <v>0.22937425540700729</v>
      </c>
      <c r="H209" s="127">
        <f t="shared" si="119"/>
        <v>0.45286052846778801</v>
      </c>
      <c r="I209" s="127">
        <f t="shared" si="119"/>
        <v>0.4030538061380049</v>
      </c>
      <c r="J209" s="127">
        <f t="shared" si="119"/>
        <v>6.3441531946038854E-2</v>
      </c>
      <c r="K209" s="127">
        <f t="shared" si="119"/>
        <v>0.2861198287529152</v>
      </c>
      <c r="L209" s="126"/>
      <c r="M209" s="120"/>
      <c r="N209" s="120"/>
      <c r="O209" s="120"/>
      <c r="P209" s="120"/>
      <c r="Q209" s="120"/>
      <c r="R209" s="120"/>
      <c r="S209" s="120"/>
      <c r="T209" s="120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</row>
    <row r="210" spans="1:30" ht="12" customHeight="1" outlineLevel="1">
      <c r="A210" s="124" t="s">
        <v>358</v>
      </c>
      <c r="B210" s="118">
        <v>-339.68910749000003</v>
      </c>
      <c r="C210" s="118">
        <v>-380.66513042999998</v>
      </c>
      <c r="D210" s="118">
        <v>-366.44392391000002</v>
      </c>
      <c r="E210" s="118">
        <v>-473.06978909999998</v>
      </c>
      <c r="F210" s="117">
        <f>E210+D210+C210+B210</f>
        <v>-1559.86795093</v>
      </c>
      <c r="G210" s="118">
        <v>-295.35208260196714</v>
      </c>
      <c r="H210" s="118">
        <v>-303.32273945869883</v>
      </c>
      <c r="I210" s="118">
        <v>-316.3</v>
      </c>
      <c r="J210" s="118">
        <v>-325.27835477461986</v>
      </c>
      <c r="K210" s="117">
        <f>J210+I210+H210+G210</f>
        <v>-1240.2531768352858</v>
      </c>
      <c r="L210" s="121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</row>
    <row r="211" spans="1:30" ht="12" customHeight="1" outlineLevel="1">
      <c r="A211" s="128" t="s">
        <v>39</v>
      </c>
      <c r="B211" s="127">
        <f t="shared" ref="B211:K211" si="120">B210/B$145</f>
        <v>-0.181951599348324</v>
      </c>
      <c r="C211" s="127">
        <f t="shared" si="120"/>
        <v>-0.16171585723740353</v>
      </c>
      <c r="D211" s="127">
        <f t="shared" si="120"/>
        <v>-0.13875453500586835</v>
      </c>
      <c r="E211" s="127">
        <f t="shared" si="120"/>
        <v>-0.15351689591779741</v>
      </c>
      <c r="F211" s="127">
        <f t="shared" si="120"/>
        <v>-0.15687575897615411</v>
      </c>
      <c r="G211" s="127">
        <f t="shared" si="120"/>
        <v>-0.12810761527517478</v>
      </c>
      <c r="H211" s="127">
        <f t="shared" si="120"/>
        <v>-0.14551075879427883</v>
      </c>
      <c r="I211" s="127">
        <f t="shared" si="120"/>
        <v>-0.1594093337365185</v>
      </c>
      <c r="J211" s="127">
        <f t="shared" si="120"/>
        <v>-0.13440513743726415</v>
      </c>
      <c r="K211" s="127">
        <f t="shared" si="120"/>
        <v>-0.14102806474986529</v>
      </c>
      <c r="L211" s="126"/>
      <c r="M211" s="120"/>
      <c r="N211" s="120"/>
      <c r="O211" s="120"/>
      <c r="P211" s="120"/>
      <c r="Q211" s="120"/>
      <c r="R211" s="120"/>
      <c r="S211" s="120"/>
      <c r="T211" s="120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</row>
    <row r="212" spans="1:30" ht="12" customHeight="1" outlineLevel="1">
      <c r="A212" s="128" t="s">
        <v>393</v>
      </c>
      <c r="B212" s="127"/>
      <c r="C212" s="127"/>
      <c r="D212" s="127"/>
      <c r="E212" s="127"/>
      <c r="F212" s="127"/>
      <c r="G212" s="127">
        <f t="shared" ref="G212:K212" si="121">G210/B210-1</f>
        <v>-0.13052236268523298</v>
      </c>
      <c r="H212" s="127">
        <f t="shared" si="121"/>
        <v>-0.20317697836924298</v>
      </c>
      <c r="I212" s="127">
        <f t="shared" si="121"/>
        <v>-0.1368392832795764</v>
      </c>
      <c r="J212" s="127">
        <f t="shared" si="121"/>
        <v>-0.31240936904161343</v>
      </c>
      <c r="K212" s="127">
        <f t="shared" si="121"/>
        <v>-0.20489860946508875</v>
      </c>
      <c r="L212" s="126"/>
      <c r="M212" s="120"/>
      <c r="N212" s="120"/>
      <c r="O212" s="120"/>
      <c r="P212" s="120"/>
      <c r="Q212" s="120"/>
      <c r="R212" s="120"/>
      <c r="S212" s="120"/>
      <c r="T212" s="120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</row>
    <row r="213" spans="1:30" ht="12" customHeight="1" outlineLevel="1">
      <c r="A213" s="124" t="s">
        <v>398</v>
      </c>
      <c r="B213" s="118">
        <v>-59.200000000000017</v>
      </c>
      <c r="C213" s="118">
        <v>-85.9</v>
      </c>
      <c r="D213" s="118">
        <v>-43.7</v>
      </c>
      <c r="E213" s="118">
        <v>-90</v>
      </c>
      <c r="F213" s="117">
        <f>E213+D213+C213+B213</f>
        <v>-278.8</v>
      </c>
      <c r="G213" s="118">
        <v>-30.600171260969866</v>
      </c>
      <c r="H213" s="118">
        <v>-80.699999999999989</v>
      </c>
      <c r="I213" s="118">
        <v>-32</v>
      </c>
      <c r="J213" s="118">
        <v>-21.709954554039115</v>
      </c>
      <c r="K213" s="117">
        <f>J213+I213+H213+G213</f>
        <v>-165.01012581500896</v>
      </c>
      <c r="L213" s="121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</row>
    <row r="214" spans="1:30" ht="12" customHeight="1" outlineLevel="1">
      <c r="A214" s="128" t="s">
        <v>39</v>
      </c>
      <c r="B214" s="127">
        <f t="shared" ref="B214:K214" si="122">B213/B$140</f>
        <v>-1.2920450886891187E-2</v>
      </c>
      <c r="C214" s="127">
        <f t="shared" si="122"/>
        <v>-1.4850766419322819E-2</v>
      </c>
      <c r="D214" s="127">
        <f t="shared" si="122"/>
        <v>-7.3130989899556388E-3</v>
      </c>
      <c r="E214" s="127">
        <f t="shared" si="122"/>
        <v>-1.277271588322538E-2</v>
      </c>
      <c r="F214" s="127">
        <f t="shared" si="122"/>
        <v>-1.1920670982480033E-2</v>
      </c>
      <c r="G214" s="127">
        <f t="shared" si="122"/>
        <v>-5.9498146411530511E-3</v>
      </c>
      <c r="H214" s="127">
        <f t="shared" si="122"/>
        <v>-1.4189716085127136E-2</v>
      </c>
      <c r="I214" s="127">
        <f t="shared" si="122"/>
        <v>-6.1608363335322767E-3</v>
      </c>
      <c r="J214" s="127">
        <f t="shared" si="122"/>
        <v>-3.504461312788342E-3</v>
      </c>
      <c r="K214" s="127">
        <f t="shared" si="122"/>
        <v>-7.4264284833991416E-3</v>
      </c>
      <c r="L214" s="126"/>
      <c r="M214" s="120"/>
      <c r="N214" s="120"/>
      <c r="O214" s="120"/>
      <c r="P214" s="120"/>
      <c r="Q214" s="120"/>
      <c r="R214" s="120"/>
      <c r="S214" s="120"/>
      <c r="T214" s="120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</row>
    <row r="215" spans="1:30" ht="12" customHeight="1" outlineLevel="1">
      <c r="A215" s="128" t="s">
        <v>393</v>
      </c>
      <c r="B215" s="127"/>
      <c r="C215" s="127"/>
      <c r="D215" s="127"/>
      <c r="E215" s="127"/>
      <c r="F215" s="127"/>
      <c r="G215" s="127">
        <f t="shared" ref="G215:K215" si="123">G213/B213-1</f>
        <v>-0.48310521518631999</v>
      </c>
      <c r="H215" s="127">
        <f t="shared" si="123"/>
        <v>-6.0535506402794148E-2</v>
      </c>
      <c r="I215" s="127">
        <f t="shared" si="123"/>
        <v>-0.26773455377574373</v>
      </c>
      <c r="J215" s="127">
        <f t="shared" si="123"/>
        <v>-0.75877828273289871</v>
      </c>
      <c r="K215" s="127">
        <f t="shared" si="123"/>
        <v>-0.40814158602937967</v>
      </c>
      <c r="L215" s="126"/>
      <c r="M215" s="120"/>
      <c r="N215" s="120"/>
      <c r="O215" s="120"/>
      <c r="P215" s="120"/>
      <c r="Q215" s="120"/>
      <c r="R215" s="120"/>
      <c r="S215" s="120"/>
      <c r="T215" s="120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</row>
    <row r="216" spans="1:30" ht="12" customHeight="1" outlineLevel="1">
      <c r="A216" s="121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1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</row>
    <row r="217" spans="1:30" ht="12" customHeight="1" outlineLevel="1">
      <c r="A217" s="121" t="s">
        <v>399</v>
      </c>
      <c r="B217" s="117">
        <f t="shared" ref="B217:K217" si="124">B220+B229</f>
        <v>89.567718401999826</v>
      </c>
      <c r="C217" s="117">
        <f t="shared" si="124"/>
        <v>25.262147570000007</v>
      </c>
      <c r="D217" s="117">
        <f t="shared" si="124"/>
        <v>-58.665199048999995</v>
      </c>
      <c r="E217" s="117">
        <f t="shared" si="124"/>
        <v>-511.01407332999997</v>
      </c>
      <c r="F217" s="117">
        <f t="shared" si="124"/>
        <v>-454.84940640700012</v>
      </c>
      <c r="G217" s="117">
        <f t="shared" si="124"/>
        <v>19.678717066283902</v>
      </c>
      <c r="H217" s="117">
        <f t="shared" si="124"/>
        <v>26.51671245113754</v>
      </c>
      <c r="I217" s="117">
        <f t="shared" si="124"/>
        <v>2.1000000000000014</v>
      </c>
      <c r="J217" s="117">
        <f t="shared" si="124"/>
        <v>-409.31499904969991</v>
      </c>
      <c r="K217" s="117">
        <f t="shared" si="124"/>
        <v>-361.01956953227847</v>
      </c>
      <c r="L217" s="121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</row>
    <row r="218" spans="1:30" ht="12" customHeight="1" outlineLevel="1">
      <c r="A218" s="128" t="s">
        <v>39</v>
      </c>
      <c r="B218" s="127">
        <f t="shared" ref="B218:K218" si="125">B217/B$140</f>
        <v>1.9548231531485449E-2</v>
      </c>
      <c r="C218" s="127">
        <f t="shared" si="125"/>
        <v>4.3674301840807171E-3</v>
      </c>
      <c r="D218" s="127">
        <f t="shared" si="125"/>
        <v>-9.817492171871587E-3</v>
      </c>
      <c r="E218" s="127">
        <f t="shared" si="125"/>
        <v>-7.2522639677486553E-2</v>
      </c>
      <c r="F218" s="127">
        <f t="shared" si="125"/>
        <v>-1.9448027691370853E-2</v>
      </c>
      <c r="G218" s="127">
        <f t="shared" si="125"/>
        <v>3.8262765891583245E-3</v>
      </c>
      <c r="H218" s="127">
        <f t="shared" si="125"/>
        <v>4.6625107954473034E-3</v>
      </c>
      <c r="I218" s="127">
        <f t="shared" si="125"/>
        <v>4.0430488438805592E-4</v>
      </c>
      <c r="J218" s="127">
        <f t="shared" si="125"/>
        <v>-6.6072389757573041E-2</v>
      </c>
      <c r="K218" s="127">
        <f t="shared" si="125"/>
        <v>-1.6248009029729154E-2</v>
      </c>
      <c r="L218" s="126"/>
      <c r="M218" s="120"/>
      <c r="N218" s="120"/>
      <c r="O218" s="120"/>
      <c r="P218" s="120"/>
      <c r="Q218" s="120"/>
      <c r="R218" s="120"/>
      <c r="S218" s="120"/>
      <c r="T218" s="120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</row>
    <row r="219" spans="1:30" ht="12" customHeight="1" outlineLevel="1">
      <c r="A219" s="126" t="s">
        <v>393</v>
      </c>
      <c r="B219" s="127"/>
      <c r="C219" s="127"/>
      <c r="D219" s="127"/>
      <c r="E219" s="127"/>
      <c r="F219" s="127"/>
      <c r="G219" s="127">
        <f t="shared" ref="G219:K219" si="126">G217/B217-1</f>
        <v>-0.78029230377443082</v>
      </c>
      <c r="H219" s="127">
        <f t="shared" si="126"/>
        <v>4.966184595593881E-2</v>
      </c>
      <c r="I219" s="127">
        <f t="shared" si="126"/>
        <v>-1.0357963500344725</v>
      </c>
      <c r="J219" s="127">
        <f t="shared" si="126"/>
        <v>-0.19901423383035755</v>
      </c>
      <c r="K219" s="127">
        <f t="shared" si="126"/>
        <v>-0.20628769775894251</v>
      </c>
      <c r="L219" s="126"/>
      <c r="M219" s="120"/>
      <c r="N219" s="120"/>
      <c r="O219" s="120"/>
      <c r="P219" s="120"/>
      <c r="Q219" s="120"/>
      <c r="R219" s="120"/>
      <c r="S219" s="120"/>
      <c r="T219" s="120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</row>
    <row r="220" spans="1:30" ht="12" customHeight="1" outlineLevel="1">
      <c r="A220" s="124" t="s">
        <v>397</v>
      </c>
      <c r="B220" s="118">
        <v>103.06771840199983</v>
      </c>
      <c r="C220" s="118">
        <v>56.062147570000008</v>
      </c>
      <c r="D220" s="118">
        <v>4.5536345199999992</v>
      </c>
      <c r="E220" s="118">
        <v>14.78592667</v>
      </c>
      <c r="F220" s="117">
        <f>E220+D220+C220+B220</f>
        <v>178.46942716199982</v>
      </c>
      <c r="G220" s="118">
        <v>20.678717066283902</v>
      </c>
      <c r="H220" s="118">
        <v>21.216712451137539</v>
      </c>
      <c r="I220" s="118">
        <v>12.200000000000001</v>
      </c>
      <c r="J220" s="118">
        <v>51.605651995314204</v>
      </c>
      <c r="K220" s="117">
        <f>J220+I220+H220+G220</f>
        <v>105.70108151273564</v>
      </c>
      <c r="L220" s="121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</row>
    <row r="221" spans="1:30" ht="12" customHeight="1" outlineLevel="1">
      <c r="A221" s="128" t="s">
        <v>39</v>
      </c>
      <c r="B221" s="127">
        <f t="shared" ref="B221:K221" si="127">B220/B$140</f>
        <v>2.249461813575962E-2</v>
      </c>
      <c r="C221" s="127">
        <f t="shared" si="127"/>
        <v>9.6922684345480369E-3</v>
      </c>
      <c r="D221" s="127">
        <f t="shared" si="127"/>
        <v>7.6204073246771448E-4</v>
      </c>
      <c r="E221" s="127">
        <f t="shared" si="127"/>
        <v>2.0984048936234971E-3</v>
      </c>
      <c r="F221" s="127">
        <f t="shared" si="127"/>
        <v>7.6308297045548238E-3</v>
      </c>
      <c r="G221" s="127">
        <f t="shared" si="127"/>
        <v>4.0207138879044908E-3</v>
      </c>
      <c r="H221" s="127">
        <f t="shared" si="127"/>
        <v>3.7305963561514691E-3</v>
      </c>
      <c r="I221" s="127">
        <f t="shared" si="127"/>
        <v>2.3488188521591808E-3</v>
      </c>
      <c r="J221" s="127">
        <f t="shared" si="127"/>
        <v>8.3302804936157809E-3</v>
      </c>
      <c r="K221" s="127">
        <f t="shared" si="127"/>
        <v>4.7571718316990344E-3</v>
      </c>
      <c r="L221" s="126"/>
      <c r="M221" s="120"/>
      <c r="N221" s="120"/>
      <c r="O221" s="120"/>
      <c r="P221" s="120"/>
      <c r="Q221" s="120"/>
      <c r="R221" s="120"/>
      <c r="S221" s="120"/>
      <c r="T221" s="120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</row>
    <row r="222" spans="1:30" ht="12" customHeight="1" outlineLevel="1">
      <c r="A222" s="128" t="s">
        <v>393</v>
      </c>
      <c r="B222" s="127"/>
      <c r="C222" s="127"/>
      <c r="D222" s="127"/>
      <c r="E222" s="127"/>
      <c r="F222" s="127"/>
      <c r="G222" s="127">
        <f t="shared" ref="G222:K222" si="128">G220/B220-1</f>
        <v>-0.79936766441622642</v>
      </c>
      <c r="H222" s="127">
        <f t="shared" si="128"/>
        <v>-0.62155013015428917</v>
      </c>
      <c r="I222" s="127">
        <f t="shared" si="128"/>
        <v>1.6791785652573634</v>
      </c>
      <c r="J222" s="127">
        <f t="shared" si="128"/>
        <v>2.490187199427941</v>
      </c>
      <c r="K222" s="127">
        <f t="shared" si="128"/>
        <v>-0.40773563745016717</v>
      </c>
      <c r="L222" s="126"/>
      <c r="M222" s="120"/>
      <c r="N222" s="120"/>
      <c r="O222" s="120"/>
      <c r="P222" s="120"/>
      <c r="Q222" s="120"/>
      <c r="R222" s="120"/>
      <c r="S222" s="120"/>
      <c r="T222" s="120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</row>
    <row r="223" spans="1:30" ht="12" customHeight="1" outlineLevel="1">
      <c r="A223" s="124" t="s">
        <v>357</v>
      </c>
      <c r="B223" s="118">
        <v>102.70527320999983</v>
      </c>
      <c r="C223" s="118">
        <v>78.819565350000005</v>
      </c>
      <c r="D223" s="118">
        <v>17.286873079999999</v>
      </c>
      <c r="E223" s="118">
        <v>15.00498346</v>
      </c>
      <c r="F223" s="117">
        <f>E223+D223+C223+B223</f>
        <v>213.81669509999983</v>
      </c>
      <c r="G223" s="118">
        <v>32.023620971131393</v>
      </c>
      <c r="H223" s="118">
        <v>18.598441833562092</v>
      </c>
      <c r="I223" s="118">
        <v>13.8</v>
      </c>
      <c r="J223" s="118">
        <v>59.530780615348704</v>
      </c>
      <c r="K223" s="117">
        <f>J223+I223+H223+G223</f>
        <v>123.95284342004219</v>
      </c>
      <c r="L223" s="121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</row>
    <row r="224" spans="1:30" ht="12" customHeight="1" outlineLevel="1">
      <c r="A224" s="128" t="s">
        <v>39</v>
      </c>
      <c r="B224" s="127">
        <f t="shared" ref="B224:K224" si="129">B223/B$142</f>
        <v>3.7829341387594452E-2</v>
      </c>
      <c r="C224" s="127">
        <f t="shared" si="129"/>
        <v>2.2977456677695712E-2</v>
      </c>
      <c r="D224" s="127">
        <f t="shared" si="129"/>
        <v>5.1840485532902948E-3</v>
      </c>
      <c r="E224" s="127">
        <f t="shared" si="129"/>
        <v>3.7846253703882906E-3</v>
      </c>
      <c r="F224" s="127">
        <f t="shared" si="129"/>
        <v>1.5903522952890475E-2</v>
      </c>
      <c r="G224" s="127">
        <f t="shared" si="129"/>
        <v>1.1285673314186643E-2</v>
      </c>
      <c r="H224" s="127">
        <f t="shared" si="129"/>
        <v>5.1623919399226281E-3</v>
      </c>
      <c r="I224" s="127">
        <f t="shared" si="129"/>
        <v>4.2991993520047353E-3</v>
      </c>
      <c r="J224" s="127">
        <f t="shared" si="129"/>
        <v>1.577051875587401E-2</v>
      </c>
      <c r="K224" s="127">
        <f t="shared" si="129"/>
        <v>9.2330278432500267E-3</v>
      </c>
      <c r="L224" s="126"/>
      <c r="M224" s="120"/>
      <c r="N224" s="120"/>
      <c r="O224" s="120"/>
      <c r="P224" s="120"/>
      <c r="Q224" s="120"/>
      <c r="R224" s="120"/>
      <c r="S224" s="120"/>
      <c r="T224" s="120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</row>
    <row r="225" spans="1:30" ht="12" customHeight="1" outlineLevel="1">
      <c r="A225" s="128" t="s">
        <v>393</v>
      </c>
      <c r="B225" s="127"/>
      <c r="C225" s="127"/>
      <c r="D225" s="127"/>
      <c r="E225" s="127"/>
      <c r="F225" s="127"/>
      <c r="G225" s="127">
        <f t="shared" ref="G225:K225" si="130">G223/B223-1</f>
        <v>-0.68819886291862342</v>
      </c>
      <c r="H225" s="127">
        <f t="shared" si="130"/>
        <v>-0.76403775190873857</v>
      </c>
      <c r="I225" s="127">
        <f t="shared" si="130"/>
        <v>-0.20170640831707887</v>
      </c>
      <c r="J225" s="127">
        <f t="shared" si="130"/>
        <v>2.9674006155384793</v>
      </c>
      <c r="K225" s="127">
        <f t="shared" si="130"/>
        <v>-0.42028454156925987</v>
      </c>
      <c r="L225" s="126"/>
      <c r="M225" s="120"/>
      <c r="N225" s="120"/>
      <c r="O225" s="120"/>
      <c r="P225" s="120"/>
      <c r="Q225" s="120"/>
      <c r="R225" s="120"/>
      <c r="S225" s="120"/>
      <c r="T225" s="120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</row>
    <row r="226" spans="1:30" ht="12" customHeight="1" outlineLevel="1">
      <c r="A226" s="124" t="s">
        <v>358</v>
      </c>
      <c r="B226" s="118">
        <v>0.36244519200000003</v>
      </c>
      <c r="C226" s="118">
        <v>-22.757417780000001</v>
      </c>
      <c r="D226" s="118">
        <v>-12.73323856</v>
      </c>
      <c r="E226" s="118">
        <v>-0.21905679</v>
      </c>
      <c r="F226" s="117">
        <f>E226+D226+C226+B226</f>
        <v>-35.347267937999995</v>
      </c>
      <c r="G226" s="118">
        <v>-11.344903904847492</v>
      </c>
      <c r="H226" s="118">
        <v>2.6182706175754475</v>
      </c>
      <c r="I226" s="118">
        <v>-1.6</v>
      </c>
      <c r="J226" s="118">
        <v>-7.925128620034501</v>
      </c>
      <c r="K226" s="117">
        <f>J226+I226+H226+G226</f>
        <v>-18.251761907306545</v>
      </c>
      <c r="L226" s="121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</row>
    <row r="227" spans="1:30" ht="12" customHeight="1" outlineLevel="1">
      <c r="A227" s="128" t="s">
        <v>39</v>
      </c>
      <c r="B227" s="127">
        <f t="shared" ref="B227:K227" si="131">B226/B$145</f>
        <v>1.9414070367991347E-4</v>
      </c>
      <c r="C227" s="127">
        <f t="shared" si="131"/>
        <v>-9.667907645350202E-3</v>
      </c>
      <c r="D227" s="127">
        <f t="shared" si="131"/>
        <v>-4.8214596565272121E-3</v>
      </c>
      <c r="E227" s="127">
        <f t="shared" si="131"/>
        <v>-7.1086590615931599E-5</v>
      </c>
      <c r="F227" s="127">
        <f t="shared" si="131"/>
        <v>-3.5548710916210547E-3</v>
      </c>
      <c r="G227" s="127">
        <f t="shared" si="131"/>
        <v>-4.9208001920022712E-3</v>
      </c>
      <c r="H227" s="127">
        <f t="shared" si="131"/>
        <v>1.2560434637115116E-3</v>
      </c>
      <c r="I227" s="127">
        <f t="shared" si="131"/>
        <v>-8.0637032557201894E-4</v>
      </c>
      <c r="J227" s="127">
        <f t="shared" si="131"/>
        <v>-3.2746660998140419E-3</v>
      </c>
      <c r="K227" s="127">
        <f t="shared" si="131"/>
        <v>-2.0753913056935462E-3</v>
      </c>
      <c r="L227" s="126"/>
      <c r="M227" s="120"/>
      <c r="N227" s="120"/>
      <c r="O227" s="120"/>
      <c r="P227" s="120"/>
      <c r="Q227" s="120"/>
      <c r="R227" s="120"/>
      <c r="S227" s="120"/>
      <c r="T227" s="120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</row>
    <row r="228" spans="1:30" ht="12" customHeight="1" outlineLevel="1">
      <c r="A228" s="128" t="s">
        <v>393</v>
      </c>
      <c r="B228" s="127"/>
      <c r="C228" s="127"/>
      <c r="D228" s="127"/>
      <c r="E228" s="127"/>
      <c r="F228" s="127"/>
      <c r="G228" s="127">
        <f t="shared" ref="G228:K228" si="132">G226/B226-1</f>
        <v>-32.301019175466095</v>
      </c>
      <c r="H228" s="127">
        <f t="shared" si="132"/>
        <v>-1.1150513051562676</v>
      </c>
      <c r="I228" s="127">
        <f t="shared" si="132"/>
        <v>-0.87434461449373801</v>
      </c>
      <c r="J228" s="127">
        <f t="shared" si="132"/>
        <v>35.178420308425501</v>
      </c>
      <c r="K228" s="127">
        <f t="shared" si="132"/>
        <v>-0.48364433881225</v>
      </c>
      <c r="L228" s="126"/>
      <c r="M228" s="120"/>
      <c r="N228" s="120"/>
      <c r="O228" s="120"/>
      <c r="P228" s="120"/>
      <c r="Q228" s="120"/>
      <c r="R228" s="120"/>
      <c r="S228" s="120"/>
      <c r="T228" s="120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</row>
    <row r="229" spans="1:30" ht="12" customHeight="1" outlineLevel="1">
      <c r="A229" s="124" t="s">
        <v>398</v>
      </c>
      <c r="B229" s="118">
        <v>-13.499999999999996</v>
      </c>
      <c r="C229" s="118">
        <v>-30.8</v>
      </c>
      <c r="D229" s="118">
        <v>-63.218833568999997</v>
      </c>
      <c r="E229" s="118">
        <v>-525.79999999999995</v>
      </c>
      <c r="F229" s="117">
        <f>E229+D229+C229+B229</f>
        <v>-633.31883356899993</v>
      </c>
      <c r="G229" s="118">
        <v>-1</v>
      </c>
      <c r="H229" s="118">
        <v>5.3</v>
      </c>
      <c r="I229" s="118">
        <v>-10.1</v>
      </c>
      <c r="J229" s="118">
        <v>-460.9206510450141</v>
      </c>
      <c r="K229" s="117">
        <f>J229+I229+H229+G229</f>
        <v>-466.72065104501411</v>
      </c>
      <c r="L229" s="121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</row>
    <row r="230" spans="1:30" ht="12" customHeight="1" outlineLevel="1">
      <c r="A230" s="128" t="s">
        <v>39</v>
      </c>
      <c r="B230" s="127">
        <f t="shared" ref="B230:K230" si="133">B229/B$140</f>
        <v>-2.9463866042741711E-3</v>
      </c>
      <c r="C230" s="127">
        <f t="shared" si="133"/>
        <v>-5.3248382504673198E-3</v>
      </c>
      <c r="D230" s="127">
        <f t="shared" si="133"/>
        <v>-1.05795329043393E-2</v>
      </c>
      <c r="E230" s="127">
        <f t="shared" si="133"/>
        <v>-7.4621044571110046E-2</v>
      </c>
      <c r="F230" s="127">
        <f t="shared" si="133"/>
        <v>-2.7078857395925676E-2</v>
      </c>
      <c r="G230" s="127">
        <f t="shared" si="133"/>
        <v>-1.9443729874616631E-4</v>
      </c>
      <c r="H230" s="127">
        <f t="shared" si="133"/>
        <v>9.3191443929583435E-4</v>
      </c>
      <c r="I230" s="127">
        <f t="shared" si="133"/>
        <v>-1.9445139677711247E-3</v>
      </c>
      <c r="J230" s="127">
        <f t="shared" si="133"/>
        <v>-7.4402670251188824E-2</v>
      </c>
      <c r="K230" s="127">
        <f t="shared" si="133"/>
        <v>-2.1005180861428191E-2</v>
      </c>
      <c r="L230" s="126"/>
      <c r="M230" s="120"/>
      <c r="N230" s="120"/>
      <c r="O230" s="120"/>
      <c r="P230" s="120"/>
      <c r="Q230" s="120"/>
      <c r="R230" s="120"/>
      <c r="S230" s="120"/>
      <c r="T230" s="120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</row>
    <row r="231" spans="1:30" ht="12" customHeight="1" outlineLevel="1">
      <c r="A231" s="128" t="s">
        <v>393</v>
      </c>
      <c r="B231" s="127"/>
      <c r="C231" s="127"/>
      <c r="D231" s="127"/>
      <c r="E231" s="127"/>
      <c r="F231" s="127"/>
      <c r="G231" s="127">
        <f t="shared" ref="G231:K231" si="134">G229/B229-1</f>
        <v>-0.92592592592592593</v>
      </c>
      <c r="H231" s="127">
        <f t="shared" si="134"/>
        <v>-1.1720779220779221</v>
      </c>
      <c r="I231" s="127">
        <f t="shared" si="134"/>
        <v>-0.84023748256955133</v>
      </c>
      <c r="J231" s="127">
        <f t="shared" si="134"/>
        <v>-0.12339168686760338</v>
      </c>
      <c r="K231" s="127">
        <f t="shared" si="134"/>
        <v>-0.26305578437505128</v>
      </c>
      <c r="L231" s="126"/>
      <c r="M231" s="120"/>
      <c r="N231" s="120"/>
      <c r="O231" s="120"/>
      <c r="P231" s="120"/>
      <c r="Q231" s="120"/>
      <c r="R231" s="120"/>
      <c r="S231" s="120"/>
      <c r="T231" s="120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</row>
    <row r="232" spans="1:30" ht="12" customHeight="1" outlineLevel="1">
      <c r="A232" s="121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1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</row>
    <row r="233" spans="1:30" ht="12" customHeight="1" outlineLevel="1">
      <c r="A233" s="121" t="s">
        <v>57</v>
      </c>
      <c r="B233" s="117">
        <f t="shared" ref="B233:K233" si="135">B236+B245</f>
        <v>-42.1355391727</v>
      </c>
      <c r="C233" s="117">
        <f t="shared" si="135"/>
        <v>-67.585642998999987</v>
      </c>
      <c r="D233" s="117">
        <f t="shared" si="135"/>
        <v>-132.09350873</v>
      </c>
      <c r="E233" s="117">
        <f t="shared" si="135"/>
        <v>-256.49009296844042</v>
      </c>
      <c r="F233" s="117">
        <f t="shared" si="135"/>
        <v>-498.30478387014045</v>
      </c>
      <c r="G233" s="117">
        <f t="shared" si="135"/>
        <v>-125.92184535813324</v>
      </c>
      <c r="H233" s="117">
        <f t="shared" si="135"/>
        <v>-98.713781011411356</v>
      </c>
      <c r="I233" s="117">
        <f t="shared" si="135"/>
        <v>-98.100000000000009</v>
      </c>
      <c r="J233" s="117">
        <f t="shared" si="135"/>
        <v>-104.5682619346002</v>
      </c>
      <c r="K233" s="117">
        <f t="shared" si="135"/>
        <v>-427.30388830414478</v>
      </c>
      <c r="L233" s="121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</row>
    <row r="234" spans="1:30" ht="12" customHeight="1" outlineLevel="1">
      <c r="A234" s="128" t="s">
        <v>39</v>
      </c>
      <c r="B234" s="127">
        <f t="shared" ref="B234:K234" si="136">B233/B$140</f>
        <v>-9.1961176431342891E-3</v>
      </c>
      <c r="C234" s="127">
        <f t="shared" si="136"/>
        <v>-1.1684500552711167E-2</v>
      </c>
      <c r="D234" s="127">
        <f t="shared" si="136"/>
        <v>-2.2105558473067718E-2</v>
      </c>
      <c r="E234" s="127">
        <f t="shared" si="136"/>
        <v>-3.6400834270532818E-2</v>
      </c>
      <c r="F234" s="127">
        <f t="shared" si="136"/>
        <v>-2.1306052286627571E-2</v>
      </c>
      <c r="G234" s="127">
        <f t="shared" si="136"/>
        <v>-2.448390346456791E-2</v>
      </c>
      <c r="H234" s="127">
        <f t="shared" si="136"/>
        <v>-1.7357131675853055E-2</v>
      </c>
      <c r="I234" s="127">
        <f t="shared" si="136"/>
        <v>-1.8886813884984886E-2</v>
      </c>
      <c r="J234" s="127">
        <f t="shared" si="136"/>
        <v>-1.6879603666749527E-2</v>
      </c>
      <c r="K234" s="127">
        <f t="shared" si="136"/>
        <v>-1.9231194155482946E-2</v>
      </c>
      <c r="L234" s="126"/>
      <c r="M234" s="120"/>
      <c r="N234" s="120"/>
      <c r="O234" s="120"/>
      <c r="P234" s="120"/>
      <c r="Q234" s="120"/>
      <c r="R234" s="120"/>
      <c r="S234" s="120"/>
      <c r="T234" s="120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</row>
    <row r="235" spans="1:30" ht="12" customHeight="1" outlineLevel="1">
      <c r="A235" s="126" t="s">
        <v>393</v>
      </c>
      <c r="B235" s="127"/>
      <c r="C235" s="127"/>
      <c r="D235" s="127"/>
      <c r="E235" s="127"/>
      <c r="F235" s="127"/>
      <c r="G235" s="127">
        <f t="shared" ref="G235:K235" si="137">G233/B233-1</f>
        <v>1.9884949339800819</v>
      </c>
      <c r="H235" s="127">
        <f t="shared" si="137"/>
        <v>0.46057323169762476</v>
      </c>
      <c r="I235" s="127">
        <f t="shared" si="137"/>
        <v>-0.25734427873729171</v>
      </c>
      <c r="J235" s="127">
        <f t="shared" si="137"/>
        <v>-0.5923107176405964</v>
      </c>
      <c r="K235" s="127">
        <f t="shared" si="137"/>
        <v>-0.14248487645364183</v>
      </c>
      <c r="L235" s="126"/>
      <c r="M235" s="120"/>
      <c r="N235" s="120"/>
      <c r="O235" s="120"/>
      <c r="P235" s="120"/>
      <c r="Q235" s="120"/>
      <c r="R235" s="120"/>
      <c r="S235" s="120"/>
      <c r="T235" s="120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</row>
    <row r="236" spans="1:30" ht="12" customHeight="1" outlineLevel="1">
      <c r="A236" s="124" t="s">
        <v>397</v>
      </c>
      <c r="B236" s="118">
        <v>-42.1355391727</v>
      </c>
      <c r="C236" s="118">
        <v>-66.485642998999992</v>
      </c>
      <c r="D236" s="118">
        <v>-121.1216293</v>
      </c>
      <c r="E236" s="118">
        <v>-253.99009296844045</v>
      </c>
      <c r="F236" s="117">
        <f>E236+D236+C236+B236</f>
        <v>-483.73290444014043</v>
      </c>
      <c r="G236" s="118">
        <v>-125.72184535813324</v>
      </c>
      <c r="H236" s="118">
        <v>-87.713781011411356</v>
      </c>
      <c r="I236" s="118">
        <v>-107.9</v>
      </c>
      <c r="J236" s="118">
        <v>-104.5682619346002</v>
      </c>
      <c r="K236" s="117">
        <f>J236+I236+H236+G236</f>
        <v>-425.9038883041448</v>
      </c>
      <c r="L236" s="121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</row>
    <row r="237" spans="1:30" ht="12" customHeight="1" outlineLevel="1">
      <c r="A237" s="128" t="s">
        <v>39</v>
      </c>
      <c r="B237" s="127">
        <f t="shared" ref="B237:K237" si="138">B236/B$140</f>
        <v>-9.1961176431342891E-3</v>
      </c>
      <c r="C237" s="127">
        <f t="shared" si="138"/>
        <v>-1.1494327758051622E-2</v>
      </c>
      <c r="D237" s="127">
        <f t="shared" si="138"/>
        <v>-2.0269438555963644E-2</v>
      </c>
      <c r="E237" s="127">
        <f t="shared" si="138"/>
        <v>-3.6046036607109894E-2</v>
      </c>
      <c r="F237" s="127">
        <f t="shared" si="138"/>
        <v>-2.0683001424786112E-2</v>
      </c>
      <c r="G237" s="127">
        <f t="shared" si="138"/>
        <v>-2.4445016004818677E-2</v>
      </c>
      <c r="H237" s="127">
        <f t="shared" si="138"/>
        <v>-1.5422969632031512E-2</v>
      </c>
      <c r="I237" s="127">
        <f t="shared" si="138"/>
        <v>-2.0773570012129147E-2</v>
      </c>
      <c r="J237" s="127">
        <f t="shared" si="138"/>
        <v>-1.6879603666749527E-2</v>
      </c>
      <c r="K237" s="127">
        <f t="shared" si="138"/>
        <v>-1.9168185901744537E-2</v>
      </c>
      <c r="L237" s="126"/>
      <c r="M237" s="120"/>
      <c r="N237" s="120"/>
      <c r="O237" s="120"/>
      <c r="P237" s="120"/>
      <c r="Q237" s="120"/>
      <c r="R237" s="120"/>
      <c r="S237" s="120"/>
      <c r="T237" s="120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</row>
    <row r="238" spans="1:30" ht="12" customHeight="1" outlineLevel="1">
      <c r="A238" s="128" t="s">
        <v>393</v>
      </c>
      <c r="B238" s="127"/>
      <c r="C238" s="127"/>
      <c r="D238" s="127"/>
      <c r="E238" s="127"/>
      <c r="F238" s="127"/>
      <c r="G238" s="127">
        <f t="shared" ref="G238:K238" si="139">G236/B236-1</f>
        <v>1.9837483470388237</v>
      </c>
      <c r="H238" s="127">
        <f t="shared" si="139"/>
        <v>0.31928905331833302</v>
      </c>
      <c r="I238" s="127">
        <f t="shared" si="139"/>
        <v>-0.10915993597850315</v>
      </c>
      <c r="J238" s="127">
        <f t="shared" si="139"/>
        <v>-0.5882978713362913</v>
      </c>
      <c r="K238" s="127">
        <f t="shared" si="139"/>
        <v>-0.11954741057552287</v>
      </c>
      <c r="L238" s="126"/>
      <c r="M238" s="120"/>
      <c r="N238" s="120"/>
      <c r="O238" s="120"/>
      <c r="P238" s="120"/>
      <c r="Q238" s="120"/>
      <c r="R238" s="120"/>
      <c r="S238" s="120"/>
      <c r="T238" s="120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</row>
    <row r="239" spans="1:30" ht="12" customHeight="1" outlineLevel="1">
      <c r="A239" s="124" t="s">
        <v>357</v>
      </c>
      <c r="B239" s="118">
        <v>-27.735872129999997</v>
      </c>
      <c r="C239" s="118">
        <v>-56.464823329999994</v>
      </c>
      <c r="D239" s="118">
        <v>-82.145893000000001</v>
      </c>
      <c r="E239" s="118">
        <v>-96.009383719999931</v>
      </c>
      <c r="F239" s="117">
        <f>E239+D239+C239+B239</f>
        <v>-262.35597217999992</v>
      </c>
      <c r="G239" s="118">
        <v>-55.08351699</v>
      </c>
      <c r="H239" s="118">
        <v>-57.132533179999989</v>
      </c>
      <c r="I239" s="118">
        <v>-76.3</v>
      </c>
      <c r="J239" s="118">
        <v>-61.843849709999994</v>
      </c>
      <c r="K239" s="117">
        <f>J239+I239+H239+G239</f>
        <v>-250.35989987999997</v>
      </c>
      <c r="L239" s="121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</row>
    <row r="240" spans="1:30" ht="12" customHeight="1" outlineLevel="1">
      <c r="A240" s="128" t="s">
        <v>39</v>
      </c>
      <c r="B240" s="127">
        <f t="shared" ref="B240:K240" si="140">B239/B$142</f>
        <v>-1.0215928965429975E-2</v>
      </c>
      <c r="C240" s="127">
        <f t="shared" si="140"/>
        <v>-1.6460608810992598E-2</v>
      </c>
      <c r="D240" s="127">
        <f t="shared" si="140"/>
        <v>-2.4634200517042806E-2</v>
      </c>
      <c r="E240" s="127">
        <f t="shared" si="140"/>
        <v>-2.4215924688667151E-2</v>
      </c>
      <c r="F240" s="127">
        <f t="shared" si="140"/>
        <v>-1.9513837417799128E-2</v>
      </c>
      <c r="G240" s="127">
        <f t="shared" si="140"/>
        <v>-1.9412376205239182E-2</v>
      </c>
      <c r="H240" s="127">
        <f t="shared" si="140"/>
        <v>-1.5858346168739511E-2</v>
      </c>
      <c r="I240" s="127">
        <f t="shared" si="140"/>
        <v>-2.3770210909997196E-2</v>
      </c>
      <c r="J240" s="127">
        <f t="shared" si="140"/>
        <v>-1.6383282424748621E-2</v>
      </c>
      <c r="K240" s="127">
        <f t="shared" si="140"/>
        <v>-1.8648865670568109E-2</v>
      </c>
      <c r="L240" s="126"/>
      <c r="M240" s="120"/>
      <c r="N240" s="120"/>
      <c r="O240" s="120"/>
      <c r="P240" s="120"/>
      <c r="Q240" s="120"/>
      <c r="R240" s="120"/>
      <c r="S240" s="120"/>
      <c r="T240" s="120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</row>
    <row r="241" spans="1:30" ht="12" customHeight="1" outlineLevel="1">
      <c r="A241" s="128" t="s">
        <v>393</v>
      </c>
      <c r="B241" s="127"/>
      <c r="C241" s="127"/>
      <c r="D241" s="127"/>
      <c r="E241" s="127"/>
      <c r="F241" s="127"/>
      <c r="G241" s="127">
        <f t="shared" ref="G241:K241" si="141">G239/B239-1</f>
        <v>0.98600270190963002</v>
      </c>
      <c r="H241" s="127">
        <f t="shared" si="141"/>
        <v>1.1825235794995059E-2</v>
      </c>
      <c r="I241" s="127">
        <f t="shared" si="141"/>
        <v>-7.1164762917605651E-2</v>
      </c>
      <c r="J241" s="127">
        <f t="shared" si="141"/>
        <v>-0.35585619536564983</v>
      </c>
      <c r="K241" s="127">
        <f t="shared" si="141"/>
        <v>-4.5724410998997822E-2</v>
      </c>
      <c r="L241" s="126"/>
      <c r="M241" s="120"/>
      <c r="N241" s="120"/>
      <c r="O241" s="120"/>
      <c r="P241" s="120"/>
      <c r="Q241" s="120"/>
      <c r="R241" s="120"/>
      <c r="S241" s="120"/>
      <c r="T241" s="120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</row>
    <row r="242" spans="1:30" ht="12" customHeight="1" outlineLevel="1">
      <c r="A242" s="124" t="s">
        <v>358</v>
      </c>
      <c r="B242" s="118">
        <v>-14.399667042700001</v>
      </c>
      <c r="C242" s="118">
        <v>-10.020819669</v>
      </c>
      <c r="D242" s="118">
        <v>-38.975736300000001</v>
      </c>
      <c r="E242" s="118">
        <v>-157.98070924844052</v>
      </c>
      <c r="F242" s="117">
        <f>E242+D242+C242+B242</f>
        <v>-221.37693226014051</v>
      </c>
      <c r="G242" s="118">
        <v>-70.638328368133244</v>
      </c>
      <c r="H242" s="118">
        <v>-30.58124783141136</v>
      </c>
      <c r="I242" s="118">
        <v>-31.6</v>
      </c>
      <c r="J242" s="118">
        <v>-42.724412224600201</v>
      </c>
      <c r="K242" s="117">
        <f>J242+I242+H242+G242</f>
        <v>-175.5439884241448</v>
      </c>
      <c r="L242" s="121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</row>
    <row r="243" spans="1:30" ht="12" customHeight="1" outlineLevel="1">
      <c r="A243" s="128" t="s">
        <v>39</v>
      </c>
      <c r="B243" s="127">
        <f t="shared" ref="B243:K243" si="142">B242/B$145</f>
        <v>-7.7130599443190756E-3</v>
      </c>
      <c r="C243" s="127">
        <f t="shared" si="142"/>
        <v>-4.2570892720413369E-3</v>
      </c>
      <c r="D243" s="127">
        <f t="shared" si="142"/>
        <v>-1.4758220327719455E-2</v>
      </c>
      <c r="E243" s="127">
        <f t="shared" si="142"/>
        <v>-5.1266660136663242E-2</v>
      </c>
      <c r="F243" s="127">
        <f t="shared" si="142"/>
        <v>-2.2263855249681108E-2</v>
      </c>
      <c r="G243" s="127">
        <f t="shared" si="142"/>
        <v>-3.0639051922520647E-2</v>
      </c>
      <c r="H243" s="127">
        <f t="shared" si="142"/>
        <v>-1.467051426729736E-2</v>
      </c>
      <c r="I243" s="127">
        <f t="shared" si="142"/>
        <v>-1.5925813930047373E-2</v>
      </c>
      <c r="J243" s="127">
        <f t="shared" si="142"/>
        <v>-1.7653743056320243E-2</v>
      </c>
      <c r="K243" s="127">
        <f t="shared" si="142"/>
        <v>-1.9960947835748016E-2</v>
      </c>
      <c r="L243" s="126"/>
      <c r="M243" s="120"/>
      <c r="N243" s="120"/>
      <c r="O243" s="120"/>
      <c r="P243" s="120"/>
      <c r="Q243" s="120"/>
      <c r="R243" s="120"/>
      <c r="S243" s="120"/>
      <c r="T243" s="120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</row>
    <row r="244" spans="1:30" ht="12" customHeight="1" outlineLevel="1">
      <c r="A244" s="128" t="s">
        <v>393</v>
      </c>
      <c r="B244" s="127"/>
      <c r="C244" s="127"/>
      <c r="D244" s="127"/>
      <c r="E244" s="127"/>
      <c r="F244" s="127"/>
      <c r="G244" s="127">
        <f t="shared" ref="G244:K244" si="143">G242/B242-1</f>
        <v>3.9055528963736545</v>
      </c>
      <c r="H244" s="127">
        <f t="shared" si="143"/>
        <v>2.0517710967313647</v>
      </c>
      <c r="I244" s="127">
        <f t="shared" si="143"/>
        <v>-0.18923917801650358</v>
      </c>
      <c r="J244" s="127">
        <f t="shared" si="143"/>
        <v>-0.72955930867855656</v>
      </c>
      <c r="K244" s="127">
        <f t="shared" si="143"/>
        <v>-0.20703577092728576</v>
      </c>
      <c r="L244" s="126"/>
      <c r="M244" s="120"/>
      <c r="N244" s="120"/>
      <c r="O244" s="120"/>
      <c r="P244" s="120"/>
      <c r="Q244" s="120"/>
      <c r="R244" s="120"/>
      <c r="S244" s="120"/>
      <c r="T244" s="120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</row>
    <row r="245" spans="1:30" ht="12" customHeight="1" outlineLevel="1">
      <c r="A245" s="124" t="s">
        <v>398</v>
      </c>
      <c r="B245" s="118">
        <v>0</v>
      </c>
      <c r="C245" s="118">
        <v>-1.1000000000000001</v>
      </c>
      <c r="D245" s="118">
        <v>-10.97187943</v>
      </c>
      <c r="E245" s="118">
        <v>-2.5</v>
      </c>
      <c r="F245" s="117">
        <f>E245+D245+C245+B245</f>
        <v>-14.571879429999999</v>
      </c>
      <c r="G245" s="118">
        <v>-0.19999999999999929</v>
      </c>
      <c r="H245" s="118">
        <v>-11</v>
      </c>
      <c r="I245" s="118">
        <v>9.7999999999999989</v>
      </c>
      <c r="J245" s="118">
        <v>0</v>
      </c>
      <c r="K245" s="117">
        <f>J245+I245+H245+G245</f>
        <v>-1.4000000000000004</v>
      </c>
      <c r="L245" s="121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</row>
    <row r="246" spans="1:30" ht="12" customHeight="1" outlineLevel="1">
      <c r="A246" s="128" t="s">
        <v>39</v>
      </c>
      <c r="B246" s="127">
        <f t="shared" ref="B246:K246" si="144">B245/B$140</f>
        <v>0</v>
      </c>
      <c r="C246" s="127">
        <f t="shared" si="144"/>
        <v>-1.9017279465954716E-4</v>
      </c>
      <c r="D246" s="127">
        <f t="shared" si="144"/>
        <v>-1.8361199171040741E-3</v>
      </c>
      <c r="E246" s="127">
        <f t="shared" si="144"/>
        <v>-3.5479766342292723E-4</v>
      </c>
      <c r="F246" s="127">
        <f t="shared" si="144"/>
        <v>-6.2305086184145854E-4</v>
      </c>
      <c r="G246" s="127">
        <f t="shared" si="144"/>
        <v>-3.8887459749233125E-5</v>
      </c>
      <c r="H246" s="127">
        <f t="shared" si="144"/>
        <v>-1.9341620438215429E-3</v>
      </c>
      <c r="I246" s="127">
        <f t="shared" si="144"/>
        <v>1.8867561271442596E-3</v>
      </c>
      <c r="J246" s="127">
        <f t="shared" si="144"/>
        <v>0</v>
      </c>
      <c r="K246" s="127">
        <f t="shared" si="144"/>
        <v>-6.300825373840853E-5</v>
      </c>
      <c r="L246" s="126"/>
      <c r="M246" s="120"/>
      <c r="N246" s="120"/>
      <c r="O246" s="120"/>
      <c r="P246" s="120"/>
      <c r="Q246" s="120"/>
      <c r="R246" s="120"/>
      <c r="S246" s="120"/>
      <c r="T246" s="120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</row>
    <row r="247" spans="1:30" ht="12" customHeight="1" outlineLevel="1">
      <c r="A247" s="128" t="s">
        <v>393</v>
      </c>
      <c r="B247" s="127"/>
      <c r="C247" s="127"/>
      <c r="D247" s="127"/>
      <c r="E247" s="127"/>
      <c r="F247" s="127"/>
      <c r="G247" s="127" t="e">
        <f t="shared" ref="G247:K247" si="145">G245/B245-1</f>
        <v>#DIV/0!</v>
      </c>
      <c r="H247" s="127">
        <f t="shared" si="145"/>
        <v>9</v>
      </c>
      <c r="I247" s="127">
        <f t="shared" si="145"/>
        <v>-1.8931924619226335</v>
      </c>
      <c r="J247" s="127">
        <f t="shared" si="145"/>
        <v>-1</v>
      </c>
      <c r="K247" s="127">
        <f t="shared" si="145"/>
        <v>-0.90392454132459144</v>
      </c>
      <c r="L247" s="126"/>
      <c r="M247" s="120"/>
      <c r="N247" s="120"/>
      <c r="O247" s="120"/>
      <c r="P247" s="120"/>
      <c r="Q247" s="120"/>
      <c r="R247" s="120"/>
      <c r="S247" s="120"/>
      <c r="T247" s="120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</row>
    <row r="248" spans="1:30" ht="12" customHeight="1" outlineLevel="1">
      <c r="A248" s="121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1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</row>
    <row r="249" spans="1:30" ht="12" customHeight="1" outlineLevel="1">
      <c r="A249" s="115" t="s">
        <v>44</v>
      </c>
      <c r="B249" s="123">
        <f t="shared" ref="B249:K249" si="146">B159+B169</f>
        <v>435.4782844092997</v>
      </c>
      <c r="C249" s="123">
        <f t="shared" si="146"/>
        <v>468.36101966099977</v>
      </c>
      <c r="D249" s="123">
        <f t="shared" si="146"/>
        <v>430.95194733000017</v>
      </c>
      <c r="E249" s="123">
        <f t="shared" si="146"/>
        <v>-431.94276470308796</v>
      </c>
      <c r="F249" s="123">
        <f t="shared" si="146"/>
        <v>902.84848669721214</v>
      </c>
      <c r="G249" s="123">
        <f t="shared" si="146"/>
        <v>430.96543208342291</v>
      </c>
      <c r="H249" s="123">
        <f t="shared" si="146"/>
        <v>447.75412591370696</v>
      </c>
      <c r="I249" s="123">
        <f t="shared" si="146"/>
        <v>225.29999999999973</v>
      </c>
      <c r="J249" s="123">
        <f t="shared" si="146"/>
        <v>202.87171848530807</v>
      </c>
      <c r="K249" s="123">
        <f t="shared" si="146"/>
        <v>1306.8912764824399</v>
      </c>
      <c r="L249" s="121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</row>
    <row r="250" spans="1:30" ht="12" customHeight="1" outlineLevel="1">
      <c r="A250" s="128" t="s">
        <v>45</v>
      </c>
      <c r="B250" s="127">
        <f t="shared" ref="B250:K250" si="147">B249/B$140</f>
        <v>9.5043509898952494E-2</v>
      </c>
      <c r="C250" s="127">
        <f t="shared" si="147"/>
        <v>8.0972294562297667E-2</v>
      </c>
      <c r="D250" s="127">
        <f t="shared" si="147"/>
        <v>7.2118861572962004E-2</v>
      </c>
      <c r="E250" s="127">
        <f t="shared" si="147"/>
        <v>-6.1300913459637944E-2</v>
      </c>
      <c r="F250" s="127">
        <f t="shared" si="147"/>
        <v>3.8603155512724051E-2</v>
      </c>
      <c r="G250" s="127">
        <f t="shared" si="147"/>
        <v>8.3795754467275149E-2</v>
      </c>
      <c r="H250" s="127">
        <f t="shared" si="147"/>
        <v>7.8729912300616725E-2</v>
      </c>
      <c r="I250" s="127">
        <f t="shared" si="147"/>
        <v>4.3376138310775629E-2</v>
      </c>
      <c r="J250" s="127">
        <f t="shared" si="147"/>
        <v>3.2747930776224357E-2</v>
      </c>
      <c r="K250" s="127">
        <f t="shared" si="147"/>
        <v>5.8817812255084409E-2</v>
      </c>
      <c r="L250" s="126"/>
      <c r="M250" s="120"/>
      <c r="N250" s="120"/>
      <c r="O250" s="120"/>
      <c r="P250" s="120"/>
      <c r="Q250" s="120"/>
      <c r="R250" s="120"/>
      <c r="S250" s="120"/>
      <c r="T250" s="120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</row>
    <row r="251" spans="1:30" ht="12" customHeight="1" outlineLevel="1">
      <c r="A251" s="126" t="s">
        <v>393</v>
      </c>
      <c r="B251" s="127"/>
      <c r="C251" s="127"/>
      <c r="D251" s="127"/>
      <c r="E251" s="127"/>
      <c r="F251" s="127"/>
      <c r="G251" s="127">
        <f t="shared" ref="G251:K251" si="148">G249/B249-1</f>
        <v>-1.0362979022015328E-2</v>
      </c>
      <c r="H251" s="127">
        <f t="shared" si="148"/>
        <v>-4.3997883859352993E-2</v>
      </c>
      <c r="I251" s="127">
        <f t="shared" si="148"/>
        <v>-0.47720389385437234</v>
      </c>
      <c r="J251" s="127">
        <f t="shared" si="148"/>
        <v>-1.4696726859744011</v>
      </c>
      <c r="K251" s="127">
        <f t="shared" si="148"/>
        <v>0.44752003878667557</v>
      </c>
      <c r="L251" s="126"/>
      <c r="M251" s="120"/>
      <c r="N251" s="120"/>
      <c r="O251" s="120"/>
      <c r="P251" s="120"/>
      <c r="Q251" s="120"/>
      <c r="R251" s="120"/>
      <c r="S251" s="120"/>
      <c r="T251" s="120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</row>
    <row r="252" spans="1:30" ht="12" customHeight="1" outlineLevel="1">
      <c r="A252" s="124" t="s">
        <v>397</v>
      </c>
      <c r="B252" s="117">
        <f t="shared" ref="B252:K252" si="149">B159+B172</f>
        <v>508.17828440929952</v>
      </c>
      <c r="C252" s="117">
        <f t="shared" si="149"/>
        <v>586.16101966099995</v>
      </c>
      <c r="D252" s="117">
        <f t="shared" si="149"/>
        <v>548.84266032899995</v>
      </c>
      <c r="E252" s="117">
        <f t="shared" si="149"/>
        <v>186.35723529691313</v>
      </c>
      <c r="F252" s="117">
        <f t="shared" si="149"/>
        <v>1829.5391996962098</v>
      </c>
      <c r="G252" s="117">
        <f t="shared" si="149"/>
        <v>462.76560334439318</v>
      </c>
      <c r="H252" s="117">
        <f t="shared" si="149"/>
        <v>534.15412591370659</v>
      </c>
      <c r="I252" s="117">
        <f t="shared" si="149"/>
        <v>257.59999999999945</v>
      </c>
      <c r="J252" s="117">
        <f t="shared" si="149"/>
        <v>685.50232408436113</v>
      </c>
      <c r="K252" s="117">
        <f t="shared" si="149"/>
        <v>1940.0220533424636</v>
      </c>
      <c r="L252" s="121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</row>
    <row r="253" spans="1:30" ht="12" customHeight="1" outlineLevel="1">
      <c r="A253" s="128" t="s">
        <v>45</v>
      </c>
      <c r="B253" s="127">
        <f t="shared" ref="B253:K253" si="150">B252/B$140</f>
        <v>0.11091034739011781</v>
      </c>
      <c r="C253" s="127">
        <f t="shared" si="150"/>
        <v>0.10133807202674738</v>
      </c>
      <c r="D253" s="127">
        <f t="shared" si="150"/>
        <v>9.1847613384360982E-2</v>
      </c>
      <c r="E253" s="127">
        <f t="shared" si="150"/>
        <v>2.6447644658120575E-2</v>
      </c>
      <c r="F253" s="127">
        <f t="shared" si="150"/>
        <v>7.8225734752971121E-2</v>
      </c>
      <c r="G253" s="127">
        <f t="shared" si="150"/>
        <v>8.9978893866923676E-2</v>
      </c>
      <c r="H253" s="127">
        <f t="shared" si="150"/>
        <v>9.3921875990269507E-2</v>
      </c>
      <c r="I253" s="127">
        <f t="shared" si="150"/>
        <v>4.959473248493472E-2</v>
      </c>
      <c r="J253" s="127">
        <f t="shared" si="150"/>
        <v>0.11065506234020149</v>
      </c>
      <c r="K253" s="127">
        <f t="shared" si="150"/>
        <v>8.7312429853650175E-2</v>
      </c>
      <c r="L253" s="126"/>
      <c r="M253" s="120"/>
      <c r="N253" s="120"/>
      <c r="O253" s="120"/>
      <c r="P253" s="120"/>
      <c r="Q253" s="120"/>
      <c r="R253" s="120"/>
      <c r="S253" s="120"/>
      <c r="T253" s="120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</row>
    <row r="254" spans="1:30" ht="12" customHeight="1" outlineLevel="1">
      <c r="A254" s="128" t="s">
        <v>393</v>
      </c>
      <c r="B254" s="127"/>
      <c r="C254" s="127"/>
      <c r="D254" s="127"/>
      <c r="E254" s="127"/>
      <c r="F254" s="127"/>
      <c r="G254" s="127">
        <f t="shared" ref="G254:K254" si="151">G252/B252-1</f>
        <v>-8.9363678964939464E-2</v>
      </c>
      <c r="H254" s="127">
        <f t="shared" si="151"/>
        <v>-8.8724585912197007E-2</v>
      </c>
      <c r="I254" s="127">
        <f t="shared" si="151"/>
        <v>-0.53064872937248919</v>
      </c>
      <c r="J254" s="127">
        <f t="shared" si="151"/>
        <v>2.6784314973989956</v>
      </c>
      <c r="K254" s="127">
        <f t="shared" si="151"/>
        <v>6.0388350063556473E-2</v>
      </c>
      <c r="L254" s="126"/>
      <c r="M254" s="120"/>
      <c r="N254" s="120"/>
      <c r="O254" s="120"/>
      <c r="P254" s="120"/>
      <c r="Q254" s="120"/>
      <c r="R254" s="120"/>
      <c r="S254" s="120"/>
      <c r="T254" s="120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</row>
    <row r="255" spans="1:30" ht="12" customHeight="1" outlineLevel="1">
      <c r="A255" s="124" t="s">
        <v>357</v>
      </c>
      <c r="B255" s="117">
        <f t="shared" ref="B255:K255" si="152">B162+B175</f>
        <v>571.88008532999993</v>
      </c>
      <c r="C255" s="117">
        <f t="shared" si="152"/>
        <v>623.03606854999998</v>
      </c>
      <c r="D255" s="117">
        <f t="shared" si="152"/>
        <v>522.67333770999994</v>
      </c>
      <c r="E255" s="117">
        <f t="shared" si="152"/>
        <v>465.3315302318797</v>
      </c>
      <c r="F255" s="117">
        <f t="shared" si="152"/>
        <v>2182.9210218218786</v>
      </c>
      <c r="G255" s="117">
        <f t="shared" si="152"/>
        <v>438.34907120033131</v>
      </c>
      <c r="H255" s="117">
        <f t="shared" si="152"/>
        <v>523.25583028066944</v>
      </c>
      <c r="I255" s="117">
        <f t="shared" si="152"/>
        <v>285.99999999999977</v>
      </c>
      <c r="J255" s="117">
        <f t="shared" si="152"/>
        <v>642.97375658620649</v>
      </c>
      <c r="K255" s="117">
        <f t="shared" si="152"/>
        <v>1890.5786580672075</v>
      </c>
      <c r="L255" s="121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</row>
    <row r="256" spans="1:30" ht="12" customHeight="1" outlineLevel="1">
      <c r="A256" s="128" t="s">
        <v>45</v>
      </c>
      <c r="B256" s="127">
        <f t="shared" ref="B256:K256" si="153">B255/B$142</f>
        <v>0.21064008014934962</v>
      </c>
      <c r="C256" s="127">
        <f t="shared" si="153"/>
        <v>0.18162729279437062</v>
      </c>
      <c r="D256" s="127">
        <f t="shared" si="153"/>
        <v>0.15674112649868169</v>
      </c>
      <c r="E256" s="127">
        <f t="shared" si="153"/>
        <v>0.11736804106794914</v>
      </c>
      <c r="F256" s="127">
        <f t="shared" si="153"/>
        <v>0.16236400323489711</v>
      </c>
      <c r="G256" s="127">
        <f t="shared" si="153"/>
        <v>0.15448173145703142</v>
      </c>
      <c r="H256" s="127">
        <f t="shared" si="153"/>
        <v>0.14524075215182097</v>
      </c>
      <c r="I256" s="127">
        <f t="shared" si="153"/>
        <v>8.9099348889373431E-2</v>
      </c>
      <c r="J256" s="127">
        <f t="shared" si="153"/>
        <v>0.17033255037081027</v>
      </c>
      <c r="K256" s="127">
        <f t="shared" si="153"/>
        <v>0.1408258568997566</v>
      </c>
      <c r="L256" s="126"/>
      <c r="M256" s="120"/>
      <c r="N256" s="120"/>
      <c r="O256" s="120"/>
      <c r="P256" s="120"/>
      <c r="Q256" s="120"/>
      <c r="R256" s="120"/>
      <c r="S256" s="120"/>
      <c r="T256" s="120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</row>
    <row r="257" spans="1:30" ht="12" customHeight="1" outlineLevel="1">
      <c r="A257" s="128" t="s">
        <v>393</v>
      </c>
      <c r="B257" s="127"/>
      <c r="C257" s="127"/>
      <c r="D257" s="127"/>
      <c r="E257" s="127"/>
      <c r="F257" s="127"/>
      <c r="G257" s="127">
        <f t="shared" ref="G257:K257" si="154">G255/B255-1</f>
        <v>-0.23349477898433091</v>
      </c>
      <c r="H257" s="127">
        <f t="shared" si="154"/>
        <v>-0.16015162412916217</v>
      </c>
      <c r="I257" s="127">
        <f t="shared" si="154"/>
        <v>-0.45281310645563477</v>
      </c>
      <c r="J257" s="127">
        <f t="shared" si="154"/>
        <v>0.3817541146756287</v>
      </c>
      <c r="K257" s="127">
        <f t="shared" si="154"/>
        <v>-0.13392255644259654</v>
      </c>
      <c r="L257" s="126"/>
      <c r="M257" s="120"/>
      <c r="N257" s="120"/>
      <c r="O257" s="120"/>
      <c r="P257" s="120"/>
      <c r="Q257" s="120"/>
      <c r="R257" s="120"/>
      <c r="S257" s="120"/>
      <c r="T257" s="120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</row>
    <row r="258" spans="1:30" ht="12" customHeight="1" outlineLevel="1">
      <c r="A258" s="124" t="s">
        <v>358</v>
      </c>
      <c r="B258" s="117">
        <f t="shared" ref="B258:K258" si="155">B165+B178</f>
        <v>-63.701800920699952</v>
      </c>
      <c r="C258" s="117">
        <f t="shared" si="155"/>
        <v>-36.8750488889998</v>
      </c>
      <c r="D258" s="117">
        <f t="shared" si="155"/>
        <v>26.169322619000013</v>
      </c>
      <c r="E258" s="117">
        <f t="shared" si="155"/>
        <v>-278.97429493496657</v>
      </c>
      <c r="F258" s="117">
        <f t="shared" si="155"/>
        <v>-353.38182212566608</v>
      </c>
      <c r="G258" s="117">
        <f t="shared" si="155"/>
        <v>24.416532144062103</v>
      </c>
      <c r="H258" s="117">
        <f t="shared" si="155"/>
        <v>10.898295633037606</v>
      </c>
      <c r="I258" s="117">
        <f t="shared" si="155"/>
        <v>-28.399999999999864</v>
      </c>
      <c r="J258" s="117">
        <f t="shared" si="155"/>
        <v>42.528567498155098</v>
      </c>
      <c r="K258" s="117">
        <f t="shared" si="155"/>
        <v>49.443395275254261</v>
      </c>
      <c r="L258" s="121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</row>
    <row r="259" spans="1:30" ht="12" customHeight="1" outlineLevel="1">
      <c r="A259" s="128" t="s">
        <v>45</v>
      </c>
      <c r="B259" s="127">
        <f t="shared" ref="B259:K259" si="156">B258/B$145</f>
        <v>-3.4121331250608643E-2</v>
      </c>
      <c r="C259" s="127">
        <f t="shared" si="156"/>
        <v>-1.5665422611783841E-2</v>
      </c>
      <c r="D259" s="127">
        <f t="shared" si="156"/>
        <v>9.9090528031506239E-3</v>
      </c>
      <c r="E259" s="127">
        <f t="shared" si="156"/>
        <v>-9.0530549162206431E-2</v>
      </c>
      <c r="F259" s="127">
        <f t="shared" si="156"/>
        <v>-3.5539573411511115E-2</v>
      </c>
      <c r="G259" s="127">
        <f t="shared" si="156"/>
        <v>1.0590559168261687E-2</v>
      </c>
      <c r="H259" s="127">
        <f t="shared" si="156"/>
        <v>5.2281581986160534E-3</v>
      </c>
      <c r="I259" s="127">
        <f t="shared" si="156"/>
        <v>-1.4313073278903268E-2</v>
      </c>
      <c r="J259" s="127">
        <f t="shared" si="156"/>
        <v>1.7572819942353882E-2</v>
      </c>
      <c r="K259" s="127">
        <f t="shared" si="156"/>
        <v>5.6221636683280131E-3</v>
      </c>
      <c r="L259" s="126"/>
      <c r="M259" s="120"/>
      <c r="N259" s="120"/>
      <c r="O259" s="120"/>
      <c r="P259" s="120"/>
      <c r="Q259" s="120"/>
      <c r="R259" s="120"/>
      <c r="S259" s="120"/>
      <c r="T259" s="120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</row>
    <row r="260" spans="1:30" ht="12" customHeight="1" outlineLevel="1">
      <c r="A260" s="128" t="s">
        <v>393</v>
      </c>
      <c r="B260" s="127"/>
      <c r="C260" s="127"/>
      <c r="D260" s="127"/>
      <c r="E260" s="127"/>
      <c r="F260" s="127"/>
      <c r="G260" s="127">
        <f t="shared" ref="G260:K260" si="157">G258/B258-1</f>
        <v>-1.3832942207467156</v>
      </c>
      <c r="H260" s="127">
        <f t="shared" si="157"/>
        <v>-1.2955466083812754</v>
      </c>
      <c r="I260" s="127">
        <f t="shared" si="157"/>
        <v>-2.0852401651153283</v>
      </c>
      <c r="J260" s="127">
        <f t="shared" si="157"/>
        <v>-1.1524461868720528</v>
      </c>
      <c r="K260" s="127">
        <f t="shared" si="157"/>
        <v>-1.1399149367045589</v>
      </c>
      <c r="L260" s="126"/>
      <c r="M260" s="120"/>
      <c r="N260" s="120"/>
      <c r="O260" s="120"/>
      <c r="P260" s="120"/>
      <c r="Q260" s="120"/>
      <c r="R260" s="120"/>
      <c r="S260" s="120"/>
      <c r="T260" s="120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</row>
    <row r="261" spans="1:30" ht="12" customHeight="1" outlineLevel="1">
      <c r="A261" s="124" t="s">
        <v>398</v>
      </c>
      <c r="B261" s="117">
        <f t="shared" ref="B261:K261" si="158">B181</f>
        <v>-72.700000000000017</v>
      </c>
      <c r="C261" s="117">
        <f t="shared" si="158"/>
        <v>-117.8</v>
      </c>
      <c r="D261" s="117">
        <f t="shared" si="158"/>
        <v>-117.890712999</v>
      </c>
      <c r="E261" s="117">
        <f t="shared" si="158"/>
        <v>-618.29999999999995</v>
      </c>
      <c r="F261" s="117">
        <f t="shared" si="158"/>
        <v>-926.69071299899986</v>
      </c>
      <c r="G261" s="117">
        <f t="shared" si="158"/>
        <v>-31.800171260969865</v>
      </c>
      <c r="H261" s="117">
        <f t="shared" si="158"/>
        <v>-86.399999999999991</v>
      </c>
      <c r="I261" s="117">
        <f t="shared" si="158"/>
        <v>-32.300000000000004</v>
      </c>
      <c r="J261" s="117">
        <f t="shared" si="158"/>
        <v>-482.63060559905318</v>
      </c>
      <c r="K261" s="117">
        <f t="shared" si="158"/>
        <v>-633.13077686002305</v>
      </c>
      <c r="L261" s="121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</row>
    <row r="262" spans="1:30" ht="12" customHeight="1" outlineLevel="1">
      <c r="A262" s="128" t="s">
        <v>45</v>
      </c>
      <c r="B262" s="127">
        <f t="shared" ref="B262:K262" si="159">B261/B$140</f>
        <v>-1.586683749116536E-2</v>
      </c>
      <c r="C262" s="127">
        <f t="shared" si="159"/>
        <v>-2.0365777464449685E-2</v>
      </c>
      <c r="D262" s="127">
        <f t="shared" si="159"/>
        <v>-1.9728751811399013E-2</v>
      </c>
      <c r="E262" s="127">
        <f t="shared" si="159"/>
        <v>-8.7748558117758363E-2</v>
      </c>
      <c r="F262" s="127">
        <f t="shared" si="159"/>
        <v>-3.962257924024716E-2</v>
      </c>
      <c r="G262" s="127">
        <f t="shared" si="159"/>
        <v>-6.1831393996484504E-3</v>
      </c>
      <c r="H262" s="127">
        <f t="shared" si="159"/>
        <v>-1.5191963689652845E-2</v>
      </c>
      <c r="I262" s="127">
        <f t="shared" si="159"/>
        <v>-6.2185941741591429E-3</v>
      </c>
      <c r="J262" s="127">
        <f t="shared" si="159"/>
        <v>-7.7907131563977161E-2</v>
      </c>
      <c r="K262" s="127">
        <f t="shared" si="159"/>
        <v>-2.8494617598565739E-2</v>
      </c>
      <c r="L262" s="126"/>
      <c r="M262" s="120"/>
      <c r="N262" s="120"/>
      <c r="O262" s="120"/>
      <c r="P262" s="120"/>
      <c r="Q262" s="120"/>
      <c r="R262" s="120"/>
      <c r="S262" s="120"/>
      <c r="T262" s="120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</row>
    <row r="263" spans="1:30" ht="12" customHeight="1" outlineLevel="1">
      <c r="A263" s="128" t="s">
        <v>393</v>
      </c>
      <c r="B263" s="127"/>
      <c r="C263" s="127"/>
      <c r="D263" s="127"/>
      <c r="E263" s="127"/>
      <c r="F263" s="127"/>
      <c r="G263" s="127">
        <f t="shared" ref="G263:K263" si="160">G261/B261-1</f>
        <v>-0.56258361401692081</v>
      </c>
      <c r="H263" s="127">
        <f t="shared" si="160"/>
        <v>-0.26655348047538208</v>
      </c>
      <c r="I263" s="127">
        <f t="shared" si="160"/>
        <v>-0.72601743446683553</v>
      </c>
      <c r="J263" s="127">
        <f t="shared" si="160"/>
        <v>-0.21942324826289306</v>
      </c>
      <c r="K263" s="127">
        <f t="shared" si="160"/>
        <v>-0.31678307769907865</v>
      </c>
      <c r="L263" s="126"/>
      <c r="M263" s="120"/>
      <c r="N263" s="120"/>
      <c r="O263" s="120"/>
      <c r="P263" s="120"/>
      <c r="Q263" s="120"/>
      <c r="R263" s="120"/>
      <c r="S263" s="120"/>
      <c r="T263" s="120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</row>
    <row r="264" spans="1:30" ht="12" customHeight="1" outlineLevel="1">
      <c r="A264" s="121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1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</row>
    <row r="265" spans="1:30" ht="12" customHeight="1" outlineLevel="1">
      <c r="A265" s="121" t="s">
        <v>46</v>
      </c>
      <c r="B265" s="117">
        <f t="shared" ref="B265:K265" si="161">B268+B277</f>
        <v>222.16547260490862</v>
      </c>
      <c r="C265" s="117">
        <f t="shared" si="161"/>
        <v>237.31536877244355</v>
      </c>
      <c r="D265" s="117">
        <f t="shared" si="161"/>
        <v>227.9</v>
      </c>
      <c r="E265" s="117">
        <f t="shared" si="161"/>
        <v>259.3639281751241</v>
      </c>
      <c r="F265" s="117">
        <f t="shared" si="161"/>
        <v>946.74476955247621</v>
      </c>
      <c r="G265" s="117">
        <f t="shared" si="161"/>
        <v>218.53442971105216</v>
      </c>
      <c r="H265" s="117">
        <f t="shared" si="161"/>
        <v>210.59909985856333</v>
      </c>
      <c r="I265" s="117">
        <f t="shared" si="161"/>
        <v>239.2</v>
      </c>
      <c r="J265" s="117">
        <f t="shared" si="161"/>
        <v>240.79566361721771</v>
      </c>
      <c r="K265" s="117">
        <f t="shared" si="161"/>
        <v>909.12919318683316</v>
      </c>
      <c r="L265" s="121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</row>
    <row r="266" spans="1:30" ht="12" customHeight="1" outlineLevel="1">
      <c r="A266" s="128" t="s">
        <v>39</v>
      </c>
      <c r="B266" s="127">
        <f t="shared" ref="B266:K266" si="162">B265/B$140</f>
        <v>4.8487805364099502E-2</v>
      </c>
      <c r="C266" s="127">
        <f t="shared" si="162"/>
        <v>4.1028115359196919E-2</v>
      </c>
      <c r="D266" s="127">
        <f t="shared" si="162"/>
        <v>3.8138564297732033E-2</v>
      </c>
      <c r="E266" s="127">
        <f t="shared" si="162"/>
        <v>3.6808686277090379E-2</v>
      </c>
      <c r="F266" s="127">
        <f t="shared" si="162"/>
        <v>4.048003193048403E-2</v>
      </c>
      <c r="G266" s="127">
        <f t="shared" si="162"/>
        <v>4.249124419605093E-2</v>
      </c>
      <c r="H266" s="127">
        <f t="shared" si="162"/>
        <v>3.7030253219037829E-2</v>
      </c>
      <c r="I266" s="127">
        <f t="shared" si="162"/>
        <v>4.6052251593153765E-2</v>
      </c>
      <c r="J266" s="127">
        <f t="shared" si="162"/>
        <v>3.8869684657019961E-2</v>
      </c>
      <c r="K266" s="127">
        <f t="shared" si="162"/>
        <v>4.0916173489507573E-2</v>
      </c>
      <c r="L266" s="126"/>
      <c r="M266" s="120"/>
      <c r="N266" s="120"/>
      <c r="O266" s="120"/>
      <c r="P266" s="120"/>
      <c r="Q266" s="120"/>
      <c r="R266" s="120"/>
      <c r="S266" s="120"/>
      <c r="T266" s="120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</row>
    <row r="267" spans="1:30" ht="12" customHeight="1" outlineLevel="1">
      <c r="A267" s="126" t="s">
        <v>393</v>
      </c>
      <c r="B267" s="127"/>
      <c r="C267" s="127"/>
      <c r="D267" s="127"/>
      <c r="E267" s="127"/>
      <c r="F267" s="127"/>
      <c r="G267" s="127">
        <f t="shared" ref="G267:K267" si="163">G265/B265-1</f>
        <v>-1.6343866809194862E-2</v>
      </c>
      <c r="H267" s="127">
        <f t="shared" si="163"/>
        <v>-0.11257707013277274</v>
      </c>
      <c r="I267" s="127">
        <f t="shared" si="163"/>
        <v>4.9583150504607154E-2</v>
      </c>
      <c r="J267" s="127">
        <f t="shared" si="163"/>
        <v>-7.1591545858177286E-2</v>
      </c>
      <c r="K267" s="127">
        <f t="shared" si="163"/>
        <v>-3.9731485797828925E-2</v>
      </c>
      <c r="L267" s="126"/>
      <c r="M267" s="120"/>
      <c r="N267" s="120"/>
      <c r="O267" s="120"/>
      <c r="P267" s="120"/>
      <c r="Q267" s="120"/>
      <c r="R267" s="120"/>
      <c r="S267" s="120"/>
      <c r="T267" s="120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</row>
    <row r="268" spans="1:30" ht="12" customHeight="1" outlineLevel="1">
      <c r="A268" s="124" t="s">
        <v>397</v>
      </c>
      <c r="B268" s="117">
        <f>B271+B274</f>
        <v>222.03177275506189</v>
      </c>
      <c r="C268" s="117">
        <f>C271+C274</f>
        <v>237.04906862229026</v>
      </c>
      <c r="D268" s="117">
        <f>D271+D274</f>
        <v>227.8</v>
      </c>
      <c r="E268" s="117">
        <f>E271+E274</f>
        <v>258.96392817512412</v>
      </c>
      <c r="F268" s="117">
        <f>E268+D268+C268+B268</f>
        <v>945.84476955247624</v>
      </c>
      <c r="G268" s="117">
        <f>G271+G274</f>
        <v>218.43442971105216</v>
      </c>
      <c r="H268" s="117">
        <f>H271+H274</f>
        <v>210.49909985856334</v>
      </c>
      <c r="I268" s="117">
        <f>I271+I274</f>
        <v>239.1</v>
      </c>
      <c r="J268" s="117">
        <f>J271+J274</f>
        <v>240.79566361721771</v>
      </c>
      <c r="K268" s="117">
        <f>J268+I268+H268+G268</f>
        <v>908.82919318683321</v>
      </c>
      <c r="L268" s="121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</row>
    <row r="269" spans="1:30" ht="12" customHeight="1" outlineLevel="1">
      <c r="A269" s="128" t="s">
        <v>39</v>
      </c>
      <c r="B269" s="127">
        <f t="shared" ref="B269:K269" si="164">B268/B$140</f>
        <v>4.845862525694529E-2</v>
      </c>
      <c r="C269" s="127">
        <f t="shared" si="164"/>
        <v>4.0982076228494278E-2</v>
      </c>
      <c r="D269" s="127">
        <f t="shared" si="164"/>
        <v>3.8121829517434654E-2</v>
      </c>
      <c r="E269" s="127">
        <f t="shared" si="164"/>
        <v>3.6751918650942718E-2</v>
      </c>
      <c r="F269" s="127">
        <f t="shared" si="164"/>
        <v>4.0441550567915048E-2</v>
      </c>
      <c r="G269" s="127">
        <f t="shared" si="164"/>
        <v>4.2471800466176317E-2</v>
      </c>
      <c r="H269" s="127">
        <f t="shared" si="164"/>
        <v>3.7012669927730356E-2</v>
      </c>
      <c r="I269" s="127">
        <f t="shared" si="164"/>
        <v>4.6032998979611481E-2</v>
      </c>
      <c r="J269" s="127">
        <f t="shared" si="164"/>
        <v>3.8869684657019961E-2</v>
      </c>
      <c r="K269" s="127">
        <f t="shared" si="164"/>
        <v>4.090267172084934E-2</v>
      </c>
      <c r="L269" s="126"/>
      <c r="M269" s="120"/>
      <c r="N269" s="120"/>
      <c r="O269" s="120"/>
      <c r="P269" s="120"/>
      <c r="Q269" s="120"/>
      <c r="R269" s="120"/>
      <c r="S269" s="120"/>
      <c r="T269" s="120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</row>
    <row r="270" spans="1:30" ht="12" customHeight="1" outlineLevel="1">
      <c r="A270" s="128" t="s">
        <v>393</v>
      </c>
      <c r="B270" s="127"/>
      <c r="C270" s="127"/>
      <c r="D270" s="127"/>
      <c r="E270" s="127"/>
      <c r="F270" s="127"/>
      <c r="G270" s="127">
        <f t="shared" ref="G270:K270" si="165">G268/B268-1</f>
        <v>-1.6201929117497071E-2</v>
      </c>
      <c r="H270" s="127">
        <f t="shared" si="165"/>
        <v>-0.11200199569664271</v>
      </c>
      <c r="I270" s="127">
        <f t="shared" si="165"/>
        <v>4.9604916593503079E-2</v>
      </c>
      <c r="J270" s="127">
        <f t="shared" si="165"/>
        <v>-7.0157510684731861E-2</v>
      </c>
      <c r="K270" s="127">
        <f t="shared" si="165"/>
        <v>-3.91349379488104E-2</v>
      </c>
      <c r="L270" s="126"/>
      <c r="M270" s="120"/>
      <c r="N270" s="120"/>
      <c r="O270" s="120"/>
      <c r="P270" s="120"/>
      <c r="Q270" s="120"/>
      <c r="R270" s="120"/>
      <c r="S270" s="120"/>
      <c r="T270" s="120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</row>
    <row r="271" spans="1:30" ht="12" customHeight="1" outlineLevel="1">
      <c r="A271" s="124" t="s">
        <v>357</v>
      </c>
      <c r="B271" s="118">
        <v>148.24520067</v>
      </c>
      <c r="C271" s="118">
        <v>148.16297668000001</v>
      </c>
      <c r="D271" s="118">
        <v>147.30000000000001</v>
      </c>
      <c r="E271" s="118">
        <v>170.75153811999985</v>
      </c>
      <c r="F271" s="117">
        <f>E271+D271+C271+B271</f>
        <v>614.45971546999988</v>
      </c>
      <c r="G271" s="118">
        <v>141.24483792671873</v>
      </c>
      <c r="H271" s="118">
        <v>138.57498359931492</v>
      </c>
      <c r="I271" s="118">
        <v>152.69999999999999</v>
      </c>
      <c r="J271" s="118">
        <v>155.88321248862871</v>
      </c>
      <c r="K271" s="117">
        <f>J271+I271+H271+G271</f>
        <v>588.40303401466235</v>
      </c>
      <c r="L271" s="121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</row>
    <row r="272" spans="1:30" ht="12" customHeight="1" outlineLevel="1">
      <c r="A272" s="128" t="s">
        <v>39</v>
      </c>
      <c r="B272" s="127">
        <f t="shared" ref="B272:K272" si="166">B271/B$142</f>
        <v>5.4603022122839309E-2</v>
      </c>
      <c r="C272" s="127">
        <f t="shared" si="166"/>
        <v>4.3192427702256293E-2</v>
      </c>
      <c r="D272" s="127">
        <f t="shared" si="166"/>
        <v>4.4172844236539076E-2</v>
      </c>
      <c r="E272" s="127">
        <f t="shared" si="166"/>
        <v>4.30677317922065E-2</v>
      </c>
      <c r="F272" s="127">
        <f t="shared" si="166"/>
        <v>4.5703045704795865E-2</v>
      </c>
      <c r="G272" s="127">
        <f t="shared" si="166"/>
        <v>4.9777103582170884E-2</v>
      </c>
      <c r="H272" s="127">
        <f t="shared" si="166"/>
        <v>3.8464425397027997E-2</v>
      </c>
      <c r="I272" s="127">
        <f t="shared" si="166"/>
        <v>4.7571575438487175E-2</v>
      </c>
      <c r="J272" s="127">
        <f t="shared" si="166"/>
        <v>4.1295597014966386E-2</v>
      </c>
      <c r="K272" s="127">
        <f t="shared" si="166"/>
        <v>4.3829100214346023E-2</v>
      </c>
      <c r="L272" s="126"/>
      <c r="M272" s="120"/>
      <c r="N272" s="120"/>
      <c r="O272" s="120"/>
      <c r="P272" s="120"/>
      <c r="Q272" s="120"/>
      <c r="R272" s="120"/>
      <c r="S272" s="120"/>
      <c r="T272" s="120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</row>
    <row r="273" spans="1:30" ht="12" customHeight="1" outlineLevel="1">
      <c r="A273" s="128" t="s">
        <v>393</v>
      </c>
      <c r="B273" s="127"/>
      <c r="C273" s="127"/>
      <c r="D273" s="127"/>
      <c r="E273" s="127"/>
      <c r="F273" s="127"/>
      <c r="G273" s="127">
        <f t="shared" ref="G273:K273" si="167">G271/B271-1</f>
        <v>-4.7221513490101952E-2</v>
      </c>
      <c r="H273" s="127">
        <f t="shared" si="167"/>
        <v>-6.4712476055290735E-2</v>
      </c>
      <c r="I273" s="127">
        <f t="shared" si="167"/>
        <v>3.6659877800407248E-2</v>
      </c>
      <c r="J273" s="127">
        <f t="shared" si="167"/>
        <v>-8.7075793255355971E-2</v>
      </c>
      <c r="K273" s="127">
        <f t="shared" si="167"/>
        <v>-4.2405841748969331E-2</v>
      </c>
      <c r="L273" s="126"/>
      <c r="M273" s="120"/>
      <c r="N273" s="120"/>
      <c r="O273" s="120"/>
      <c r="P273" s="120"/>
      <c r="Q273" s="120"/>
      <c r="R273" s="120"/>
      <c r="S273" s="120"/>
      <c r="T273" s="120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</row>
    <row r="274" spans="1:30" ht="12" customHeight="1" outlineLevel="1">
      <c r="A274" s="124" t="s">
        <v>358</v>
      </c>
      <c r="B274" s="118">
        <v>73.786572085061891</v>
      </c>
      <c r="C274" s="118">
        <v>88.88609194229025</v>
      </c>
      <c r="D274" s="118">
        <v>80.5</v>
      </c>
      <c r="E274" s="118">
        <v>88.212390055124274</v>
      </c>
      <c r="F274" s="117">
        <f>E274+D274+C274+B274</f>
        <v>331.38505408247642</v>
      </c>
      <c r="G274" s="118">
        <v>77.18959178433343</v>
      </c>
      <c r="H274" s="118">
        <v>71.924116259248422</v>
      </c>
      <c r="I274" s="118">
        <v>86.4</v>
      </c>
      <c r="J274" s="118">
        <v>84.912451128588984</v>
      </c>
      <c r="K274" s="117">
        <f>J274+I274+H274+G274</f>
        <v>320.42615917217086</v>
      </c>
      <c r="L274" s="121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</row>
    <row r="275" spans="1:30" ht="12" customHeight="1" outlineLevel="1">
      <c r="A275" s="128" t="s">
        <v>39</v>
      </c>
      <c r="B275" s="127">
        <f t="shared" ref="B275:K275" si="168">B274/B$145</f>
        <v>3.9523153687530711E-2</v>
      </c>
      <c r="C275" s="127">
        <f t="shared" si="168"/>
        <v>3.7760985721736348E-2</v>
      </c>
      <c r="D275" s="127">
        <f t="shared" si="168"/>
        <v>3.0481444333392005E-2</v>
      </c>
      <c r="E275" s="127">
        <f t="shared" si="168"/>
        <v>2.8625992643740904E-2</v>
      </c>
      <c r="F275" s="127">
        <f t="shared" si="168"/>
        <v>3.3327360717647872E-2</v>
      </c>
      <c r="G275" s="127">
        <f t="shared" si="168"/>
        <v>3.3480632472402676E-2</v>
      </c>
      <c r="H275" s="127">
        <f t="shared" si="168"/>
        <v>3.4503620635788851E-2</v>
      </c>
      <c r="I275" s="127">
        <f t="shared" si="168"/>
        <v>4.3543997580889025E-2</v>
      </c>
      <c r="J275" s="127">
        <f t="shared" si="168"/>
        <v>3.5085856456635832E-2</v>
      </c>
      <c r="K275" s="127">
        <f t="shared" si="168"/>
        <v>3.6435368171030276E-2</v>
      </c>
      <c r="L275" s="126"/>
      <c r="M275" s="120"/>
      <c r="N275" s="120"/>
      <c r="O275" s="120"/>
      <c r="P275" s="120"/>
      <c r="Q275" s="120"/>
      <c r="R275" s="120"/>
      <c r="S275" s="120"/>
      <c r="T275" s="120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</row>
    <row r="276" spans="1:30" ht="12" customHeight="1" outlineLevel="1">
      <c r="A276" s="128" t="s">
        <v>393</v>
      </c>
      <c r="B276" s="127"/>
      <c r="C276" s="127"/>
      <c r="D276" s="127"/>
      <c r="E276" s="127"/>
      <c r="F276" s="127"/>
      <c r="G276" s="127">
        <f t="shared" ref="G276:K276" si="169">G274/B274-1</f>
        <v>4.6119769534062494E-2</v>
      </c>
      <c r="H276" s="127">
        <f t="shared" si="169"/>
        <v>-0.19082823096840029</v>
      </c>
      <c r="I276" s="127">
        <f t="shared" si="169"/>
        <v>7.3291925465838625E-2</v>
      </c>
      <c r="J276" s="127">
        <f t="shared" si="169"/>
        <v>-3.7409018443703257E-2</v>
      </c>
      <c r="K276" s="127">
        <f t="shared" si="169"/>
        <v>-3.3069973359685867E-2</v>
      </c>
      <c r="L276" s="126"/>
      <c r="M276" s="120"/>
      <c r="N276" s="120"/>
      <c r="O276" s="120"/>
      <c r="P276" s="120"/>
      <c r="Q276" s="120"/>
      <c r="R276" s="120"/>
      <c r="S276" s="120"/>
      <c r="T276" s="120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</row>
    <row r="277" spans="1:30" ht="12" customHeight="1" outlineLevel="1">
      <c r="A277" s="124" t="s">
        <v>398</v>
      </c>
      <c r="B277" s="118">
        <v>0.13369984984672911</v>
      </c>
      <c r="C277" s="118">
        <v>0.26630015015327091</v>
      </c>
      <c r="D277" s="118">
        <v>0.1</v>
      </c>
      <c r="E277" s="118">
        <v>0.4</v>
      </c>
      <c r="F277" s="117">
        <f>E277+D277+C277+B277</f>
        <v>0.9</v>
      </c>
      <c r="G277" s="118">
        <v>0.1</v>
      </c>
      <c r="H277" s="118">
        <v>0.1</v>
      </c>
      <c r="I277" s="118">
        <v>0.1</v>
      </c>
      <c r="J277" s="118">
        <v>0</v>
      </c>
      <c r="K277" s="117">
        <f>J277+I277+H277+G277</f>
        <v>0.30000000000000004</v>
      </c>
      <c r="L277" s="121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</row>
    <row r="278" spans="1:30" ht="12" customHeight="1" outlineLevel="1">
      <c r="A278" s="128" t="s">
        <v>39</v>
      </c>
      <c r="B278" s="127">
        <f t="shared" ref="B278:K278" si="170">B277/B$140</f>
        <v>2.9180107154212659E-5</v>
      </c>
      <c r="C278" s="127">
        <f t="shared" si="170"/>
        <v>4.6039130702640508E-5</v>
      </c>
      <c r="D278" s="127">
        <f t="shared" si="170"/>
        <v>1.6734780297381324E-5</v>
      </c>
      <c r="E278" s="127">
        <f t="shared" si="170"/>
        <v>5.6767626147668363E-5</v>
      </c>
      <c r="F278" s="127">
        <f t="shared" si="170"/>
        <v>3.848136256898145E-5</v>
      </c>
      <c r="G278" s="127">
        <f t="shared" si="170"/>
        <v>1.9443729874616634E-5</v>
      </c>
      <c r="H278" s="127">
        <f t="shared" si="170"/>
        <v>1.7583291307468572E-5</v>
      </c>
      <c r="I278" s="127">
        <f t="shared" si="170"/>
        <v>1.9252613542288367E-5</v>
      </c>
      <c r="J278" s="127">
        <f t="shared" si="170"/>
        <v>0</v>
      </c>
      <c r="K278" s="127">
        <f t="shared" si="170"/>
        <v>1.3501768658230399E-5</v>
      </c>
      <c r="L278" s="126"/>
      <c r="M278" s="120"/>
      <c r="N278" s="120"/>
      <c r="O278" s="120"/>
      <c r="P278" s="120"/>
      <c r="Q278" s="120"/>
      <c r="R278" s="120"/>
      <c r="S278" s="120"/>
      <c r="T278" s="120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</row>
    <row r="279" spans="1:30" ht="12" customHeight="1" outlineLevel="1">
      <c r="A279" s="128" t="s">
        <v>393</v>
      </c>
      <c r="B279" s="127"/>
      <c r="C279" s="127"/>
      <c r="D279" s="127"/>
      <c r="E279" s="127"/>
      <c r="F279" s="127"/>
      <c r="G279" s="127">
        <f t="shared" ref="G279:K279" si="171">G277/B277-1</f>
        <v>-0.25205600369306291</v>
      </c>
      <c r="H279" s="127">
        <f t="shared" si="171"/>
        <v>-0.62448387677421768</v>
      </c>
      <c r="I279" s="127">
        <f t="shared" si="171"/>
        <v>0</v>
      </c>
      <c r="J279" s="127">
        <f t="shared" si="171"/>
        <v>-1</v>
      </c>
      <c r="K279" s="127">
        <f t="shared" si="171"/>
        <v>-0.66666666666666663</v>
      </c>
      <c r="L279" s="126"/>
      <c r="M279" s="120"/>
      <c r="N279" s="120"/>
      <c r="O279" s="120"/>
      <c r="P279" s="120"/>
      <c r="Q279" s="120"/>
      <c r="R279" s="120"/>
      <c r="S279" s="120"/>
      <c r="T279" s="120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</row>
    <row r="280" spans="1:30" ht="12" customHeight="1" outlineLevel="1">
      <c r="A280" s="121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1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</row>
    <row r="281" spans="1:30" ht="12" customHeight="1" outlineLevel="1">
      <c r="A281" s="115" t="s">
        <v>47</v>
      </c>
      <c r="B281" s="123">
        <f t="shared" ref="B281:K281" si="172">B249+B265</f>
        <v>657.64375701420829</v>
      </c>
      <c r="C281" s="123">
        <f t="shared" si="172"/>
        <v>705.67638843344332</v>
      </c>
      <c r="D281" s="123">
        <f t="shared" si="172"/>
        <v>658.85194733000014</v>
      </c>
      <c r="E281" s="123">
        <f t="shared" si="172"/>
        <v>-172.57883652796386</v>
      </c>
      <c r="F281" s="123">
        <f t="shared" si="172"/>
        <v>1849.5932562496882</v>
      </c>
      <c r="G281" s="123">
        <f t="shared" si="172"/>
        <v>649.49986179447501</v>
      </c>
      <c r="H281" s="123">
        <f t="shared" si="172"/>
        <v>658.35322577227032</v>
      </c>
      <c r="I281" s="123">
        <f t="shared" si="172"/>
        <v>464.49999999999972</v>
      </c>
      <c r="J281" s="123">
        <f t="shared" si="172"/>
        <v>443.66738210252578</v>
      </c>
      <c r="K281" s="123">
        <f t="shared" si="172"/>
        <v>2216.0204696692731</v>
      </c>
      <c r="L281" s="121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</row>
    <row r="282" spans="1:30" ht="12" customHeight="1" outlineLevel="1">
      <c r="A282" s="128" t="s">
        <v>48</v>
      </c>
      <c r="B282" s="127">
        <f t="shared" ref="B282:K282" si="173">B281/B$140</f>
        <v>0.14353131526305199</v>
      </c>
      <c r="C282" s="127">
        <f t="shared" si="173"/>
        <v>0.12200040992149459</v>
      </c>
      <c r="D282" s="127">
        <f t="shared" si="173"/>
        <v>0.11025742587069404</v>
      </c>
      <c r="E282" s="127">
        <f t="shared" si="173"/>
        <v>-2.4492227182547559E-2</v>
      </c>
      <c r="F282" s="127">
        <f t="shared" si="173"/>
        <v>7.9083187443208081E-2</v>
      </c>
      <c r="G282" s="127">
        <f t="shared" si="173"/>
        <v>0.12628699866332607</v>
      </c>
      <c r="H282" s="127">
        <f t="shared" si="173"/>
        <v>0.11576016551965455</v>
      </c>
      <c r="I282" s="127">
        <f t="shared" si="173"/>
        <v>8.9428389903929401E-2</v>
      </c>
      <c r="J282" s="127">
        <f t="shared" si="173"/>
        <v>7.1617615433244311E-2</v>
      </c>
      <c r="K282" s="127">
        <f t="shared" si="173"/>
        <v>9.9733985744591983E-2</v>
      </c>
      <c r="L282" s="126"/>
      <c r="M282" s="120"/>
      <c r="N282" s="120"/>
      <c r="O282" s="120"/>
      <c r="P282" s="120"/>
      <c r="Q282" s="120"/>
      <c r="R282" s="120"/>
      <c r="S282" s="120"/>
      <c r="T282" s="120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</row>
    <row r="283" spans="1:30" ht="12" customHeight="1" outlineLevel="1">
      <c r="A283" s="126" t="s">
        <v>393</v>
      </c>
      <c r="B283" s="127"/>
      <c r="C283" s="127"/>
      <c r="D283" s="127"/>
      <c r="E283" s="127"/>
      <c r="F283" s="127"/>
      <c r="G283" s="127">
        <f t="shared" ref="G283:K283" si="174">G281/B281-1</f>
        <v>-1.2383444886191364E-2</v>
      </c>
      <c r="H283" s="127">
        <f t="shared" si="174"/>
        <v>-6.7060714283252998E-2</v>
      </c>
      <c r="I283" s="127">
        <f t="shared" si="174"/>
        <v>-0.29498576746659455</v>
      </c>
      <c r="J283" s="127">
        <f t="shared" si="174"/>
        <v>-3.5708099036270649</v>
      </c>
      <c r="K283" s="127">
        <f t="shared" si="174"/>
        <v>0.19811232128006773</v>
      </c>
      <c r="L283" s="126"/>
      <c r="M283" s="120"/>
      <c r="N283" s="120"/>
      <c r="O283" s="120"/>
      <c r="P283" s="120"/>
      <c r="Q283" s="120"/>
      <c r="R283" s="120"/>
      <c r="S283" s="120"/>
      <c r="T283" s="120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</row>
    <row r="284" spans="1:30" ht="12" customHeight="1" outlineLevel="1">
      <c r="A284" s="124" t="s">
        <v>397</v>
      </c>
      <c r="B284" s="117">
        <f t="shared" ref="B284:K284" si="175">B268+B252</f>
        <v>730.21005716436139</v>
      </c>
      <c r="C284" s="117">
        <f t="shared" si="175"/>
        <v>823.21008828329025</v>
      </c>
      <c r="D284" s="117">
        <f t="shared" si="175"/>
        <v>776.64266032899991</v>
      </c>
      <c r="E284" s="117">
        <f t="shared" si="175"/>
        <v>445.32116347203726</v>
      </c>
      <c r="F284" s="117">
        <f t="shared" si="175"/>
        <v>2775.3839692486863</v>
      </c>
      <c r="G284" s="117">
        <f t="shared" si="175"/>
        <v>681.20003305544537</v>
      </c>
      <c r="H284" s="117">
        <f t="shared" si="175"/>
        <v>744.65322577226993</v>
      </c>
      <c r="I284" s="117">
        <f t="shared" si="175"/>
        <v>496.69999999999948</v>
      </c>
      <c r="J284" s="117">
        <f t="shared" si="175"/>
        <v>926.2979877015789</v>
      </c>
      <c r="K284" s="117">
        <f t="shared" si="175"/>
        <v>2848.851246529297</v>
      </c>
      <c r="L284" s="121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</row>
    <row r="285" spans="1:30" ht="12" customHeight="1" outlineLevel="1">
      <c r="A285" s="128" t="s">
        <v>48</v>
      </c>
      <c r="B285" s="127">
        <f t="shared" ref="B285:K285" si="176">B284/B$140</f>
        <v>0.1593689726470631</v>
      </c>
      <c r="C285" s="127">
        <f t="shared" si="176"/>
        <v>0.14232014825524167</v>
      </c>
      <c r="D285" s="127">
        <f t="shared" si="176"/>
        <v>0.12996944290179563</v>
      </c>
      <c r="E285" s="127">
        <f t="shared" si="176"/>
        <v>6.3199563309063289E-2</v>
      </c>
      <c r="F285" s="127">
        <f t="shared" si="176"/>
        <v>0.11866728532088618</v>
      </c>
      <c r="G285" s="127">
        <f t="shared" si="176"/>
        <v>0.1324506943331</v>
      </c>
      <c r="H285" s="127">
        <f t="shared" si="176"/>
        <v>0.13093454591799986</v>
      </c>
      <c r="I285" s="127">
        <f t="shared" si="176"/>
        <v>9.5627731464546201E-2</v>
      </c>
      <c r="J285" s="127">
        <f t="shared" si="176"/>
        <v>0.14952474699722146</v>
      </c>
      <c r="K285" s="127">
        <f t="shared" si="176"/>
        <v>0.12821510157449953</v>
      </c>
      <c r="L285" s="126"/>
      <c r="M285" s="120"/>
      <c r="N285" s="120"/>
      <c r="O285" s="120"/>
      <c r="P285" s="120"/>
      <c r="Q285" s="120"/>
      <c r="R285" s="120"/>
      <c r="S285" s="120"/>
      <c r="T285" s="120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</row>
    <row r="286" spans="1:30" ht="12" customHeight="1" outlineLevel="1">
      <c r="A286" s="128" t="s">
        <v>393</v>
      </c>
      <c r="B286" s="127"/>
      <c r="C286" s="127"/>
      <c r="D286" s="127"/>
      <c r="E286" s="127"/>
      <c r="F286" s="127"/>
      <c r="G286" s="127">
        <f t="shared" ref="G286:K286" si="177">G284/B284-1</f>
        <v>-6.7117706238171482E-2</v>
      </c>
      <c r="H286" s="127">
        <f t="shared" si="177"/>
        <v>-9.5427477905235092E-2</v>
      </c>
      <c r="I286" s="127">
        <f t="shared" si="177"/>
        <v>-0.36045233493922635</v>
      </c>
      <c r="J286" s="127">
        <f t="shared" si="177"/>
        <v>1.0800672945330239</v>
      </c>
      <c r="K286" s="127">
        <f t="shared" si="177"/>
        <v>2.6471031790422428E-2</v>
      </c>
      <c r="L286" s="126"/>
      <c r="M286" s="120"/>
      <c r="N286" s="120"/>
      <c r="O286" s="120"/>
      <c r="P286" s="120"/>
      <c r="Q286" s="120"/>
      <c r="R286" s="120"/>
      <c r="S286" s="120"/>
      <c r="T286" s="120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</row>
    <row r="287" spans="1:30" ht="12" customHeight="1" outlineLevel="1">
      <c r="A287" s="124" t="s">
        <v>357</v>
      </c>
      <c r="B287" s="117">
        <f t="shared" ref="B287:K287" si="178">B255+B271</f>
        <v>720.12528599999996</v>
      </c>
      <c r="C287" s="117">
        <f t="shared" si="178"/>
        <v>771.19904523000002</v>
      </c>
      <c r="D287" s="117">
        <f t="shared" si="178"/>
        <v>669.9733377099999</v>
      </c>
      <c r="E287" s="117">
        <f t="shared" si="178"/>
        <v>636.08306835187955</v>
      </c>
      <c r="F287" s="117">
        <f t="shared" si="178"/>
        <v>2797.3807372918786</v>
      </c>
      <c r="G287" s="117">
        <f t="shared" si="178"/>
        <v>579.59390912704998</v>
      </c>
      <c r="H287" s="117">
        <f t="shared" si="178"/>
        <v>661.83081387998436</v>
      </c>
      <c r="I287" s="117">
        <f t="shared" si="178"/>
        <v>438.69999999999976</v>
      </c>
      <c r="J287" s="117">
        <f t="shared" si="178"/>
        <v>798.85696907483521</v>
      </c>
      <c r="K287" s="117">
        <f t="shared" si="178"/>
        <v>2478.9816920818698</v>
      </c>
      <c r="L287" s="121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</row>
    <row r="288" spans="1:30" ht="12" customHeight="1" outlineLevel="1">
      <c r="A288" s="128" t="s">
        <v>48</v>
      </c>
      <c r="B288" s="127">
        <f t="shared" ref="B288:K288" si="179">B287/B$142</f>
        <v>0.26524310227218895</v>
      </c>
      <c r="C288" s="127">
        <f t="shared" si="179"/>
        <v>0.22481972049662693</v>
      </c>
      <c r="D288" s="127">
        <f t="shared" si="179"/>
        <v>0.20091397073522074</v>
      </c>
      <c r="E288" s="127">
        <f t="shared" si="179"/>
        <v>0.16043577286015565</v>
      </c>
      <c r="F288" s="127">
        <f t="shared" si="179"/>
        <v>0.20806704893969297</v>
      </c>
      <c r="G288" s="127">
        <f t="shared" si="179"/>
        <v>0.20425883503920228</v>
      </c>
      <c r="H288" s="127">
        <f t="shared" si="179"/>
        <v>0.18370517754884896</v>
      </c>
      <c r="I288" s="127">
        <f t="shared" si="179"/>
        <v>0.1366709243278606</v>
      </c>
      <c r="J288" s="127">
        <f t="shared" si="179"/>
        <v>0.21162814738577665</v>
      </c>
      <c r="K288" s="127">
        <f t="shared" si="179"/>
        <v>0.18465495711410262</v>
      </c>
      <c r="L288" s="126"/>
      <c r="M288" s="120"/>
      <c r="N288" s="120"/>
      <c r="O288" s="120"/>
      <c r="P288" s="120"/>
      <c r="Q288" s="120"/>
      <c r="R288" s="120"/>
      <c r="S288" s="120"/>
      <c r="T288" s="120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</row>
    <row r="289" spans="1:30" ht="12" customHeight="1" outlineLevel="1">
      <c r="A289" s="128" t="s">
        <v>393</v>
      </c>
      <c r="B289" s="127"/>
      <c r="C289" s="127"/>
      <c r="D289" s="127"/>
      <c r="E289" s="127"/>
      <c r="F289" s="127"/>
      <c r="G289" s="127">
        <f t="shared" ref="G289:K289" si="180">G287/B287-1</f>
        <v>-0.19514851041204795</v>
      </c>
      <c r="H289" s="127">
        <f t="shared" si="180"/>
        <v>-0.14181582825663119</v>
      </c>
      <c r="I289" s="127">
        <f t="shared" si="180"/>
        <v>-0.34519782309621927</v>
      </c>
      <c r="J289" s="127">
        <f t="shared" si="180"/>
        <v>0.25590038286148742</v>
      </c>
      <c r="K289" s="127">
        <f t="shared" si="180"/>
        <v>-0.11382041813809307</v>
      </c>
      <c r="L289" s="126"/>
      <c r="M289" s="120"/>
      <c r="N289" s="120"/>
      <c r="O289" s="120"/>
      <c r="P289" s="120"/>
      <c r="Q289" s="120"/>
      <c r="R289" s="120"/>
      <c r="S289" s="120"/>
      <c r="T289" s="120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</row>
    <row r="290" spans="1:30" ht="12" customHeight="1" outlineLevel="1">
      <c r="A290" s="124" t="s">
        <v>358</v>
      </c>
      <c r="B290" s="117">
        <f t="shared" ref="B290:K290" si="181">B258+B274</f>
        <v>10.084771164361939</v>
      </c>
      <c r="C290" s="117">
        <f t="shared" si="181"/>
        <v>52.01104305329045</v>
      </c>
      <c r="D290" s="117">
        <f t="shared" si="181"/>
        <v>106.66932261900001</v>
      </c>
      <c r="E290" s="117">
        <f t="shared" si="181"/>
        <v>-190.76190487984229</v>
      </c>
      <c r="F290" s="117">
        <f t="shared" si="181"/>
        <v>-21.996768043189661</v>
      </c>
      <c r="G290" s="117">
        <f t="shared" si="181"/>
        <v>101.60612392839553</v>
      </c>
      <c r="H290" s="117">
        <f t="shared" si="181"/>
        <v>82.822411892286027</v>
      </c>
      <c r="I290" s="117">
        <f t="shared" si="181"/>
        <v>58.000000000000142</v>
      </c>
      <c r="J290" s="117">
        <f t="shared" si="181"/>
        <v>127.44101862674408</v>
      </c>
      <c r="K290" s="117">
        <f t="shared" si="181"/>
        <v>369.86955444742512</v>
      </c>
      <c r="L290" s="121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</row>
    <row r="291" spans="1:30" ht="12" customHeight="1" outlineLevel="1">
      <c r="A291" s="128" t="s">
        <v>48</v>
      </c>
      <c r="B291" s="127">
        <f t="shared" ref="B291:K291" si="182">B290/B$145</f>
        <v>5.4018224369220685E-3</v>
      </c>
      <c r="C291" s="127">
        <f t="shared" si="182"/>
        <v>2.2095563109952508E-2</v>
      </c>
      <c r="D291" s="127">
        <f t="shared" si="182"/>
        <v>4.0390497136542629E-2</v>
      </c>
      <c r="E291" s="127">
        <f t="shared" si="182"/>
        <v>-6.1904556518465527E-2</v>
      </c>
      <c r="F291" s="127">
        <f t="shared" si="182"/>
        <v>-2.2122126938632419E-3</v>
      </c>
      <c r="G291" s="127">
        <f t="shared" si="182"/>
        <v>4.4071191640664364E-2</v>
      </c>
      <c r="H291" s="127">
        <f t="shared" si="182"/>
        <v>3.9731778834404902E-2</v>
      </c>
      <c r="I291" s="127">
        <f t="shared" si="182"/>
        <v>2.9230924301985758E-2</v>
      </c>
      <c r="J291" s="127">
        <f t="shared" si="182"/>
        <v>5.2658676398989718E-2</v>
      </c>
      <c r="K291" s="127">
        <f t="shared" si="182"/>
        <v>4.2057531839358286E-2</v>
      </c>
      <c r="L291" s="126"/>
      <c r="M291" s="120"/>
      <c r="N291" s="120"/>
      <c r="O291" s="120"/>
      <c r="P291" s="120"/>
      <c r="Q291" s="120"/>
      <c r="R291" s="120"/>
      <c r="S291" s="120"/>
      <c r="T291" s="120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</row>
    <row r="292" spans="1:30" ht="12" customHeight="1" outlineLevel="1">
      <c r="A292" s="128" t="s">
        <v>393</v>
      </c>
      <c r="B292" s="127"/>
      <c r="C292" s="127"/>
      <c r="D292" s="127"/>
      <c r="E292" s="127"/>
      <c r="F292" s="127"/>
      <c r="G292" s="127">
        <f t="shared" ref="G292:K292" si="183">G290/B290-1</f>
        <v>9.0752037178053442</v>
      </c>
      <c r="H292" s="127">
        <f t="shared" si="183"/>
        <v>0.59240051785591552</v>
      </c>
      <c r="I292" s="127">
        <f t="shared" si="183"/>
        <v>-0.45626353879490056</v>
      </c>
      <c r="J292" s="127">
        <f t="shared" si="183"/>
        <v>-1.6680632524980132</v>
      </c>
      <c r="K292" s="127">
        <f t="shared" si="183"/>
        <v>-17.8147226774953</v>
      </c>
      <c r="L292" s="126"/>
      <c r="M292" s="120"/>
      <c r="N292" s="120"/>
      <c r="O292" s="120"/>
      <c r="P292" s="120"/>
      <c r="Q292" s="120"/>
      <c r="R292" s="120"/>
      <c r="S292" s="120"/>
      <c r="T292" s="120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</row>
    <row r="293" spans="1:30" ht="12" customHeight="1" outlineLevel="1">
      <c r="A293" s="124" t="s">
        <v>398</v>
      </c>
      <c r="B293" s="117">
        <f t="shared" ref="B293:K293" si="184">B261+B277</f>
        <v>-72.566300150153282</v>
      </c>
      <c r="C293" s="117">
        <f t="shared" si="184"/>
        <v>-117.53369984984673</v>
      </c>
      <c r="D293" s="117">
        <f t="shared" si="184"/>
        <v>-117.79071299900001</v>
      </c>
      <c r="E293" s="117">
        <f t="shared" si="184"/>
        <v>-617.9</v>
      </c>
      <c r="F293" s="117">
        <f t="shared" si="184"/>
        <v>-925.79071299899988</v>
      </c>
      <c r="G293" s="117">
        <f t="shared" si="184"/>
        <v>-31.700171260969864</v>
      </c>
      <c r="H293" s="117">
        <f t="shared" si="184"/>
        <v>-86.3</v>
      </c>
      <c r="I293" s="117">
        <f t="shared" si="184"/>
        <v>-32.200000000000003</v>
      </c>
      <c r="J293" s="117">
        <f t="shared" si="184"/>
        <v>-482.63060559905318</v>
      </c>
      <c r="K293" s="117">
        <f t="shared" si="184"/>
        <v>-632.83077686002309</v>
      </c>
      <c r="L293" s="121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</row>
    <row r="294" spans="1:30" ht="12" customHeight="1" outlineLevel="1">
      <c r="A294" s="128" t="s">
        <v>48</v>
      </c>
      <c r="B294" s="127">
        <f t="shared" ref="B294:K294" si="185">B293/B$140</f>
        <v>-1.5837657384011147E-2</v>
      </c>
      <c r="C294" s="127">
        <f t="shared" si="185"/>
        <v>-2.0319738333747044E-2</v>
      </c>
      <c r="D294" s="127">
        <f t="shared" si="185"/>
        <v>-1.9712017031101634E-2</v>
      </c>
      <c r="E294" s="127">
        <f t="shared" si="185"/>
        <v>-8.7691790491610688E-2</v>
      </c>
      <c r="F294" s="127">
        <f t="shared" si="185"/>
        <v>-3.9584097877678179E-2</v>
      </c>
      <c r="G294" s="127">
        <f t="shared" si="185"/>
        <v>-6.163695669773833E-3</v>
      </c>
      <c r="H294" s="127">
        <f t="shared" si="185"/>
        <v>-1.5174380398345377E-2</v>
      </c>
      <c r="I294" s="127">
        <f t="shared" si="185"/>
        <v>-6.1993415606168539E-3</v>
      </c>
      <c r="J294" s="127">
        <f t="shared" si="185"/>
        <v>-7.7907131563977161E-2</v>
      </c>
      <c r="K294" s="127">
        <f t="shared" si="185"/>
        <v>-2.8481115829907512E-2</v>
      </c>
      <c r="L294" s="126"/>
      <c r="M294" s="120"/>
      <c r="N294" s="120"/>
      <c r="O294" s="120"/>
      <c r="P294" s="120"/>
      <c r="Q294" s="120"/>
      <c r="R294" s="120"/>
      <c r="S294" s="120"/>
      <c r="T294" s="120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</row>
    <row r="295" spans="1:30" ht="12" customHeight="1" outlineLevel="1">
      <c r="A295" s="128" t="s">
        <v>393</v>
      </c>
      <c r="B295" s="127"/>
      <c r="C295" s="127"/>
      <c r="D295" s="127"/>
      <c r="E295" s="127"/>
      <c r="F295" s="127"/>
      <c r="G295" s="127">
        <f t="shared" ref="G295:K295" si="186">G293/B293-1</f>
        <v>-0.56315574591268591</v>
      </c>
      <c r="H295" s="127">
        <f t="shared" si="186"/>
        <v>-0.26574250525380239</v>
      </c>
      <c r="I295" s="127">
        <f t="shared" si="186"/>
        <v>-0.72663379667059691</v>
      </c>
      <c r="J295" s="127">
        <f t="shared" si="186"/>
        <v>-0.21891793882658483</v>
      </c>
      <c r="K295" s="127">
        <f t="shared" si="186"/>
        <v>-0.31644294118047955</v>
      </c>
      <c r="L295" s="126"/>
      <c r="M295" s="120"/>
      <c r="N295" s="120"/>
      <c r="O295" s="120"/>
      <c r="P295" s="120"/>
      <c r="Q295" s="120"/>
      <c r="R295" s="120"/>
      <c r="S295" s="120"/>
      <c r="T295" s="120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</row>
    <row r="296" spans="1:30" ht="12" customHeight="1" outlineLevel="1">
      <c r="A296" s="121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1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</row>
    <row r="297" spans="1:30" ht="12" customHeight="1" outlineLevel="1">
      <c r="A297" s="121" t="s">
        <v>400</v>
      </c>
      <c r="B297" s="117">
        <f t="shared" ref="B297:K297" si="187">B313-B281</f>
        <v>-51.202605175944655</v>
      </c>
      <c r="C297" s="117">
        <f t="shared" si="187"/>
        <v>55.702606180835005</v>
      </c>
      <c r="D297" s="117">
        <f t="shared" si="187"/>
        <v>211.24805267000011</v>
      </c>
      <c r="E297" s="117">
        <f t="shared" si="187"/>
        <v>794.6970341579638</v>
      </c>
      <c r="F297" s="117">
        <f t="shared" si="187"/>
        <v>1010.4450878328539</v>
      </c>
      <c r="G297" s="117">
        <f t="shared" si="187"/>
        <v>132.00013820552499</v>
      </c>
      <c r="H297" s="117">
        <f t="shared" si="187"/>
        <v>137.24677422772959</v>
      </c>
      <c r="I297" s="117">
        <f t="shared" si="187"/>
        <v>112.40000000000026</v>
      </c>
      <c r="J297" s="117">
        <f t="shared" si="187"/>
        <v>534.50496360143734</v>
      </c>
      <c r="K297" s="117">
        <f t="shared" si="187"/>
        <v>916.15187603468985</v>
      </c>
      <c r="L297" s="121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</row>
    <row r="298" spans="1:30" ht="12" customHeight="1" outlineLevel="1">
      <c r="A298" s="128" t="s">
        <v>39</v>
      </c>
      <c r="B298" s="127">
        <f t="shared" ref="B298:K298" si="188">B297/B$140</f>
        <v>-1.1175012592173534E-2</v>
      </c>
      <c r="C298" s="127">
        <f t="shared" si="188"/>
        <v>9.6301093520268707E-3</v>
      </c>
      <c r="D298" s="127">
        <f t="shared" si="188"/>
        <v>3.5351897496820897E-2</v>
      </c>
      <c r="E298" s="127">
        <f t="shared" si="188"/>
        <v>0.1127826603393503</v>
      </c>
      <c r="F298" s="127">
        <f t="shared" si="188"/>
        <v>4.3203670867713734E-2</v>
      </c>
      <c r="G298" s="127">
        <f t="shared" si="188"/>
        <v>2.5665750306802907E-2</v>
      </c>
      <c r="H298" s="127">
        <f t="shared" si="188"/>
        <v>2.4132500122565393E-2</v>
      </c>
      <c r="I298" s="127">
        <f t="shared" si="188"/>
        <v>2.1639937621532171E-2</v>
      </c>
      <c r="J298" s="127">
        <f t="shared" si="188"/>
        <v>8.6280787081890964E-2</v>
      </c>
      <c r="K298" s="127">
        <f t="shared" si="188"/>
        <v>4.1232235620080514E-2</v>
      </c>
      <c r="L298" s="126"/>
      <c r="M298" s="120"/>
      <c r="N298" s="120"/>
      <c r="O298" s="120"/>
      <c r="P298" s="120"/>
      <c r="Q298" s="120"/>
      <c r="R298" s="120"/>
      <c r="S298" s="120"/>
      <c r="T298" s="120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</row>
    <row r="299" spans="1:30" ht="12" customHeight="1" outlineLevel="1">
      <c r="A299" s="126" t="s">
        <v>393</v>
      </c>
      <c r="B299" s="127"/>
      <c r="C299" s="127"/>
      <c r="D299" s="127"/>
      <c r="E299" s="127"/>
      <c r="F299" s="127"/>
      <c r="G299" s="127">
        <f t="shared" ref="G299:K299" si="189">G297/B297-1</f>
        <v>-3.5779965248240844</v>
      </c>
      <c r="H299" s="127">
        <f t="shared" si="189"/>
        <v>1.4639201581011592</v>
      </c>
      <c r="I299" s="127">
        <f t="shared" si="189"/>
        <v>-0.46792408933783047</v>
      </c>
      <c r="J299" s="127">
        <f t="shared" si="189"/>
        <v>-0.32741039587774212</v>
      </c>
      <c r="K299" s="127">
        <f t="shared" si="189"/>
        <v>-9.3318491953282567E-2</v>
      </c>
      <c r="L299" s="126"/>
      <c r="M299" s="120"/>
      <c r="N299" s="120"/>
      <c r="O299" s="120"/>
      <c r="P299" s="120"/>
      <c r="Q299" s="120"/>
      <c r="R299" s="120"/>
      <c r="S299" s="120"/>
      <c r="T299" s="120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</row>
    <row r="300" spans="1:30" ht="12" customHeight="1" outlineLevel="1">
      <c r="A300" s="124" t="s">
        <v>397</v>
      </c>
      <c r="B300" s="117">
        <f t="shared" ref="B300:K300" si="190">B316-B284</f>
        <v>-65.668905326097729</v>
      </c>
      <c r="C300" s="117">
        <f t="shared" si="190"/>
        <v>22.668906330988079</v>
      </c>
      <c r="D300" s="117">
        <f t="shared" si="190"/>
        <v>137.80306318498469</v>
      </c>
      <c r="E300" s="117">
        <f t="shared" si="190"/>
        <v>231.39703415796271</v>
      </c>
      <c r="F300" s="117">
        <f t="shared" si="190"/>
        <v>326.20009834784014</v>
      </c>
      <c r="G300" s="117">
        <f t="shared" si="190"/>
        <v>126.79996694455463</v>
      </c>
      <c r="H300" s="117">
        <f t="shared" si="190"/>
        <v>92.14677422773002</v>
      </c>
      <c r="I300" s="117">
        <f t="shared" si="190"/>
        <v>112.2000000000005</v>
      </c>
      <c r="J300" s="117">
        <f t="shared" si="190"/>
        <v>73.746450140127763</v>
      </c>
      <c r="K300" s="117">
        <f t="shared" si="190"/>
        <v>404.89319131240973</v>
      </c>
      <c r="L300" s="121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</row>
    <row r="301" spans="1:30" ht="12" customHeight="1" outlineLevel="1">
      <c r="A301" s="128" t="s">
        <v>39</v>
      </c>
      <c r="B301" s="127">
        <f t="shared" ref="B301:K301" si="191">B300/B$140</f>
        <v>-1.4332295034826902E-2</v>
      </c>
      <c r="C301" s="127">
        <f t="shared" si="191"/>
        <v>3.9190993353086399E-3</v>
      </c>
      <c r="D301" s="127">
        <f t="shared" si="191"/>
        <v>2.3061039867068756E-2</v>
      </c>
      <c r="E301" s="127">
        <f t="shared" si="191"/>
        <v>3.2839650816896181E-2</v>
      </c>
      <c r="F301" s="127">
        <f t="shared" si="191"/>
        <v>1.3947360282845159E-2</v>
      </c>
      <c r="G301" s="127">
        <f t="shared" si="191"/>
        <v>2.4654643053802383E-2</v>
      </c>
      <c r="H301" s="127">
        <f t="shared" si="191"/>
        <v>1.6202435742897144E-2</v>
      </c>
      <c r="I301" s="127">
        <f t="shared" si="191"/>
        <v>2.1601432394447641E-2</v>
      </c>
      <c r="J301" s="127">
        <f t="shared" si="191"/>
        <v>1.1904289381548675E-2</v>
      </c>
      <c r="K301" s="127">
        <f t="shared" si="191"/>
        <v>1.8222580667975923E-2</v>
      </c>
      <c r="L301" s="126"/>
      <c r="M301" s="120"/>
      <c r="N301" s="120"/>
      <c r="O301" s="120"/>
      <c r="P301" s="120"/>
      <c r="Q301" s="120"/>
      <c r="R301" s="120"/>
      <c r="S301" s="120"/>
      <c r="T301" s="120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</row>
    <row r="302" spans="1:30" ht="12" customHeight="1" outlineLevel="1">
      <c r="A302" s="128" t="s">
        <v>393</v>
      </c>
      <c r="B302" s="127"/>
      <c r="C302" s="127"/>
      <c r="D302" s="127"/>
      <c r="E302" s="127"/>
      <c r="F302" s="127"/>
      <c r="G302" s="127">
        <f t="shared" ref="G302:K302" si="192">G300/B300-1</f>
        <v>-2.9308981368715243</v>
      </c>
      <c r="H302" s="127">
        <f t="shared" si="192"/>
        <v>3.0648972156970213</v>
      </c>
      <c r="I302" s="127">
        <f t="shared" si="192"/>
        <v>-0.18579458680548366</v>
      </c>
      <c r="J302" s="127">
        <f t="shared" si="192"/>
        <v>-0.68129906933126505</v>
      </c>
      <c r="K302" s="127">
        <f t="shared" si="192"/>
        <v>0.2412417818484407</v>
      </c>
      <c r="L302" s="126"/>
      <c r="M302" s="120"/>
      <c r="N302" s="120"/>
      <c r="O302" s="120"/>
      <c r="P302" s="120"/>
      <c r="Q302" s="120"/>
      <c r="R302" s="120"/>
      <c r="S302" s="120"/>
      <c r="T302" s="120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</row>
    <row r="303" spans="1:30" ht="12" customHeight="1" outlineLevel="1">
      <c r="A303" s="124" t="s">
        <v>357</v>
      </c>
      <c r="B303" s="117">
        <f t="shared" ref="B303:K303" si="193">B319-B287</f>
        <v>-78.552587537128602</v>
      </c>
      <c r="C303" s="117">
        <f t="shared" si="193"/>
        <v>13.113376680501688</v>
      </c>
      <c r="D303" s="117">
        <f t="shared" si="193"/>
        <v>98.329057755275471</v>
      </c>
      <c r="E303" s="117">
        <f t="shared" si="193"/>
        <v>60.319263588120407</v>
      </c>
      <c r="F303" s="117">
        <f t="shared" si="193"/>
        <v>93.209110486769532</v>
      </c>
      <c r="G303" s="117">
        <f t="shared" si="193"/>
        <v>55.083516990000135</v>
      </c>
      <c r="H303" s="117">
        <f t="shared" si="193"/>
        <v>62.711571854862314</v>
      </c>
      <c r="I303" s="117">
        <f t="shared" si="193"/>
        <v>80.600000000000193</v>
      </c>
      <c r="J303" s="117">
        <f t="shared" si="193"/>
        <v>19.243508590000147</v>
      </c>
      <c r="K303" s="117">
        <f t="shared" si="193"/>
        <v>217.63859743486273</v>
      </c>
      <c r="L303" s="121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</row>
    <row r="304" spans="1:30" ht="12" customHeight="1" outlineLevel="1">
      <c r="A304" s="128" t="s">
        <v>39</v>
      </c>
      <c r="B304" s="127">
        <f t="shared" ref="B304:K304" si="194">B303/B$142</f>
        <v>-2.893320428392189E-2</v>
      </c>
      <c r="C304" s="127">
        <f t="shared" si="194"/>
        <v>3.8228077411560191E-3</v>
      </c>
      <c r="D304" s="127">
        <f t="shared" si="194"/>
        <v>2.9487265119819674E-2</v>
      </c>
      <c r="E304" s="127">
        <f t="shared" si="194"/>
        <v>1.5213999795954398E-2</v>
      </c>
      <c r="F304" s="127">
        <f t="shared" si="194"/>
        <v>6.9328226561146808E-3</v>
      </c>
      <c r="G304" s="127">
        <f t="shared" si="194"/>
        <v>1.941237620523923E-2</v>
      </c>
      <c r="H304" s="127">
        <f t="shared" si="194"/>
        <v>1.7406926665179394E-2</v>
      </c>
      <c r="I304" s="127">
        <f t="shared" si="194"/>
        <v>2.5109816505187135E-2</v>
      </c>
      <c r="J304" s="127">
        <f t="shared" si="194"/>
        <v>5.0978688673397679E-3</v>
      </c>
      <c r="K304" s="127">
        <f t="shared" si="194"/>
        <v>1.6211513785710036E-2</v>
      </c>
      <c r="L304" s="126"/>
      <c r="M304" s="120"/>
      <c r="N304" s="120"/>
      <c r="O304" s="120"/>
      <c r="P304" s="120"/>
      <c r="Q304" s="120"/>
      <c r="R304" s="120"/>
      <c r="S304" s="120"/>
      <c r="T304" s="120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</row>
    <row r="305" spans="1:30" ht="12" customHeight="1" outlineLevel="1">
      <c r="A305" s="128" t="s">
        <v>393</v>
      </c>
      <c r="B305" s="127"/>
      <c r="C305" s="127"/>
      <c r="D305" s="127"/>
      <c r="E305" s="127"/>
      <c r="F305" s="127"/>
      <c r="G305" s="127">
        <f t="shared" ref="G305:K305" si="195">G303/B303-1</f>
        <v>-1.7012310952069454</v>
      </c>
      <c r="H305" s="127">
        <f t="shared" si="195"/>
        <v>3.7822596256316121</v>
      </c>
      <c r="I305" s="127">
        <f t="shared" si="195"/>
        <v>-0.18030334226734812</v>
      </c>
      <c r="J305" s="127">
        <f t="shared" si="195"/>
        <v>-0.68097242165618765</v>
      </c>
      <c r="K305" s="127">
        <f t="shared" si="195"/>
        <v>1.3349498380392246</v>
      </c>
      <c r="L305" s="126"/>
      <c r="M305" s="120"/>
      <c r="N305" s="120"/>
      <c r="O305" s="120"/>
      <c r="P305" s="120"/>
      <c r="Q305" s="120"/>
      <c r="R305" s="120"/>
      <c r="S305" s="120"/>
      <c r="T305" s="120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</row>
    <row r="306" spans="1:30" ht="12" customHeight="1" outlineLevel="1">
      <c r="A306" s="124" t="s">
        <v>358</v>
      </c>
      <c r="B306" s="117">
        <f t="shared" ref="B306:K306" si="196">B322-B290</f>
        <v>12.883682211030312</v>
      </c>
      <c r="C306" s="117">
        <f t="shared" si="196"/>
        <v>9.5555296504861715</v>
      </c>
      <c r="D306" s="117">
        <f t="shared" si="196"/>
        <v>39.474005429709166</v>
      </c>
      <c r="E306" s="117">
        <f t="shared" si="196"/>
        <v>171.0777705698423</v>
      </c>
      <c r="F306" s="117">
        <f t="shared" si="196"/>
        <v>232.99098786106771</v>
      </c>
      <c r="G306" s="117">
        <f t="shared" si="196"/>
        <v>70.449133765490814</v>
      </c>
      <c r="H306" s="117">
        <f t="shared" si="196"/>
        <v>30.620608265395049</v>
      </c>
      <c r="I306" s="117">
        <f t="shared" si="196"/>
        <v>31.599999999999852</v>
      </c>
      <c r="J306" s="117">
        <f t="shared" si="196"/>
        <v>54.502941550127261</v>
      </c>
      <c r="K306" s="117">
        <f t="shared" si="196"/>
        <v>187.17268358101364</v>
      </c>
      <c r="L306" s="121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</row>
    <row r="307" spans="1:30" ht="12" customHeight="1" outlineLevel="1">
      <c r="A307" s="128" t="s">
        <v>39</v>
      </c>
      <c r="B307" s="127">
        <f t="shared" ref="B307:K307" si="197">B306/B$145</f>
        <v>6.9010354824566361E-3</v>
      </c>
      <c r="C307" s="127">
        <f t="shared" si="197"/>
        <v>4.0594226926964558E-3</v>
      </c>
      <c r="D307" s="127">
        <f t="shared" si="197"/>
        <v>1.4946890672319177E-2</v>
      </c>
      <c r="E307" s="127">
        <f t="shared" si="197"/>
        <v>5.5516815707856632E-2</v>
      </c>
      <c r="F307" s="127">
        <f t="shared" si="197"/>
        <v>2.3431879623859991E-2</v>
      </c>
      <c r="G307" s="127">
        <f t="shared" si="197"/>
        <v>3.0556989628752706E-2</v>
      </c>
      <c r="H307" s="127">
        <f t="shared" si="197"/>
        <v>1.4689396355154207E-2</v>
      </c>
      <c r="I307" s="127">
        <f t="shared" si="197"/>
        <v>1.59258139300473E-2</v>
      </c>
      <c r="J307" s="127">
        <f t="shared" si="197"/>
        <v>2.2520635763962016E-2</v>
      </c>
      <c r="K307" s="127">
        <f t="shared" si="197"/>
        <v>2.1283236223449638E-2</v>
      </c>
      <c r="L307" s="126"/>
      <c r="M307" s="120"/>
      <c r="N307" s="120"/>
      <c r="O307" s="120"/>
      <c r="P307" s="120"/>
      <c r="Q307" s="120"/>
      <c r="R307" s="120"/>
      <c r="S307" s="120"/>
      <c r="T307" s="120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</row>
    <row r="308" spans="1:30" ht="12" customHeight="1" outlineLevel="1">
      <c r="A308" s="128" t="s">
        <v>393</v>
      </c>
      <c r="B308" s="127"/>
      <c r="C308" s="127"/>
      <c r="D308" s="127"/>
      <c r="E308" s="127"/>
      <c r="F308" s="127"/>
      <c r="G308" s="127">
        <f t="shared" ref="G308:K308" si="198">G306/B306-1</f>
        <v>4.4680899925625361</v>
      </c>
      <c r="H308" s="127">
        <f t="shared" si="198"/>
        <v>2.2044909476930057</v>
      </c>
      <c r="I308" s="127">
        <f t="shared" si="198"/>
        <v>-0.19947318099579359</v>
      </c>
      <c r="J308" s="127">
        <f t="shared" si="198"/>
        <v>-0.68141424003490569</v>
      </c>
      <c r="K308" s="127">
        <f t="shared" si="198"/>
        <v>-0.19665268901892241</v>
      </c>
      <c r="L308" s="126"/>
      <c r="M308" s="120"/>
      <c r="N308" s="120"/>
      <c r="O308" s="120"/>
      <c r="P308" s="120"/>
      <c r="Q308" s="120"/>
      <c r="R308" s="120"/>
      <c r="S308" s="120"/>
      <c r="T308" s="120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</row>
    <row r="309" spans="1:30" ht="12" customHeight="1" outlineLevel="1">
      <c r="A309" s="124" t="s">
        <v>398</v>
      </c>
      <c r="B309" s="117">
        <f t="shared" ref="B309:K309" si="199">B325-B293</f>
        <v>14.466300150153288</v>
      </c>
      <c r="C309" s="117">
        <f t="shared" si="199"/>
        <v>33.033699849846727</v>
      </c>
      <c r="D309" s="117">
        <f t="shared" si="199"/>
        <v>73.444989485015654</v>
      </c>
      <c r="E309" s="117">
        <f t="shared" si="199"/>
        <v>563.29999999999995</v>
      </c>
      <c r="F309" s="117">
        <f t="shared" si="199"/>
        <v>684.24498948501559</v>
      </c>
      <c r="G309" s="117">
        <f t="shared" si="199"/>
        <v>5.2001712609698636</v>
      </c>
      <c r="H309" s="117">
        <f t="shared" si="199"/>
        <v>45.099999999999994</v>
      </c>
      <c r="I309" s="117">
        <f t="shared" si="199"/>
        <v>0.20000000000000284</v>
      </c>
      <c r="J309" s="117">
        <f t="shared" si="199"/>
        <v>460.75851346130958</v>
      </c>
      <c r="K309" s="117">
        <f t="shared" si="199"/>
        <v>511.2586847222795</v>
      </c>
      <c r="L309" s="121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</row>
    <row r="310" spans="1:30" ht="12" customHeight="1" outlineLevel="1">
      <c r="A310" s="128" t="s">
        <v>39</v>
      </c>
      <c r="B310" s="127">
        <f t="shared" ref="B310:K310" si="200">B309/B$140</f>
        <v>3.1572824426534143E-3</v>
      </c>
      <c r="C310" s="127">
        <f t="shared" si="200"/>
        <v>5.7110100167181953E-3</v>
      </c>
      <c r="D310" s="127">
        <f t="shared" si="200"/>
        <v>1.2290857629752183E-2</v>
      </c>
      <c r="E310" s="127">
        <f t="shared" si="200"/>
        <v>7.9943009522453951E-2</v>
      </c>
      <c r="F310" s="127">
        <f t="shared" si="200"/>
        <v>2.9256310584868651E-2</v>
      </c>
      <c r="G310" s="127">
        <f t="shared" si="200"/>
        <v>1.0111072530004258E-3</v>
      </c>
      <c r="H310" s="127">
        <f t="shared" si="200"/>
        <v>7.9300643796683251E-3</v>
      </c>
      <c r="I310" s="127">
        <f t="shared" si="200"/>
        <v>3.8505227084577276E-5</v>
      </c>
      <c r="J310" s="127">
        <f t="shared" si="200"/>
        <v>7.4376497700342298E-2</v>
      </c>
      <c r="K310" s="127">
        <f t="shared" si="200"/>
        <v>2.3009654952104563E-2</v>
      </c>
      <c r="L310" s="126"/>
      <c r="M310" s="120"/>
      <c r="N310" s="120"/>
      <c r="O310" s="120"/>
      <c r="P310" s="120"/>
      <c r="Q310" s="120"/>
      <c r="R310" s="120"/>
      <c r="S310" s="120"/>
      <c r="T310" s="120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</row>
    <row r="311" spans="1:30" ht="12" customHeight="1" outlineLevel="1">
      <c r="A311" s="128" t="s">
        <v>393</v>
      </c>
      <c r="B311" s="127"/>
      <c r="C311" s="127"/>
      <c r="D311" s="127"/>
      <c r="E311" s="127"/>
      <c r="F311" s="127"/>
      <c r="G311" s="127">
        <f t="shared" ref="G311:K311" si="201">G309/B309-1</f>
        <v>-0.64053204986799872</v>
      </c>
      <c r="H311" s="127">
        <f t="shared" si="201"/>
        <v>0.36527244011419002</v>
      </c>
      <c r="I311" s="127">
        <f t="shared" si="201"/>
        <v>-0.9972768734613161</v>
      </c>
      <c r="J311" s="127">
        <f t="shared" si="201"/>
        <v>-0.18203707888991727</v>
      </c>
      <c r="K311" s="127">
        <f t="shared" si="201"/>
        <v>-0.25281340370929284</v>
      </c>
      <c r="L311" s="126"/>
      <c r="M311" s="120"/>
      <c r="N311" s="120"/>
      <c r="O311" s="120"/>
      <c r="P311" s="120"/>
      <c r="Q311" s="120"/>
      <c r="R311" s="120"/>
      <c r="S311" s="120"/>
      <c r="T311" s="120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</row>
    <row r="312" spans="1:30" ht="12" customHeight="1" outlineLevel="1">
      <c r="A312" s="124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1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</row>
    <row r="313" spans="1:30" ht="12" customHeight="1" outlineLevel="1">
      <c r="A313" s="115" t="s">
        <v>401</v>
      </c>
      <c r="B313" s="123">
        <f t="shared" ref="B313:K313" si="202">B316+B325</f>
        <v>606.44115183826364</v>
      </c>
      <c r="C313" s="123">
        <f t="shared" si="202"/>
        <v>761.37899461427833</v>
      </c>
      <c r="D313" s="123">
        <f t="shared" si="202"/>
        <v>870.10000000000025</v>
      </c>
      <c r="E313" s="123">
        <f t="shared" si="202"/>
        <v>622.11819762999994</v>
      </c>
      <c r="F313" s="123">
        <f t="shared" si="202"/>
        <v>2860.0383440825422</v>
      </c>
      <c r="G313" s="123">
        <f t="shared" si="202"/>
        <v>781.5</v>
      </c>
      <c r="H313" s="123">
        <f t="shared" si="202"/>
        <v>795.59999999999991</v>
      </c>
      <c r="I313" s="123">
        <f t="shared" si="202"/>
        <v>576.9</v>
      </c>
      <c r="J313" s="123">
        <f t="shared" si="202"/>
        <v>978.17234570396306</v>
      </c>
      <c r="K313" s="123">
        <f t="shared" si="202"/>
        <v>3132.1723457039629</v>
      </c>
      <c r="L313" s="121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</row>
    <row r="314" spans="1:30" ht="12" customHeight="1" outlineLevel="1">
      <c r="A314" s="128" t="s">
        <v>402</v>
      </c>
      <c r="B314" s="127">
        <f t="shared" ref="B314:K314" si="203">B313/B$140</f>
        <v>0.13235630267087845</v>
      </c>
      <c r="C314" s="127">
        <f t="shared" si="203"/>
        <v>0.13163051927352146</v>
      </c>
      <c r="D314" s="127">
        <f t="shared" si="203"/>
        <v>0.14560932336751492</v>
      </c>
      <c r="E314" s="127">
        <f t="shared" si="203"/>
        <v>8.8290433156802739E-2</v>
      </c>
      <c r="F314" s="127">
        <f t="shared" si="203"/>
        <v>0.12228685831092181</v>
      </c>
      <c r="G314" s="127">
        <f t="shared" si="203"/>
        <v>0.15195274897012898</v>
      </c>
      <c r="H314" s="127">
        <f t="shared" si="203"/>
        <v>0.13989266564221994</v>
      </c>
      <c r="I314" s="127">
        <f t="shared" si="203"/>
        <v>0.11106832752546157</v>
      </c>
      <c r="J314" s="127">
        <f t="shared" si="203"/>
        <v>0.15789840251513526</v>
      </c>
      <c r="K314" s="127">
        <f t="shared" si="203"/>
        <v>0.14096622136467249</v>
      </c>
      <c r="L314" s="126"/>
      <c r="M314" s="120"/>
      <c r="N314" s="120"/>
      <c r="O314" s="120"/>
      <c r="P314" s="120"/>
      <c r="Q314" s="120"/>
      <c r="R314" s="120"/>
      <c r="S314" s="120"/>
      <c r="T314" s="120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</row>
    <row r="315" spans="1:30" ht="12" customHeight="1" outlineLevel="1">
      <c r="A315" s="126" t="s">
        <v>393</v>
      </c>
      <c r="B315" s="127"/>
      <c r="C315" s="127"/>
      <c r="D315" s="127"/>
      <c r="E315" s="127"/>
      <c r="F315" s="127"/>
      <c r="G315" s="127">
        <f t="shared" ref="G315:K315" si="204">G313/B313-1</f>
        <v>0.28866584602824608</v>
      </c>
      <c r="H315" s="127">
        <f t="shared" si="204"/>
        <v>4.4946085494594223E-2</v>
      </c>
      <c r="I315" s="127">
        <f t="shared" si="204"/>
        <v>-0.33697276175152302</v>
      </c>
      <c r="J315" s="127">
        <f t="shared" si="204"/>
        <v>0.57232556358321407</v>
      </c>
      <c r="K315" s="127">
        <f t="shared" si="204"/>
        <v>9.515047313420455E-2</v>
      </c>
      <c r="L315" s="126"/>
      <c r="M315" s="120"/>
      <c r="N315" s="120"/>
      <c r="O315" s="120"/>
      <c r="P315" s="120"/>
      <c r="Q315" s="120"/>
      <c r="R315" s="120"/>
      <c r="S315" s="120"/>
      <c r="T315" s="120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</row>
    <row r="316" spans="1:30" ht="12" customHeight="1" outlineLevel="1">
      <c r="A316" s="124" t="s">
        <v>397</v>
      </c>
      <c r="B316" s="118">
        <v>664.54115183826366</v>
      </c>
      <c r="C316" s="118">
        <v>845.87899461427833</v>
      </c>
      <c r="D316" s="118">
        <v>914.4457235139846</v>
      </c>
      <c r="E316" s="118">
        <v>676.71819762999996</v>
      </c>
      <c r="F316" s="117">
        <f>E316+D316+C316+B316</f>
        <v>3101.5840675965264</v>
      </c>
      <c r="G316" s="118">
        <v>808</v>
      </c>
      <c r="H316" s="118">
        <v>836.8</v>
      </c>
      <c r="I316" s="118">
        <v>608.9</v>
      </c>
      <c r="J316" s="118">
        <v>1000.0444378417067</v>
      </c>
      <c r="K316" s="117">
        <f>J316+I316+H316+G316</f>
        <v>3253.7444378417067</v>
      </c>
      <c r="L316" s="121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</row>
    <row r="317" spans="1:30" ht="12" customHeight="1" outlineLevel="1">
      <c r="A317" s="128" t="s">
        <v>402</v>
      </c>
      <c r="B317" s="127">
        <f t="shared" ref="B317:K317" si="205">B316/B$140</f>
        <v>0.14503667761223621</v>
      </c>
      <c r="C317" s="127">
        <f t="shared" si="205"/>
        <v>0.14623924759055032</v>
      </c>
      <c r="D317" s="127">
        <f t="shared" si="205"/>
        <v>0.15303048276886438</v>
      </c>
      <c r="E317" s="127">
        <f t="shared" si="205"/>
        <v>9.6039214125959477E-2</v>
      </c>
      <c r="F317" s="127">
        <f t="shared" si="205"/>
        <v>0.13261464560373135</v>
      </c>
      <c r="G317" s="127">
        <f t="shared" si="205"/>
        <v>0.15710533738690238</v>
      </c>
      <c r="H317" s="127">
        <f t="shared" si="205"/>
        <v>0.147136981660897</v>
      </c>
      <c r="I317" s="127">
        <f t="shared" si="205"/>
        <v>0.11722916385899385</v>
      </c>
      <c r="J317" s="127">
        <f t="shared" si="205"/>
        <v>0.16142903637877015</v>
      </c>
      <c r="K317" s="127">
        <f t="shared" si="205"/>
        <v>0.14643768224247544</v>
      </c>
      <c r="L317" s="126"/>
      <c r="M317" s="120"/>
      <c r="N317" s="120"/>
      <c r="O317" s="120"/>
      <c r="P317" s="120"/>
      <c r="Q317" s="120"/>
      <c r="R317" s="120"/>
      <c r="S317" s="120"/>
      <c r="T317" s="120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</row>
    <row r="318" spans="1:30" ht="12" customHeight="1" outlineLevel="1">
      <c r="A318" s="128" t="s">
        <v>393</v>
      </c>
      <c r="B318" s="127"/>
      <c r="C318" s="127"/>
      <c r="D318" s="127"/>
      <c r="E318" s="127"/>
      <c r="F318" s="127"/>
      <c r="G318" s="127">
        <f t="shared" ref="G318:K318" si="206">G316/B316-1</f>
        <v>0.21587654544026114</v>
      </c>
      <c r="H318" s="127">
        <f t="shared" si="206"/>
        <v>-1.0733207316985571E-2</v>
      </c>
      <c r="I318" s="127">
        <f t="shared" si="206"/>
        <v>-0.3341321585931305</v>
      </c>
      <c r="J318" s="127">
        <f t="shared" si="206"/>
        <v>0.47778564451799688</v>
      </c>
      <c r="K318" s="127">
        <f t="shared" si="206"/>
        <v>4.9058921805428257E-2</v>
      </c>
      <c r="L318" s="126"/>
      <c r="M318" s="120"/>
      <c r="N318" s="120"/>
      <c r="O318" s="120"/>
      <c r="P318" s="120"/>
      <c r="Q318" s="120"/>
      <c r="R318" s="120"/>
      <c r="S318" s="120"/>
      <c r="T318" s="120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</row>
    <row r="319" spans="1:30" ht="12" customHeight="1" outlineLevel="1">
      <c r="A319" s="124" t="s">
        <v>357</v>
      </c>
      <c r="B319" s="118">
        <v>641.57269846287136</v>
      </c>
      <c r="C319" s="118">
        <v>784.31242191050171</v>
      </c>
      <c r="D319" s="118">
        <v>768.30239546527537</v>
      </c>
      <c r="E319" s="118">
        <v>696.40233193999995</v>
      </c>
      <c r="F319" s="117">
        <f>E319+D319+C319+B319</f>
        <v>2890.5898477786482</v>
      </c>
      <c r="G319" s="118">
        <v>634.67742611705012</v>
      </c>
      <c r="H319" s="118">
        <v>724.54238573484668</v>
      </c>
      <c r="I319" s="118">
        <v>519.29999999999995</v>
      </c>
      <c r="J319" s="118">
        <v>818.10047766483535</v>
      </c>
      <c r="K319" s="117">
        <f>J319+I319+H319+G319</f>
        <v>2696.6202895167326</v>
      </c>
      <c r="L319" s="132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</row>
    <row r="320" spans="1:30" ht="12" customHeight="1" outlineLevel="1">
      <c r="A320" s="128" t="s">
        <v>402</v>
      </c>
      <c r="B320" s="127">
        <f t="shared" ref="B320:K320" si="207">B319/B$142</f>
        <v>0.23630989798826704</v>
      </c>
      <c r="C320" s="127">
        <f t="shared" si="207"/>
        <v>0.22864252823778294</v>
      </c>
      <c r="D320" s="127">
        <f t="shared" si="207"/>
        <v>0.23040123585504041</v>
      </c>
      <c r="E320" s="127">
        <f t="shared" si="207"/>
        <v>0.17564977265611004</v>
      </c>
      <c r="F320" s="127">
        <f t="shared" si="207"/>
        <v>0.21499987159580766</v>
      </c>
      <c r="G320" s="127">
        <f t="shared" si="207"/>
        <v>0.2236712112444415</v>
      </c>
      <c r="H320" s="127">
        <f t="shared" si="207"/>
        <v>0.20111210421402836</v>
      </c>
      <c r="I320" s="127">
        <f t="shared" si="207"/>
        <v>0.16178074083304775</v>
      </c>
      <c r="J320" s="127">
        <f t="shared" si="207"/>
        <v>0.21672601625311641</v>
      </c>
      <c r="K320" s="127">
        <f t="shared" si="207"/>
        <v>0.20086647089981266</v>
      </c>
      <c r="L320" s="127"/>
      <c r="M320" s="120"/>
      <c r="N320" s="120"/>
      <c r="O320" s="120"/>
      <c r="P320" s="120"/>
      <c r="Q320" s="120"/>
      <c r="R320" s="120"/>
      <c r="S320" s="120"/>
      <c r="T320" s="120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</row>
    <row r="321" spans="1:30" ht="12" customHeight="1" outlineLevel="1">
      <c r="A321" s="128" t="s">
        <v>393</v>
      </c>
      <c r="B321" s="127"/>
      <c r="C321" s="127"/>
      <c r="D321" s="127"/>
      <c r="E321" s="127"/>
      <c r="F321" s="127"/>
      <c r="G321" s="127">
        <f t="shared" ref="G321:K321" si="208">G319/B319-1</f>
        <v>-1.0747452879995456E-2</v>
      </c>
      <c r="H321" s="127">
        <f t="shared" si="208"/>
        <v>-7.6206922784751496E-2</v>
      </c>
      <c r="I321" s="127">
        <f t="shared" si="208"/>
        <v>-0.32409425889461441</v>
      </c>
      <c r="J321" s="127">
        <f t="shared" si="208"/>
        <v>0.17475263959242548</v>
      </c>
      <c r="K321" s="127">
        <f t="shared" si="208"/>
        <v>-6.7103798351390687E-2</v>
      </c>
      <c r="L321" s="126"/>
      <c r="M321" s="120"/>
      <c r="N321" s="120"/>
      <c r="O321" s="120"/>
      <c r="P321" s="120"/>
      <c r="Q321" s="120"/>
      <c r="R321" s="120"/>
      <c r="S321" s="120"/>
      <c r="T321" s="120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</row>
    <row r="322" spans="1:30" ht="12" customHeight="1" outlineLevel="1">
      <c r="A322" s="124" t="s">
        <v>358</v>
      </c>
      <c r="B322" s="118">
        <v>22.968453375392251</v>
      </c>
      <c r="C322" s="118">
        <v>61.566572703776622</v>
      </c>
      <c r="D322" s="118">
        <v>146.14332804870918</v>
      </c>
      <c r="E322" s="118">
        <v>-19.684134310000001</v>
      </c>
      <c r="F322" s="117">
        <f>E322+D322+C322+B322</f>
        <v>210.99421981787805</v>
      </c>
      <c r="G322" s="118">
        <v>172.05525769388635</v>
      </c>
      <c r="H322" s="118">
        <v>113.44302015768108</v>
      </c>
      <c r="I322" s="118">
        <v>89.6</v>
      </c>
      <c r="J322" s="118">
        <v>181.94396017687134</v>
      </c>
      <c r="K322" s="117">
        <f>J322+I322+H322+G322</f>
        <v>557.04223802843876</v>
      </c>
      <c r="L322" s="121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</row>
    <row r="323" spans="1:30" ht="12" customHeight="1" outlineLevel="1">
      <c r="A323" s="128" t="s">
        <v>402</v>
      </c>
      <c r="B323" s="127">
        <f t="shared" ref="B323:K323" si="209">B322/B$145</f>
        <v>1.2302857919378705E-2</v>
      </c>
      <c r="C323" s="127">
        <f t="shared" si="209"/>
        <v>2.6154985802648963E-2</v>
      </c>
      <c r="D323" s="127">
        <f t="shared" si="209"/>
        <v>5.5337387808861806E-2</v>
      </c>
      <c r="E323" s="127">
        <f t="shared" si="209"/>
        <v>-6.3877408106088988E-3</v>
      </c>
      <c r="F323" s="127">
        <f t="shared" si="209"/>
        <v>2.1219666929996751E-2</v>
      </c>
      <c r="G323" s="127">
        <f t="shared" si="209"/>
        <v>7.4628181269417074E-2</v>
      </c>
      <c r="H323" s="127">
        <f t="shared" si="209"/>
        <v>5.4421175189559114E-2</v>
      </c>
      <c r="I323" s="127">
        <f t="shared" si="209"/>
        <v>4.5156738232033054E-2</v>
      </c>
      <c r="J323" s="127">
        <f t="shared" si="209"/>
        <v>7.5179312162951734E-2</v>
      </c>
      <c r="K323" s="127">
        <f t="shared" si="209"/>
        <v>6.3340768062807931E-2</v>
      </c>
      <c r="L323" s="126"/>
      <c r="M323" s="120"/>
      <c r="N323" s="120"/>
      <c r="O323" s="120"/>
      <c r="P323" s="120"/>
      <c r="Q323" s="120"/>
      <c r="R323" s="120"/>
      <c r="S323" s="120"/>
      <c r="T323" s="120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</row>
    <row r="324" spans="1:30" ht="12" customHeight="1" outlineLevel="1">
      <c r="A324" s="128" t="s">
        <v>393</v>
      </c>
      <c r="B324" s="127"/>
      <c r="C324" s="127"/>
      <c r="D324" s="127"/>
      <c r="E324" s="127"/>
      <c r="F324" s="127"/>
      <c r="G324" s="127">
        <f t="shared" ref="G324:K324" si="210">G322/B322-1</f>
        <v>6.490937891282722</v>
      </c>
      <c r="H324" s="127">
        <f t="shared" si="210"/>
        <v>0.84260736265935177</v>
      </c>
      <c r="I324" s="127">
        <f t="shared" si="210"/>
        <v>-0.38690324631079598</v>
      </c>
      <c r="J324" s="127">
        <f t="shared" si="210"/>
        <v>-10.243178151067561</v>
      </c>
      <c r="K324" s="127">
        <f t="shared" si="210"/>
        <v>1.6400829298037443</v>
      </c>
      <c r="L324" s="126"/>
      <c r="M324" s="120"/>
      <c r="N324" s="120"/>
      <c r="O324" s="120"/>
      <c r="P324" s="120"/>
      <c r="Q324" s="120"/>
      <c r="R324" s="120"/>
      <c r="S324" s="120"/>
      <c r="T324" s="120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</row>
    <row r="325" spans="1:30" ht="12" customHeight="1" outlineLevel="1">
      <c r="A325" s="124" t="s">
        <v>398</v>
      </c>
      <c r="B325" s="118">
        <v>-58.099999999999994</v>
      </c>
      <c r="C325" s="118">
        <v>-84.5</v>
      </c>
      <c r="D325" s="118">
        <v>-44.345723513984353</v>
      </c>
      <c r="E325" s="118">
        <v>-54.6</v>
      </c>
      <c r="F325" s="117">
        <f>E325+D325+C325+B325</f>
        <v>-241.54572351398434</v>
      </c>
      <c r="G325" s="118">
        <v>-26.5</v>
      </c>
      <c r="H325" s="118">
        <v>-41.2</v>
      </c>
      <c r="I325" s="118">
        <v>-32</v>
      </c>
      <c r="J325" s="118">
        <v>-21.872092137743607</v>
      </c>
      <c r="K325" s="117">
        <f>J325+I325+H325+G325</f>
        <v>-121.57209213774361</v>
      </c>
      <c r="L325" s="121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</row>
    <row r="326" spans="1:30" ht="12" customHeight="1" outlineLevel="1">
      <c r="A326" s="128" t="s">
        <v>402</v>
      </c>
      <c r="B326" s="127">
        <f t="shared" ref="B326:K326" si="211">B325/B$140</f>
        <v>-1.2680374941357733E-2</v>
      </c>
      <c r="C326" s="127">
        <f t="shared" si="211"/>
        <v>-1.4608728317028849E-2</v>
      </c>
      <c r="D326" s="127">
        <f t="shared" si="211"/>
        <v>-7.4211594013494503E-3</v>
      </c>
      <c r="E326" s="127">
        <f t="shared" si="211"/>
        <v>-7.7487809691567308E-3</v>
      </c>
      <c r="F326" s="127">
        <f t="shared" si="211"/>
        <v>-1.0327787292809533E-2</v>
      </c>
      <c r="G326" s="127">
        <f t="shared" si="211"/>
        <v>-5.1525884167734079E-3</v>
      </c>
      <c r="H326" s="127">
        <f t="shared" si="211"/>
        <v>-7.2443160186770527E-3</v>
      </c>
      <c r="I326" s="127">
        <f t="shared" si="211"/>
        <v>-6.1608363335322767E-3</v>
      </c>
      <c r="J326" s="127">
        <f t="shared" si="211"/>
        <v>-3.5306338636348685E-3</v>
      </c>
      <c r="K326" s="127">
        <f t="shared" si="211"/>
        <v>-5.4714608778029484E-3</v>
      </c>
      <c r="L326" s="126"/>
      <c r="M326" s="120"/>
      <c r="N326" s="120"/>
      <c r="O326" s="120"/>
      <c r="P326" s="120"/>
      <c r="Q326" s="120"/>
      <c r="R326" s="120"/>
      <c r="S326" s="120"/>
      <c r="T326" s="120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</row>
    <row r="327" spans="1:30" ht="12" customHeight="1" outlineLevel="1">
      <c r="A327" s="128" t="s">
        <v>393</v>
      </c>
      <c r="B327" s="127"/>
      <c r="C327" s="127"/>
      <c r="D327" s="127"/>
      <c r="E327" s="127"/>
      <c r="F327" s="127"/>
      <c r="G327" s="127">
        <f t="shared" ref="G327:K327" si="212">G325/B325-1</f>
        <v>-0.54388984509466431</v>
      </c>
      <c r="H327" s="127">
        <f t="shared" si="212"/>
        <v>-0.51242603550295862</v>
      </c>
      <c r="I327" s="127">
        <f t="shared" si="212"/>
        <v>-0.27839716066626241</v>
      </c>
      <c r="J327" s="127">
        <f t="shared" si="212"/>
        <v>-0.59941223190945769</v>
      </c>
      <c r="K327" s="127">
        <f t="shared" si="212"/>
        <v>-0.49669118389212485</v>
      </c>
      <c r="L327" s="126"/>
      <c r="M327" s="120"/>
      <c r="N327" s="120"/>
      <c r="O327" s="120"/>
      <c r="P327" s="120"/>
      <c r="Q327" s="120"/>
      <c r="R327" s="120"/>
      <c r="S327" s="120"/>
      <c r="T327" s="120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</row>
    <row r="328" spans="1:30" ht="12" customHeight="1" outlineLevel="1">
      <c r="A328" s="121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1"/>
      <c r="M328" s="120"/>
      <c r="N328" s="120"/>
      <c r="O328" s="120"/>
      <c r="P328" s="120"/>
      <c r="Q328" s="120"/>
      <c r="R328" s="120"/>
      <c r="S328" s="120"/>
      <c r="T328" s="120"/>
      <c r="U328" s="126"/>
      <c r="V328" s="126"/>
      <c r="W328" s="121"/>
      <c r="X328" s="121"/>
      <c r="Y328" s="121"/>
      <c r="Z328" s="121"/>
      <c r="AA328" s="121"/>
      <c r="AB328" s="121"/>
      <c r="AC328" s="121"/>
      <c r="AD328" s="121"/>
    </row>
    <row r="329" spans="1:30" ht="12" customHeight="1" outlineLevel="1">
      <c r="A329" s="121" t="s">
        <v>49</v>
      </c>
      <c r="B329" s="117">
        <f t="shared" ref="B329:I329" si="213">B332+B334+B336+B338+B340+B342+B344+B346</f>
        <v>-84.359000000000009</v>
      </c>
      <c r="C329" s="117">
        <f t="shared" si="213"/>
        <v>-390.77800000000002</v>
      </c>
      <c r="D329" s="117">
        <f t="shared" si="213"/>
        <v>-151.84100000000001</v>
      </c>
      <c r="E329" s="117">
        <f t="shared" si="213"/>
        <v>27.668999999999997</v>
      </c>
      <c r="F329" s="117">
        <f t="shared" si="213"/>
        <v>-599.30899999999997</v>
      </c>
      <c r="G329" s="117">
        <f t="shared" si="213"/>
        <v>-351.59999999999997</v>
      </c>
      <c r="H329" s="117">
        <f t="shared" si="213"/>
        <v>23.799999999999955</v>
      </c>
      <c r="I329" s="117">
        <f t="shared" si="213"/>
        <v>-430.5680000000001</v>
      </c>
      <c r="J329" s="117">
        <f>J332+J334+J336+J338+J340+J342+J344+J346</f>
        <v>-127.69261022788712</v>
      </c>
      <c r="K329" s="117">
        <f>I329+H329+G329</f>
        <v>-758.36800000000017</v>
      </c>
      <c r="L329" s="121"/>
      <c r="M329" s="120"/>
      <c r="N329" s="120"/>
      <c r="O329" s="120"/>
      <c r="P329" s="120"/>
      <c r="Q329" s="120"/>
      <c r="R329" s="120"/>
      <c r="S329" s="120"/>
      <c r="T329" s="120"/>
      <c r="U329" s="126"/>
      <c r="V329" s="126"/>
      <c r="W329" s="121"/>
      <c r="X329" s="121"/>
      <c r="Y329" s="121"/>
      <c r="Z329" s="121"/>
      <c r="AA329" s="121"/>
      <c r="AB329" s="121"/>
      <c r="AC329" s="121"/>
      <c r="AD329" s="121"/>
    </row>
    <row r="330" spans="1:30" ht="12" customHeight="1" outlineLevel="1">
      <c r="A330" s="128" t="s">
        <v>39</v>
      </c>
      <c r="B330" s="127">
        <f t="shared" ref="B330:K330" si="214">B329/B$140</f>
        <v>-1.8411424262960364E-2</v>
      </c>
      <c r="C330" s="127">
        <f t="shared" si="214"/>
        <v>-6.7559403955880476E-2</v>
      </c>
      <c r="D330" s="127">
        <f t="shared" si="214"/>
        <v>-2.5410257751346775E-2</v>
      </c>
      <c r="E330" s="127">
        <f t="shared" si="214"/>
        <v>3.9267586196995892E-3</v>
      </c>
      <c r="F330" s="127">
        <f t="shared" si="214"/>
        <v>-2.5624696577615225E-2</v>
      </c>
      <c r="G330" s="127">
        <f t="shared" si="214"/>
        <v>-6.836415423915207E-2</v>
      </c>
      <c r="H330" s="127">
        <f t="shared" si="214"/>
        <v>4.1848233311775123E-3</v>
      </c>
      <c r="I330" s="127">
        <f t="shared" si="214"/>
        <v>-8.2895593076760185E-2</v>
      </c>
      <c r="J330" s="127">
        <f t="shared" si="214"/>
        <v>-2.0612379052140188E-2</v>
      </c>
      <c r="K330" s="127">
        <f t="shared" si="214"/>
        <v>-3.4131030979349573E-2</v>
      </c>
      <c r="L330" s="126"/>
      <c r="M330" s="120"/>
      <c r="N330" s="120"/>
      <c r="O330" s="120"/>
      <c r="P330" s="120"/>
      <c r="Q330" s="120"/>
      <c r="R330" s="120"/>
      <c r="S330" s="120"/>
      <c r="T330" s="120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</row>
    <row r="331" spans="1:30" ht="12" customHeight="1" outlineLevel="1">
      <c r="A331" s="126" t="s">
        <v>393</v>
      </c>
      <c r="B331" s="127"/>
      <c r="C331" s="127"/>
      <c r="D331" s="127"/>
      <c r="E331" s="127"/>
      <c r="F331" s="127"/>
      <c r="G331" s="127">
        <f t="shared" ref="G331:K331" si="215">G329/B329-1</f>
        <v>3.167901468722957</v>
      </c>
      <c r="H331" s="127">
        <f t="shared" si="215"/>
        <v>-1.060904145064461</v>
      </c>
      <c r="I331" s="127">
        <f t="shared" si="215"/>
        <v>1.8356504501419253</v>
      </c>
      <c r="J331" s="127">
        <f t="shared" si="215"/>
        <v>-5.6150063330039801</v>
      </c>
      <c r="K331" s="127">
        <f t="shared" si="215"/>
        <v>0.26540399026211881</v>
      </c>
      <c r="L331" s="126"/>
      <c r="M331" s="120"/>
      <c r="N331" s="120"/>
      <c r="O331" s="120"/>
      <c r="P331" s="120"/>
      <c r="Q331" s="120"/>
      <c r="R331" s="120"/>
      <c r="S331" s="120"/>
      <c r="T331" s="120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</row>
    <row r="332" spans="1:30" ht="12" customHeight="1" outlineLevel="1">
      <c r="A332" s="124" t="s">
        <v>403</v>
      </c>
      <c r="B332" s="118">
        <v>-97.209000000000003</v>
      </c>
      <c r="C332" s="118">
        <v>-248.101</v>
      </c>
      <c r="D332" s="118">
        <v>-27.035</v>
      </c>
      <c r="E332" s="118">
        <v>-128.369</v>
      </c>
      <c r="F332" s="117">
        <f>E332+D332+C332+B332</f>
        <v>-500.714</v>
      </c>
      <c r="G332" s="118">
        <v>-130</v>
      </c>
      <c r="H332" s="118">
        <v>-137.19999999999999</v>
      </c>
      <c r="I332" s="118">
        <v>-144.80600000000001</v>
      </c>
      <c r="J332" s="118">
        <v>-156.279</v>
      </c>
      <c r="K332" s="117">
        <f>J332+I332+H332+G332</f>
        <v>-568.28500000000008</v>
      </c>
      <c r="L332" s="121"/>
      <c r="M332" s="120"/>
      <c r="N332" s="120"/>
      <c r="O332" s="120"/>
      <c r="P332" s="120"/>
      <c r="Q332" s="120"/>
      <c r="R332" s="120"/>
      <c r="S332" s="120"/>
      <c r="T332" s="120"/>
      <c r="U332" s="126"/>
      <c r="V332" s="126"/>
      <c r="W332" s="121"/>
      <c r="X332" s="121"/>
      <c r="Y332" s="121"/>
      <c r="Z332" s="121"/>
      <c r="AA332" s="121"/>
      <c r="AB332" s="121"/>
      <c r="AC332" s="121"/>
      <c r="AD332" s="121"/>
    </row>
    <row r="333" spans="1:30" ht="12" customHeight="1" outlineLevel="1">
      <c r="A333" s="128" t="s">
        <v>393</v>
      </c>
      <c r="B333" s="127"/>
      <c r="C333" s="127"/>
      <c r="D333" s="127"/>
      <c r="E333" s="127"/>
      <c r="F333" s="127"/>
      <c r="G333" s="127"/>
      <c r="H333" s="127">
        <f>H332/C332-1</f>
        <v>-0.44699940749936518</v>
      </c>
      <c r="I333" s="127">
        <f>I332/D332-1</f>
        <v>4.3562419086369522</v>
      </c>
      <c r="J333" s="127">
        <f>J332/E332-1</f>
        <v>0.21742009363631398</v>
      </c>
      <c r="K333" s="127">
        <f>K332/F332-1</f>
        <v>0.13494929241043807</v>
      </c>
      <c r="L333" s="126"/>
      <c r="M333" s="120"/>
      <c r="N333" s="120"/>
      <c r="O333" s="120"/>
      <c r="P333" s="120"/>
      <c r="Q333" s="120"/>
      <c r="R333" s="120"/>
      <c r="S333" s="120"/>
      <c r="T333" s="120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</row>
    <row r="334" spans="1:30" ht="12" customHeight="1" outlineLevel="1">
      <c r="A334" s="124" t="s">
        <v>404</v>
      </c>
      <c r="B334" s="118">
        <v>129.38</v>
      </c>
      <c r="C334" s="118">
        <v>88.578000000000003</v>
      </c>
      <c r="D334" s="118">
        <v>54.929000000000002</v>
      </c>
      <c r="E334" s="118">
        <v>68.600999999999999</v>
      </c>
      <c r="F334" s="117">
        <f>E334+D334+C334+B334</f>
        <v>341.488</v>
      </c>
      <c r="G334" s="118">
        <v>41.4</v>
      </c>
      <c r="H334" s="118">
        <v>22.5</v>
      </c>
      <c r="I334" s="118">
        <v>37.327999999999996</v>
      </c>
      <c r="J334" s="118">
        <v>32.293999999999997</v>
      </c>
      <c r="K334" s="117">
        <f>J334+I334+H334+G334</f>
        <v>133.52199999999999</v>
      </c>
      <c r="L334" s="121"/>
      <c r="M334" s="120"/>
      <c r="N334" s="120"/>
      <c r="O334" s="120"/>
      <c r="P334" s="120"/>
      <c r="Q334" s="120"/>
      <c r="R334" s="120"/>
      <c r="S334" s="120"/>
      <c r="T334" s="120"/>
      <c r="U334" s="126"/>
      <c r="V334" s="126"/>
      <c r="W334" s="121"/>
      <c r="X334" s="121"/>
      <c r="Y334" s="121"/>
      <c r="Z334" s="121"/>
      <c r="AA334" s="121"/>
      <c r="AB334" s="121"/>
      <c r="AC334" s="121"/>
      <c r="AD334" s="121"/>
    </row>
    <row r="335" spans="1:30" ht="12" customHeight="1" outlineLevel="1">
      <c r="A335" s="128" t="s">
        <v>393</v>
      </c>
      <c r="B335" s="127"/>
      <c r="C335" s="127"/>
      <c r="D335" s="127"/>
      <c r="E335" s="127"/>
      <c r="F335" s="127"/>
      <c r="G335" s="127"/>
      <c r="H335" s="127">
        <f>H334/C334-1</f>
        <v>-0.74598658809185125</v>
      </c>
      <c r="I335" s="127">
        <f>I334/D334-1</f>
        <v>-0.32043183018077892</v>
      </c>
      <c r="J335" s="127">
        <f>J334/E334-1</f>
        <v>-0.52924884476902667</v>
      </c>
      <c r="K335" s="127">
        <f>K334/F334-1</f>
        <v>-0.60899943775476739</v>
      </c>
      <c r="L335" s="126"/>
      <c r="M335" s="120"/>
      <c r="N335" s="120"/>
      <c r="O335" s="120"/>
      <c r="P335" s="120"/>
      <c r="Q335" s="120"/>
      <c r="R335" s="120"/>
      <c r="S335" s="120"/>
      <c r="T335" s="120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</row>
    <row r="336" spans="1:30" ht="12" customHeight="1" outlineLevel="1">
      <c r="A336" s="124" t="s">
        <v>405</v>
      </c>
      <c r="B336" s="118">
        <v>-9.5180000000000007</v>
      </c>
      <c r="C336" s="118">
        <v>6.5450000000000008</v>
      </c>
      <c r="D336" s="118">
        <v>20.794</v>
      </c>
      <c r="E336" s="118">
        <v>155.59899999999999</v>
      </c>
      <c r="F336" s="117">
        <f>E336+D336+C336+B336</f>
        <v>173.42</v>
      </c>
      <c r="G336" s="118">
        <v>-177.2</v>
      </c>
      <c r="H336" s="118">
        <v>-200.8</v>
      </c>
      <c r="I336" s="118">
        <v>-170.28900000000002</v>
      </c>
      <c r="J336" s="118">
        <v>16.762</v>
      </c>
      <c r="K336" s="117">
        <f>J336+I336+H336+G336</f>
        <v>-531.52700000000004</v>
      </c>
      <c r="L336" s="121"/>
      <c r="M336" s="120"/>
      <c r="N336" s="120"/>
      <c r="O336" s="120"/>
      <c r="P336" s="120"/>
      <c r="Q336" s="120"/>
      <c r="R336" s="120"/>
      <c r="S336" s="120"/>
      <c r="T336" s="120"/>
      <c r="U336" s="126"/>
      <c r="V336" s="126"/>
      <c r="W336" s="121"/>
      <c r="X336" s="121"/>
      <c r="Y336" s="121"/>
      <c r="Z336" s="121"/>
      <c r="AA336" s="121"/>
      <c r="AB336" s="121"/>
      <c r="AC336" s="121"/>
      <c r="AD336" s="121"/>
    </row>
    <row r="337" spans="1:30" ht="12" customHeight="1" outlineLevel="1">
      <c r="A337" s="128" t="s">
        <v>393</v>
      </c>
      <c r="B337" s="127"/>
      <c r="C337" s="127"/>
      <c r="D337" s="127"/>
      <c r="E337" s="127"/>
      <c r="F337" s="127"/>
      <c r="G337" s="127"/>
      <c r="H337" s="127">
        <f t="shared" ref="H337:K337" si="216">H336/B336-1</f>
        <v>20.096869090144988</v>
      </c>
      <c r="I337" s="127">
        <f t="shared" si="216"/>
        <v>-27.018181818181816</v>
      </c>
      <c r="J337" s="127">
        <f t="shared" si="216"/>
        <v>-0.19390208714052126</v>
      </c>
      <c r="K337" s="127">
        <f t="shared" si="216"/>
        <v>-4.416005244249642</v>
      </c>
      <c r="L337" s="126"/>
      <c r="M337" s="120"/>
      <c r="N337" s="120"/>
      <c r="O337" s="120"/>
      <c r="P337" s="120"/>
      <c r="Q337" s="120"/>
      <c r="R337" s="120"/>
      <c r="S337" s="120"/>
      <c r="T337" s="120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</row>
    <row r="338" spans="1:30" ht="12" customHeight="1" outlineLevel="1">
      <c r="A338" s="124" t="s">
        <v>406</v>
      </c>
      <c r="B338" s="118">
        <v>-15.243</v>
      </c>
      <c r="C338" s="118">
        <v>6.2260000000000009</v>
      </c>
      <c r="D338" s="118">
        <v>-9.61</v>
      </c>
      <c r="E338" s="118">
        <v>-35.837000000000003</v>
      </c>
      <c r="F338" s="117">
        <f>E338+D338+C338+B338</f>
        <v>-54.464000000000006</v>
      </c>
      <c r="G338" s="118">
        <v>-12.000000000000002</v>
      </c>
      <c r="H338" s="118">
        <v>-9.6</v>
      </c>
      <c r="I338" s="118">
        <v>-9.0500000000000007</v>
      </c>
      <c r="J338" s="118">
        <v>-7.3550000000000004</v>
      </c>
      <c r="K338" s="117">
        <f>J338+I338+H338+G338</f>
        <v>-38.005000000000003</v>
      </c>
      <c r="L338" s="121"/>
      <c r="M338" s="120"/>
      <c r="N338" s="120"/>
      <c r="O338" s="120"/>
      <c r="P338" s="120"/>
      <c r="Q338" s="120"/>
      <c r="R338" s="120"/>
      <c r="S338" s="120"/>
      <c r="T338" s="120"/>
      <c r="U338" s="126"/>
      <c r="V338" s="126"/>
      <c r="W338" s="121"/>
      <c r="X338" s="121"/>
      <c r="Y338" s="121"/>
      <c r="Z338" s="121"/>
      <c r="AA338" s="121"/>
      <c r="AB338" s="121"/>
      <c r="AC338" s="121"/>
      <c r="AD338" s="121"/>
    </row>
    <row r="339" spans="1:30" ht="12" customHeight="1" outlineLevel="1">
      <c r="A339" s="128" t="s">
        <v>393</v>
      </c>
      <c r="B339" s="127"/>
      <c r="C339" s="127"/>
      <c r="D339" s="127"/>
      <c r="E339" s="127"/>
      <c r="F339" s="127"/>
      <c r="G339" s="127"/>
      <c r="H339" s="127">
        <f t="shared" ref="H339:K339" si="217">H338/B338-1</f>
        <v>-0.37020271600078725</v>
      </c>
      <c r="I339" s="127">
        <f t="shared" si="217"/>
        <v>-2.4535817539351106</v>
      </c>
      <c r="J339" s="127">
        <f t="shared" si="217"/>
        <v>-0.23465140478668045</v>
      </c>
      <c r="K339" s="127">
        <f t="shared" si="217"/>
        <v>6.0496135279180629E-2</v>
      </c>
      <c r="L339" s="126"/>
      <c r="M339" s="120"/>
      <c r="N339" s="120"/>
      <c r="O339" s="120"/>
      <c r="P339" s="120"/>
      <c r="Q339" s="120"/>
      <c r="R339" s="120"/>
      <c r="S339" s="120"/>
      <c r="T339" s="120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</row>
    <row r="340" spans="1:30" ht="12" customHeight="1" outlineLevel="1">
      <c r="A340" s="124" t="s">
        <v>407</v>
      </c>
      <c r="B340" s="118">
        <v>-33.299999999999997</v>
      </c>
      <c r="C340" s="118">
        <v>-21.241</v>
      </c>
      <c r="D340" s="118">
        <v>-14.497999999999999</v>
      </c>
      <c r="E340" s="118">
        <v>-19.007999999999999</v>
      </c>
      <c r="F340" s="117">
        <f>E340+D340+C340+B340</f>
        <v>-88.046999999999997</v>
      </c>
      <c r="G340" s="118">
        <v>-32.5</v>
      </c>
      <c r="H340" s="118">
        <v>-19.8</v>
      </c>
      <c r="I340" s="118">
        <v>-34.544000000000004</v>
      </c>
      <c r="J340" s="118">
        <v>-28.223406512490531</v>
      </c>
      <c r="K340" s="117">
        <f>J340+I340+H340+G340</f>
        <v>-115.06740651249054</v>
      </c>
      <c r="L340" s="121"/>
      <c r="M340" s="120"/>
      <c r="N340" s="120"/>
      <c r="O340" s="120"/>
      <c r="P340" s="120"/>
      <c r="Q340" s="120"/>
      <c r="R340" s="120"/>
      <c r="S340" s="120"/>
      <c r="T340" s="120"/>
      <c r="U340" s="126"/>
      <c r="V340" s="126"/>
      <c r="W340" s="121"/>
      <c r="X340" s="121"/>
      <c r="Y340" s="121"/>
      <c r="Z340" s="121"/>
      <c r="AA340" s="121"/>
      <c r="AB340" s="121"/>
      <c r="AC340" s="121"/>
      <c r="AD340" s="121"/>
    </row>
    <row r="341" spans="1:30" ht="12" customHeight="1" outlineLevel="1">
      <c r="A341" s="128" t="s">
        <v>393</v>
      </c>
      <c r="B341" s="127"/>
      <c r="C341" s="127"/>
      <c r="D341" s="127"/>
      <c r="E341" s="127"/>
      <c r="F341" s="127"/>
      <c r="G341" s="127"/>
      <c r="H341" s="127">
        <f t="shared" ref="H341:K341" si="218">H340/B340-1</f>
        <v>-0.40540540540540537</v>
      </c>
      <c r="I341" s="127">
        <f t="shared" si="218"/>
        <v>0.6262887811308322</v>
      </c>
      <c r="J341" s="127">
        <f t="shared" si="218"/>
        <v>0.94671034021868761</v>
      </c>
      <c r="K341" s="127">
        <f t="shared" si="218"/>
        <v>5.0536303931234503</v>
      </c>
      <c r="L341" s="126"/>
      <c r="M341" s="120"/>
      <c r="N341" s="120"/>
      <c r="O341" s="120"/>
      <c r="P341" s="120"/>
      <c r="Q341" s="120"/>
      <c r="R341" s="120"/>
      <c r="S341" s="120"/>
      <c r="T341" s="120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</row>
    <row r="342" spans="1:30" ht="12" customHeight="1" outlineLevel="1">
      <c r="A342" s="124" t="s">
        <v>408</v>
      </c>
      <c r="B342" s="118">
        <v>-94.81</v>
      </c>
      <c r="C342" s="118">
        <v>7.6940000000000026</v>
      </c>
      <c r="D342" s="118">
        <v>-57.104999999999997</v>
      </c>
      <c r="E342" s="118">
        <v>-101.20399999999999</v>
      </c>
      <c r="F342" s="117">
        <f>E342+D342+C342+B342</f>
        <v>-245.42500000000001</v>
      </c>
      <c r="G342" s="118">
        <v>-73.300000000000011</v>
      </c>
      <c r="H342" s="118">
        <v>-4.0999999999999996</v>
      </c>
      <c r="I342" s="118">
        <v>102.22199999999998</v>
      </c>
      <c r="J342" s="118">
        <v>-31.51720371539658</v>
      </c>
      <c r="K342" s="117">
        <f>J342+I342+H342+G342</f>
        <v>-6.6952037153966018</v>
      </c>
      <c r="L342" s="121"/>
      <c r="M342" s="120"/>
      <c r="N342" s="120"/>
      <c r="O342" s="120"/>
      <c r="P342" s="120"/>
      <c r="Q342" s="120"/>
      <c r="R342" s="120"/>
      <c r="S342" s="120"/>
      <c r="T342" s="120"/>
      <c r="U342" s="126"/>
      <c r="V342" s="126"/>
      <c r="W342" s="121"/>
      <c r="X342" s="121"/>
      <c r="Y342" s="121"/>
      <c r="Z342" s="121"/>
      <c r="AA342" s="121"/>
      <c r="AB342" s="121"/>
      <c r="AC342" s="121"/>
      <c r="AD342" s="121"/>
    </row>
    <row r="343" spans="1:30" ht="12" customHeight="1" outlineLevel="1">
      <c r="A343" s="128" t="s">
        <v>393</v>
      </c>
      <c r="B343" s="127"/>
      <c r="C343" s="127"/>
      <c r="D343" s="127"/>
      <c r="E343" s="127"/>
      <c r="F343" s="127"/>
      <c r="G343" s="127"/>
      <c r="H343" s="127">
        <f t="shared" ref="H343:K343" si="219">H342/B342-1</f>
        <v>-0.95675561649615015</v>
      </c>
      <c r="I343" s="127">
        <f t="shared" si="219"/>
        <v>12.285937093839348</v>
      </c>
      <c r="J343" s="127">
        <f t="shared" si="219"/>
        <v>-0.44808329016029103</v>
      </c>
      <c r="K343" s="127">
        <f t="shared" si="219"/>
        <v>-0.93384447536266746</v>
      </c>
      <c r="L343" s="126"/>
      <c r="M343" s="120"/>
      <c r="N343" s="120"/>
      <c r="O343" s="120"/>
      <c r="P343" s="120"/>
      <c r="Q343" s="120"/>
      <c r="R343" s="120"/>
      <c r="S343" s="120"/>
      <c r="T343" s="120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</row>
    <row r="344" spans="1:30" ht="12" customHeight="1" outlineLevel="1">
      <c r="A344" s="124" t="s">
        <v>409</v>
      </c>
      <c r="B344" s="118">
        <v>134.14500000000001</v>
      </c>
      <c r="C344" s="118">
        <v>-169.55700000000002</v>
      </c>
      <c r="D344" s="118">
        <v>-93.682000000000002</v>
      </c>
      <c r="E344" s="118">
        <v>187.465</v>
      </c>
      <c r="F344" s="117">
        <f>E344+D344+C344+B344</f>
        <v>58.370999999999995</v>
      </c>
      <c r="G344" s="118">
        <v>39.5</v>
      </c>
      <c r="H344" s="118">
        <v>386.8</v>
      </c>
      <c r="I344" s="118">
        <v>-203.22100000000003</v>
      </c>
      <c r="J344" s="118">
        <v>34.752000000000002</v>
      </c>
      <c r="K344" s="117">
        <f>J344+I344+H344+G344</f>
        <v>257.83100000000002</v>
      </c>
      <c r="L344" s="121"/>
      <c r="M344" s="120"/>
      <c r="N344" s="120"/>
      <c r="O344" s="120"/>
      <c r="P344" s="120"/>
      <c r="Q344" s="120"/>
      <c r="R344" s="120"/>
      <c r="S344" s="120"/>
      <c r="T344" s="120"/>
      <c r="U344" s="126"/>
      <c r="V344" s="126"/>
      <c r="W344" s="121"/>
      <c r="X344" s="121"/>
      <c r="Y344" s="121"/>
      <c r="Z344" s="121"/>
      <c r="AA344" s="121"/>
      <c r="AB344" s="121"/>
      <c r="AC344" s="121"/>
      <c r="AD344" s="121"/>
    </row>
    <row r="345" spans="1:30" ht="12" customHeight="1" outlineLevel="1">
      <c r="A345" s="128" t="s">
        <v>393</v>
      </c>
      <c r="B345" s="127"/>
      <c r="C345" s="127"/>
      <c r="D345" s="127"/>
      <c r="E345" s="127"/>
      <c r="F345" s="127"/>
      <c r="G345" s="127"/>
      <c r="H345" s="127">
        <f t="shared" ref="H345:K345" si="220">H344/B344-1</f>
        <v>1.8834470162883448</v>
      </c>
      <c r="I345" s="127">
        <f t="shared" si="220"/>
        <v>0.19854090364892052</v>
      </c>
      <c r="J345" s="127">
        <f t="shared" si="220"/>
        <v>-1.3709570675263123</v>
      </c>
      <c r="K345" s="127">
        <f t="shared" si="220"/>
        <v>0.37535539967460596</v>
      </c>
      <c r="L345" s="126"/>
      <c r="M345" s="120"/>
      <c r="N345" s="120"/>
      <c r="O345" s="120"/>
      <c r="P345" s="120"/>
      <c r="Q345" s="120"/>
      <c r="R345" s="120"/>
      <c r="S345" s="120"/>
      <c r="T345" s="120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</row>
    <row r="346" spans="1:30" ht="12" customHeight="1" outlineLevel="1">
      <c r="A346" s="124" t="s">
        <v>410</v>
      </c>
      <c r="B346" s="118">
        <v>-97.804000000000002</v>
      </c>
      <c r="C346" s="118">
        <v>-60.921999999999997</v>
      </c>
      <c r="D346" s="118">
        <v>-25.634</v>
      </c>
      <c r="E346" s="118">
        <v>-99.578000000000003</v>
      </c>
      <c r="F346" s="117">
        <f>E346+D346+C346+B346</f>
        <v>-283.93799999999999</v>
      </c>
      <c r="G346" s="118">
        <v>-7.5</v>
      </c>
      <c r="H346" s="118">
        <v>-14</v>
      </c>
      <c r="I346" s="118">
        <v>-8.2079999999999984</v>
      </c>
      <c r="J346" s="118">
        <v>11.874000000000001</v>
      </c>
      <c r="K346" s="117">
        <f>J346+I346+H346+G346</f>
        <v>-17.833999999999996</v>
      </c>
      <c r="L346" s="121"/>
      <c r="M346" s="120"/>
      <c r="N346" s="120"/>
      <c r="O346" s="120"/>
      <c r="P346" s="120"/>
      <c r="Q346" s="120"/>
      <c r="R346" s="120"/>
      <c r="S346" s="120"/>
      <c r="T346" s="120"/>
      <c r="U346" s="126"/>
      <c r="V346" s="126"/>
      <c r="W346" s="121"/>
      <c r="X346" s="121"/>
      <c r="Y346" s="121"/>
      <c r="Z346" s="121"/>
      <c r="AA346" s="121"/>
      <c r="AB346" s="121"/>
      <c r="AC346" s="121"/>
      <c r="AD346" s="121"/>
    </row>
    <row r="347" spans="1:30" ht="12" customHeight="1" outlineLevel="1">
      <c r="A347" s="128" t="s">
        <v>393</v>
      </c>
      <c r="B347" s="127"/>
      <c r="C347" s="127"/>
      <c r="D347" s="127"/>
      <c r="E347" s="127"/>
      <c r="F347" s="127"/>
      <c r="G347" s="127"/>
      <c r="H347" s="127">
        <f t="shared" ref="H347:K347" si="221">H346/B346-1</f>
        <v>-0.85685657028342399</v>
      </c>
      <c r="I347" s="127">
        <f t="shared" si="221"/>
        <v>-0.86527034568792882</v>
      </c>
      <c r="J347" s="127">
        <f t="shared" si="221"/>
        <v>-1.4632129203401731</v>
      </c>
      <c r="K347" s="127">
        <f t="shared" si="221"/>
        <v>-0.82090421579063655</v>
      </c>
      <c r="L347" s="126"/>
      <c r="M347" s="120"/>
      <c r="N347" s="120"/>
      <c r="O347" s="120"/>
      <c r="P347" s="120"/>
      <c r="Q347" s="120"/>
      <c r="R347" s="120"/>
      <c r="S347" s="120"/>
      <c r="T347" s="120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</row>
    <row r="348" spans="1:30" ht="12" customHeight="1" outlineLevel="1">
      <c r="A348" s="121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1"/>
      <c r="M348" s="120"/>
      <c r="N348" s="120"/>
      <c r="O348" s="120"/>
      <c r="P348" s="120"/>
      <c r="Q348" s="120"/>
      <c r="R348" s="120"/>
      <c r="S348" s="120"/>
      <c r="T348" s="120"/>
      <c r="U348" s="126"/>
      <c r="V348" s="126"/>
      <c r="W348" s="121"/>
      <c r="X348" s="121"/>
      <c r="Y348" s="121"/>
      <c r="Z348" s="121"/>
      <c r="AA348" s="121"/>
      <c r="AB348" s="121"/>
      <c r="AC348" s="121"/>
      <c r="AD348" s="121"/>
    </row>
    <row r="349" spans="1:30" ht="12" customHeight="1" outlineLevel="1">
      <c r="A349" s="115" t="s">
        <v>50</v>
      </c>
      <c r="B349" s="123">
        <f t="shared" ref="B349:K349" si="222">B249+B329</f>
        <v>351.11928440929967</v>
      </c>
      <c r="C349" s="123">
        <f t="shared" si="222"/>
        <v>77.583019660999753</v>
      </c>
      <c r="D349" s="123">
        <f t="shared" si="222"/>
        <v>279.11094733000016</v>
      </c>
      <c r="E349" s="123">
        <f t="shared" si="222"/>
        <v>-404.27376470308798</v>
      </c>
      <c r="F349" s="123">
        <f t="shared" si="222"/>
        <v>303.53948669721217</v>
      </c>
      <c r="G349" s="123">
        <f t="shared" si="222"/>
        <v>79.365432083422945</v>
      </c>
      <c r="H349" s="123">
        <f t="shared" si="222"/>
        <v>471.55412591370691</v>
      </c>
      <c r="I349" s="123">
        <f t="shared" si="222"/>
        <v>-205.26800000000037</v>
      </c>
      <c r="J349" s="123">
        <f t="shared" si="222"/>
        <v>75.17910825742095</v>
      </c>
      <c r="K349" s="123">
        <f t="shared" si="222"/>
        <v>548.52327648243977</v>
      </c>
      <c r="L349" s="121"/>
      <c r="M349" s="120"/>
      <c r="N349" s="120"/>
      <c r="O349" s="120"/>
      <c r="P349" s="120"/>
      <c r="Q349" s="120"/>
      <c r="R349" s="120"/>
      <c r="S349" s="120"/>
      <c r="T349" s="120"/>
      <c r="U349" s="126"/>
      <c r="V349" s="126"/>
      <c r="W349" s="121"/>
      <c r="X349" s="121"/>
      <c r="Y349" s="121"/>
      <c r="Z349" s="121"/>
      <c r="AA349" s="121"/>
      <c r="AB349" s="121"/>
      <c r="AC349" s="121"/>
      <c r="AD349" s="121"/>
    </row>
    <row r="350" spans="1:30" ht="12" customHeight="1" outlineLevel="1">
      <c r="A350" s="128" t="s">
        <v>51</v>
      </c>
      <c r="B350" s="127">
        <f t="shared" ref="B350:K350" si="223">B349/B$140</f>
        <v>7.6632085635992123E-2</v>
      </c>
      <c r="C350" s="127">
        <f t="shared" si="223"/>
        <v>1.3412890606417196E-2</v>
      </c>
      <c r="D350" s="127">
        <f t="shared" si="223"/>
        <v>4.6708603821615229E-2</v>
      </c>
      <c r="E350" s="127">
        <f t="shared" si="223"/>
        <v>-5.7374154839938352E-2</v>
      </c>
      <c r="F350" s="127">
        <f t="shared" si="223"/>
        <v>1.2978458935108825E-2</v>
      </c>
      <c r="G350" s="127">
        <f t="shared" si="223"/>
        <v>1.5431600228123081E-2</v>
      </c>
      <c r="H350" s="127">
        <f t="shared" si="223"/>
        <v>8.2914735631794231E-2</v>
      </c>
      <c r="I350" s="127">
        <f t="shared" si="223"/>
        <v>-3.9519454765984549E-2</v>
      </c>
      <c r="J350" s="127">
        <f t="shared" si="223"/>
        <v>1.2135551724084167E-2</v>
      </c>
      <c r="K350" s="127">
        <f t="shared" si="223"/>
        <v>2.4686781275734839E-2</v>
      </c>
      <c r="L350" s="126"/>
      <c r="M350" s="120"/>
      <c r="N350" s="120"/>
      <c r="O350" s="120"/>
      <c r="P350" s="120"/>
      <c r="Q350" s="120"/>
      <c r="R350" s="120"/>
      <c r="S350" s="120"/>
      <c r="T350" s="120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</row>
    <row r="351" spans="1:30" ht="12" customHeight="1" outlineLevel="1">
      <c r="A351" s="126" t="s">
        <v>393</v>
      </c>
      <c r="B351" s="127"/>
      <c r="C351" s="127"/>
      <c r="D351" s="127"/>
      <c r="E351" s="127"/>
      <c r="F351" s="127"/>
      <c r="G351" s="127">
        <f t="shared" ref="G351:K351" si="224">G349/B349-1</f>
        <v>-0.773964474161702</v>
      </c>
      <c r="H351" s="127">
        <f t="shared" si="224"/>
        <v>5.0780584201822796</v>
      </c>
      <c r="I351" s="127">
        <f t="shared" si="224"/>
        <v>-1.7354351449257441</v>
      </c>
      <c r="J351" s="127">
        <f t="shared" si="224"/>
        <v>-1.1859608879459071</v>
      </c>
      <c r="K351" s="127">
        <f t="shared" si="224"/>
        <v>0.80709034745652297</v>
      </c>
      <c r="L351" s="126"/>
      <c r="M351" s="120"/>
      <c r="N351" s="120"/>
      <c r="O351" s="120"/>
      <c r="P351" s="120"/>
      <c r="Q351" s="120"/>
      <c r="R351" s="120"/>
      <c r="S351" s="120"/>
      <c r="T351" s="120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</row>
    <row r="352" spans="1:30" ht="12" customHeight="1" outlineLevel="1">
      <c r="A352" s="121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1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</row>
    <row r="353" spans="1:30" ht="12" customHeight="1" outlineLevel="1">
      <c r="A353" s="121" t="s">
        <v>52</v>
      </c>
      <c r="B353" s="118">
        <v>-216.20000000000005</v>
      </c>
      <c r="C353" s="118">
        <v>-950.2</v>
      </c>
      <c r="D353" s="118">
        <v>40.9</v>
      </c>
      <c r="E353" s="118">
        <v>177.74726604822843</v>
      </c>
      <c r="F353" s="117">
        <f>E353+D353+C353+B353</f>
        <v>-947.75273395177169</v>
      </c>
      <c r="G353" s="118">
        <v>-129.6</v>
      </c>
      <c r="H353" s="118">
        <v>-25.4</v>
      </c>
      <c r="I353" s="118">
        <v>86.5</v>
      </c>
      <c r="J353" s="118">
        <v>110.75207694522393</v>
      </c>
      <c r="K353" s="117">
        <f>J353+I353+H353+G353</f>
        <v>42.252076945223934</v>
      </c>
      <c r="L353" s="121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</row>
    <row r="354" spans="1:30" ht="12" customHeight="1" outlineLevel="1">
      <c r="A354" s="128" t="s">
        <v>411</v>
      </c>
      <c r="B354" s="127">
        <f t="shared" ref="B354:K354" si="225">B353/B349</f>
        <v>-0.61574516012050129</v>
      </c>
      <c r="C354" s="127">
        <f t="shared" si="225"/>
        <v>-12.2475253496437</v>
      </c>
      <c r="D354" s="127">
        <f t="shared" si="225"/>
        <v>0.14653671019088643</v>
      </c>
      <c r="E354" s="127">
        <f t="shared" si="225"/>
        <v>-0.43967054399083227</v>
      </c>
      <c r="F354" s="127">
        <f t="shared" si="225"/>
        <v>-3.1223375392249295</v>
      </c>
      <c r="G354" s="127">
        <f t="shared" si="225"/>
        <v>-1.6329527427479291</v>
      </c>
      <c r="H354" s="127">
        <f t="shared" si="225"/>
        <v>-5.3864442285991423E-2</v>
      </c>
      <c r="I354" s="127">
        <f t="shared" si="225"/>
        <v>-0.42140031568486003</v>
      </c>
      <c r="J354" s="127">
        <f t="shared" si="225"/>
        <v>1.4731762521842837</v>
      </c>
      <c r="K354" s="127">
        <f t="shared" si="225"/>
        <v>7.7028776638572743E-2</v>
      </c>
      <c r="L354" s="126"/>
      <c r="M354" s="120"/>
      <c r="N354" s="120"/>
      <c r="O354" s="120"/>
      <c r="P354" s="120"/>
      <c r="Q354" s="120"/>
      <c r="R354" s="120"/>
      <c r="S354" s="120"/>
      <c r="T354" s="120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</row>
    <row r="355" spans="1:30" ht="12" customHeight="1" outlineLevel="1">
      <c r="A355" s="126" t="s">
        <v>393</v>
      </c>
      <c r="B355" s="127"/>
      <c r="C355" s="127"/>
      <c r="D355" s="127"/>
      <c r="E355" s="127"/>
      <c r="F355" s="127"/>
      <c r="G355" s="127">
        <f t="shared" ref="G355:K355" si="226">G353/B353-1</f>
        <v>-0.40055504162812228</v>
      </c>
      <c r="H355" s="127">
        <f t="shared" si="226"/>
        <v>-0.97326878551883811</v>
      </c>
      <c r="I355" s="127">
        <f t="shared" si="226"/>
        <v>1.1149144254278731</v>
      </c>
      <c r="J355" s="127">
        <f t="shared" si="226"/>
        <v>-0.37691262764529154</v>
      </c>
      <c r="K355" s="127">
        <f t="shared" si="226"/>
        <v>-1.0445813295299595</v>
      </c>
      <c r="L355" s="126"/>
      <c r="M355" s="120"/>
      <c r="N355" s="120"/>
      <c r="O355" s="120"/>
      <c r="P355" s="120"/>
      <c r="Q355" s="120"/>
      <c r="R355" s="120"/>
      <c r="S355" s="120"/>
      <c r="T355" s="120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</row>
    <row r="356" spans="1:30" ht="12" customHeight="1" outlineLevel="1">
      <c r="A356" s="121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1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</row>
    <row r="357" spans="1:30" ht="12" customHeight="1" outlineLevel="1">
      <c r="A357" s="115" t="s">
        <v>412</v>
      </c>
      <c r="B357" s="117">
        <f t="shared" ref="B357:K357" si="227">B349+B353</f>
        <v>134.91928440929962</v>
      </c>
      <c r="C357" s="117">
        <f t="shared" si="227"/>
        <v>-872.61698033900029</v>
      </c>
      <c r="D357" s="117">
        <f t="shared" si="227"/>
        <v>320.01094733000014</v>
      </c>
      <c r="E357" s="117">
        <f t="shared" si="227"/>
        <v>-226.52649865485955</v>
      </c>
      <c r="F357" s="117">
        <f t="shared" si="227"/>
        <v>-644.21324725455952</v>
      </c>
      <c r="G357" s="117">
        <f t="shared" si="227"/>
        <v>-50.234567916577049</v>
      </c>
      <c r="H357" s="117">
        <f t="shared" si="227"/>
        <v>446.15412591370693</v>
      </c>
      <c r="I357" s="117">
        <f t="shared" si="227"/>
        <v>-118.76800000000037</v>
      </c>
      <c r="J357" s="117">
        <f t="shared" si="227"/>
        <v>185.93118520264488</v>
      </c>
      <c r="K357" s="117">
        <f t="shared" si="227"/>
        <v>590.77535342766373</v>
      </c>
      <c r="L357" s="121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</row>
    <row r="358" spans="1:30" ht="12" customHeight="1" outlineLevel="1">
      <c r="A358" s="128" t="s">
        <v>413</v>
      </c>
      <c r="B358" s="127">
        <f t="shared" ref="B358:K358" si="228">B357/B$140</f>
        <v>2.9446249795690188E-2</v>
      </c>
      <c r="C358" s="127">
        <f t="shared" si="228"/>
        <v>-0.15086182710767526</v>
      </c>
      <c r="D358" s="127">
        <f t="shared" si="228"/>
        <v>5.3553128963244184E-2</v>
      </c>
      <c r="E358" s="127">
        <f t="shared" si="228"/>
        <v>-3.2148428970448416E-2</v>
      </c>
      <c r="F358" s="127">
        <f t="shared" si="228"/>
        <v>-2.7544670599270665E-2</v>
      </c>
      <c r="G358" s="127">
        <f t="shared" si="228"/>
        <v>-9.7674736893800743E-3</v>
      </c>
      <c r="H358" s="127">
        <f t="shared" si="228"/>
        <v>7.8448579639697216E-2</v>
      </c>
      <c r="I358" s="127">
        <f t="shared" si="228"/>
        <v>-2.2865944051905115E-2</v>
      </c>
      <c r="J358" s="127">
        <f t="shared" si="228"/>
        <v>3.0013358331159003E-2</v>
      </c>
      <c r="K358" s="127">
        <f t="shared" si="228"/>
        <v>2.6588373836548718E-2</v>
      </c>
      <c r="L358" s="126"/>
      <c r="M358" s="120"/>
      <c r="N358" s="120"/>
      <c r="O358" s="120"/>
      <c r="P358" s="120"/>
      <c r="Q358" s="120"/>
      <c r="R358" s="120"/>
      <c r="S358" s="120"/>
      <c r="T358" s="120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</row>
    <row r="359" spans="1:30" ht="12" customHeight="1" outlineLevel="1">
      <c r="A359" s="126" t="s">
        <v>393</v>
      </c>
      <c r="B359" s="127"/>
      <c r="C359" s="127"/>
      <c r="D359" s="127"/>
      <c r="E359" s="127"/>
      <c r="F359" s="127"/>
      <c r="G359" s="127">
        <f t="shared" ref="G359:K359" si="229">G357/B357-1</f>
        <v>-1.3723305244058537</v>
      </c>
      <c r="H359" s="127">
        <f t="shared" si="229"/>
        <v>-1.5112828835170982</v>
      </c>
      <c r="I359" s="127">
        <f t="shared" si="229"/>
        <v>-1.3711373032420826</v>
      </c>
      <c r="J359" s="127">
        <f t="shared" si="229"/>
        <v>-1.8207922088882567</v>
      </c>
      <c r="K359" s="127">
        <f t="shared" si="229"/>
        <v>-1.9170493713772081</v>
      </c>
      <c r="L359" s="126"/>
      <c r="M359" s="120"/>
      <c r="N359" s="120"/>
      <c r="O359" s="120"/>
      <c r="P359" s="120"/>
      <c r="Q359" s="120"/>
      <c r="R359" s="120"/>
      <c r="S359" s="120"/>
      <c r="T359" s="120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</row>
    <row r="360" spans="1:30" ht="12" customHeight="1" outlineLevel="1">
      <c r="A360" s="121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1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</row>
    <row r="361" spans="1:30" ht="12" customHeight="1" outlineLevel="1">
      <c r="A361" s="121" t="s">
        <v>414</v>
      </c>
      <c r="B361" s="118">
        <v>-1091.9000000000001</v>
      </c>
      <c r="C361" s="118">
        <v>13.8</v>
      </c>
      <c r="D361" s="118">
        <v>-6995.4</v>
      </c>
      <c r="E361" s="118">
        <v>-211.93555308063605</v>
      </c>
      <c r="F361" s="117">
        <f>E361+D361+C361+B361</f>
        <v>-8285.4355530806351</v>
      </c>
      <c r="G361" s="118">
        <v>-101.69999999999999</v>
      </c>
      <c r="H361" s="118">
        <v>-249.7</v>
      </c>
      <c r="I361" s="118">
        <v>-1807</v>
      </c>
      <c r="J361" s="118">
        <v>-507.0985567781654</v>
      </c>
      <c r="K361" s="117">
        <f>J361+I361+H361+G361</f>
        <v>-2665.498556778165</v>
      </c>
      <c r="L361" s="121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</row>
    <row r="362" spans="1:30" ht="12" customHeight="1" outlineLevel="1">
      <c r="A362" s="124" t="s">
        <v>39</v>
      </c>
      <c r="B362" s="131">
        <f t="shared" ref="B362:K362" si="230">B361/B$140</f>
        <v>-0.23830811357088658</v>
      </c>
      <c r="C362" s="131">
        <f t="shared" si="230"/>
        <v>2.3858041511834096E-3</v>
      </c>
      <c r="D362" s="131">
        <f t="shared" si="230"/>
        <v>-1.170664820923013</v>
      </c>
      <c r="E362" s="131">
        <f t="shared" si="230"/>
        <v>-3.0077695611702177E-2</v>
      </c>
      <c r="F362" s="131">
        <f t="shared" si="230"/>
        <v>-0.35426094395558366</v>
      </c>
      <c r="G362" s="131">
        <f t="shared" si="230"/>
        <v>-1.9774273282485114E-2</v>
      </c>
      <c r="H362" s="131">
        <f t="shared" si="230"/>
        <v>-4.3905478394749023E-2</v>
      </c>
      <c r="I362" s="131">
        <f t="shared" si="230"/>
        <v>-0.34789472670915073</v>
      </c>
      <c r="J362" s="131">
        <f t="shared" si="230"/>
        <v>-8.1856793830517444E-2</v>
      </c>
      <c r="K362" s="131">
        <f t="shared" si="230"/>
        <v>-0.11996314957488595</v>
      </c>
      <c r="L362" s="121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</row>
    <row r="363" spans="1:30" ht="12" customHeight="1" outlineLevel="1">
      <c r="A363" s="121" t="s">
        <v>393</v>
      </c>
      <c r="B363" s="131"/>
      <c r="C363" s="131"/>
      <c r="D363" s="131"/>
      <c r="E363" s="131"/>
      <c r="F363" s="131"/>
      <c r="G363" s="131">
        <f t="shared" ref="G363:K363" si="231">G361/B361-1</f>
        <v>-0.90685960252770403</v>
      </c>
      <c r="H363" s="131">
        <f t="shared" si="231"/>
        <v>-19.094202898550723</v>
      </c>
      <c r="I363" s="131">
        <f t="shared" si="231"/>
        <v>-0.74168739457357691</v>
      </c>
      <c r="J363" s="131">
        <f t="shared" si="231"/>
        <v>1.392701693543732</v>
      </c>
      <c r="K363" s="131">
        <f t="shared" si="231"/>
        <v>-0.67829107598488325</v>
      </c>
      <c r="L363" s="121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</row>
    <row r="364" spans="1:30" ht="12" customHeight="1" outlineLevel="1">
      <c r="A364" s="121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1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</row>
    <row r="365" spans="1:30" ht="12" customHeight="1" outlineLevel="1">
      <c r="A365" s="121" t="s">
        <v>53</v>
      </c>
      <c r="B365" s="118">
        <v>0</v>
      </c>
      <c r="C365" s="118">
        <v>0.2</v>
      </c>
      <c r="D365" s="118">
        <v>0.2</v>
      </c>
      <c r="E365" s="118">
        <v>-0.2</v>
      </c>
      <c r="F365" s="117">
        <f>E365+D365+C365+B365</f>
        <v>0.2</v>
      </c>
      <c r="G365" s="118">
        <v>0</v>
      </c>
      <c r="H365" s="118">
        <v>0</v>
      </c>
      <c r="I365" s="118">
        <v>0</v>
      </c>
      <c r="J365" s="118">
        <v>0</v>
      </c>
      <c r="K365" s="117">
        <f>J365+I365+H365+G365</f>
        <v>0</v>
      </c>
      <c r="L365" s="121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</row>
    <row r="366" spans="1:30" ht="12" customHeight="1" outlineLevel="1">
      <c r="A366" s="128" t="s">
        <v>39</v>
      </c>
      <c r="B366" s="127">
        <f t="shared" ref="B366:K366" si="232">B365/B$140</f>
        <v>0</v>
      </c>
      <c r="C366" s="127">
        <f t="shared" si="232"/>
        <v>3.45768717562813E-5</v>
      </c>
      <c r="D366" s="127">
        <f t="shared" si="232"/>
        <v>3.3469560594762649E-5</v>
      </c>
      <c r="E366" s="127">
        <f t="shared" si="232"/>
        <v>-2.8383813073834181E-5</v>
      </c>
      <c r="F366" s="127">
        <f t="shared" si="232"/>
        <v>8.5514139042181013E-6</v>
      </c>
      <c r="G366" s="127">
        <f t="shared" si="232"/>
        <v>0</v>
      </c>
      <c r="H366" s="127">
        <f t="shared" si="232"/>
        <v>0</v>
      </c>
      <c r="I366" s="127">
        <f t="shared" si="232"/>
        <v>0</v>
      </c>
      <c r="J366" s="127">
        <f t="shared" si="232"/>
        <v>0</v>
      </c>
      <c r="K366" s="127">
        <f t="shared" si="232"/>
        <v>0</v>
      </c>
      <c r="L366" s="126"/>
      <c r="M366" s="120"/>
      <c r="N366" s="120"/>
      <c r="O366" s="120"/>
      <c r="P366" s="120"/>
      <c r="Q366" s="120"/>
      <c r="R366" s="120"/>
      <c r="S366" s="120"/>
      <c r="T366" s="120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</row>
    <row r="367" spans="1:30" ht="12" customHeight="1" outlineLevel="1">
      <c r="A367" s="126" t="s">
        <v>393</v>
      </c>
      <c r="B367" s="127"/>
      <c r="C367" s="127"/>
      <c r="D367" s="127"/>
      <c r="E367" s="127"/>
      <c r="F367" s="127"/>
      <c r="G367" s="127" t="e">
        <f t="shared" ref="G367:K367" si="233">G365/B365-1</f>
        <v>#DIV/0!</v>
      </c>
      <c r="H367" s="127">
        <f t="shared" si="233"/>
        <v>-1</v>
      </c>
      <c r="I367" s="127">
        <f t="shared" si="233"/>
        <v>-1</v>
      </c>
      <c r="J367" s="127">
        <f t="shared" si="233"/>
        <v>-1</v>
      </c>
      <c r="K367" s="127">
        <f t="shared" si="233"/>
        <v>-1</v>
      </c>
      <c r="L367" s="126"/>
      <c r="M367" s="120"/>
      <c r="N367" s="120"/>
      <c r="O367" s="120"/>
      <c r="P367" s="120"/>
      <c r="Q367" s="120"/>
      <c r="R367" s="120"/>
      <c r="S367" s="120"/>
      <c r="T367" s="120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</row>
    <row r="368" spans="1:30" ht="12" customHeight="1" outlineLevel="1">
      <c r="A368" s="121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1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</row>
    <row r="369" spans="1:30" ht="12" customHeight="1" outlineLevel="1">
      <c r="A369" s="115" t="s">
        <v>415</v>
      </c>
      <c r="B369" s="123">
        <f t="shared" ref="B369:J369" si="234">B357+B361+B365</f>
        <v>-956.98071559070047</v>
      </c>
      <c r="C369" s="123">
        <f t="shared" si="234"/>
        <v>-858.61698033900029</v>
      </c>
      <c r="D369" s="123">
        <f t="shared" si="234"/>
        <v>-6675.1890526699999</v>
      </c>
      <c r="E369" s="123">
        <f t="shared" si="234"/>
        <v>-438.6620517354956</v>
      </c>
      <c r="F369" s="123">
        <f t="shared" si="234"/>
        <v>-8929.4488003351944</v>
      </c>
      <c r="G369" s="123">
        <f t="shared" si="234"/>
        <v>-151.93456791657704</v>
      </c>
      <c r="H369" s="123">
        <f t="shared" si="234"/>
        <v>196.45412591370695</v>
      </c>
      <c r="I369" s="123">
        <f t="shared" si="234"/>
        <v>-1925.7680000000005</v>
      </c>
      <c r="J369" s="123">
        <f t="shared" si="234"/>
        <v>-321.16737157552052</v>
      </c>
      <c r="K369" s="123">
        <f>J369+I369+H369+G369</f>
        <v>-2202.4158135783914</v>
      </c>
      <c r="L369" s="121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</row>
    <row r="370" spans="1:30" ht="12" customHeight="1" outlineLevel="1">
      <c r="A370" s="128" t="s">
        <v>413</v>
      </c>
      <c r="B370" s="127">
        <f t="shared" ref="B370:K370" si="235">B369/B$140</f>
        <v>-0.20886186377519639</v>
      </c>
      <c r="C370" s="127">
        <f t="shared" si="235"/>
        <v>-0.14844144608473558</v>
      </c>
      <c r="D370" s="127">
        <f t="shared" si="235"/>
        <v>-1.1170782223991742</v>
      </c>
      <c r="E370" s="127">
        <f t="shared" si="235"/>
        <v>-6.2254508395224423E-2</v>
      </c>
      <c r="F370" s="127">
        <f t="shared" si="235"/>
        <v>-0.38179706314095008</v>
      </c>
      <c r="G370" s="127">
        <f t="shared" si="235"/>
        <v>-2.9541746971865186E-2</v>
      </c>
      <c r="H370" s="127">
        <f t="shared" si="235"/>
        <v>3.45431012449482E-2</v>
      </c>
      <c r="I370" s="127">
        <f t="shared" si="235"/>
        <v>-0.3707606707610559</v>
      </c>
      <c r="J370" s="127">
        <f t="shared" si="235"/>
        <v>-5.1843435499358437E-2</v>
      </c>
      <c r="K370" s="127">
        <f t="shared" si="235"/>
        <v>-9.9121696013879088E-2</v>
      </c>
      <c r="L370" s="126"/>
      <c r="M370" s="120"/>
      <c r="N370" s="120"/>
      <c r="O370" s="120"/>
      <c r="P370" s="120"/>
      <c r="Q370" s="120"/>
      <c r="R370" s="120"/>
      <c r="S370" s="120"/>
      <c r="T370" s="120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</row>
    <row r="371" spans="1:30" ht="12" customHeight="1" outlineLevel="1">
      <c r="A371" s="126" t="s">
        <v>393</v>
      </c>
      <c r="B371" s="127"/>
      <c r="C371" s="127"/>
      <c r="D371" s="127"/>
      <c r="E371" s="127"/>
      <c r="F371" s="127"/>
      <c r="G371" s="127">
        <f t="shared" ref="G371:K371" si="236">G369/B369-1</f>
        <v>-0.84123549676463982</v>
      </c>
      <c r="H371" s="127">
        <f t="shared" si="236"/>
        <v>-1.2288029824848592</v>
      </c>
      <c r="I371" s="127">
        <f t="shared" si="236"/>
        <v>-0.7115036016500963</v>
      </c>
      <c r="J371" s="127">
        <f t="shared" si="236"/>
        <v>-0.2678478334178358</v>
      </c>
      <c r="K371" s="127">
        <f t="shared" si="236"/>
        <v>-0.75335366573850371</v>
      </c>
      <c r="L371" s="126"/>
      <c r="M371" s="120"/>
      <c r="N371" s="120"/>
      <c r="O371" s="120"/>
      <c r="P371" s="120"/>
      <c r="Q371" s="120"/>
      <c r="R371" s="120"/>
      <c r="S371" s="120"/>
      <c r="T371" s="120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</row>
    <row r="372" spans="1:30" ht="12" customHeight="1" outlineLevel="1">
      <c r="A372" s="121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</row>
    <row r="373" spans="1:30" ht="12" customHeight="1" outlineLevel="1">
      <c r="A373" s="121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</row>
    <row r="374" spans="1:30" ht="12" customHeight="1">
      <c r="A374" s="121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</row>
    <row r="375" spans="1:30" ht="12" customHeight="1">
      <c r="A375" s="112" t="s">
        <v>147</v>
      </c>
      <c r="B375" s="113"/>
      <c r="C375" s="113" t="s">
        <v>416</v>
      </c>
      <c r="D375" s="113"/>
      <c r="E375" s="113"/>
      <c r="F375" s="113"/>
      <c r="G375" s="113"/>
      <c r="H375" s="113" t="s">
        <v>417</v>
      </c>
      <c r="I375" s="113"/>
      <c r="J375" s="113"/>
      <c r="K375" s="113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</row>
    <row r="376" spans="1:30" ht="12" customHeight="1" outlineLevel="1">
      <c r="A376" s="121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</row>
    <row r="377" spans="1:30" ht="12" customHeight="1" outlineLevel="1">
      <c r="A377" s="121" t="s">
        <v>122</v>
      </c>
      <c r="B377" s="117">
        <f>B369</f>
        <v>-956.98071559070047</v>
      </c>
      <c r="C377" s="117">
        <f>C369+B369</f>
        <v>-1815.5976959297009</v>
      </c>
      <c r="D377" s="117">
        <f t="shared" ref="D377:E377" si="237">D369</f>
        <v>-6675.1890526699999</v>
      </c>
      <c r="E377" s="117">
        <f t="shared" si="237"/>
        <v>-438.6620517354956</v>
      </c>
      <c r="F377" s="117">
        <f t="shared" ref="F377:F397" si="238">E377+D377+C377+B377</f>
        <v>-9886.4295159258963</v>
      </c>
      <c r="G377" s="117"/>
      <c r="H377" s="117">
        <v>43</v>
      </c>
      <c r="I377" s="117">
        <f t="shared" ref="I377:J377" si="239">I369</f>
        <v>-1925.7680000000005</v>
      </c>
      <c r="J377" s="117">
        <f t="shared" si="239"/>
        <v>-321.16737157552052</v>
      </c>
      <c r="K377" s="117">
        <f t="shared" ref="K377:K397" si="240">J377+I377+H377+G377</f>
        <v>-2203.935371575521</v>
      </c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</row>
    <row r="378" spans="1:30" ht="12" customHeight="1" outlineLevel="1">
      <c r="A378" s="124" t="s">
        <v>123</v>
      </c>
      <c r="B378" s="117">
        <f>B265</f>
        <v>222.16547260490862</v>
      </c>
      <c r="C378" s="117">
        <v>445.5</v>
      </c>
      <c r="D378" s="117">
        <f>D265</f>
        <v>227.9</v>
      </c>
      <c r="E378" s="117">
        <f>E265</f>
        <v>259.3639281751241</v>
      </c>
      <c r="F378" s="117">
        <f t="shared" si="238"/>
        <v>1154.9294007800327</v>
      </c>
      <c r="G378" s="117"/>
      <c r="H378" s="117">
        <f>H265+G265</f>
        <v>429.13352956961546</v>
      </c>
      <c r="I378" s="117">
        <f>I265</f>
        <v>239.2</v>
      </c>
      <c r="J378" s="117">
        <f>J265</f>
        <v>240.79566361721771</v>
      </c>
      <c r="K378" s="117">
        <f t="shared" si="240"/>
        <v>909.12919318683316</v>
      </c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</row>
    <row r="379" spans="1:30" ht="12" customHeight="1" outlineLevel="1">
      <c r="A379" s="124" t="s">
        <v>124</v>
      </c>
      <c r="B379" s="118"/>
      <c r="C379" s="118">
        <v>2104.5</v>
      </c>
      <c r="D379" s="118"/>
      <c r="E379" s="118"/>
      <c r="F379" s="117">
        <f t="shared" si="238"/>
        <v>2104.5</v>
      </c>
      <c r="G379" s="118"/>
      <c r="H379" s="118">
        <v>1285.9000000000001</v>
      </c>
      <c r="I379" s="118">
        <v>512.58900000000006</v>
      </c>
      <c r="J379" s="118">
        <v>592.33074039149585</v>
      </c>
      <c r="K379" s="117">
        <f t="shared" si="240"/>
        <v>2390.819740391496</v>
      </c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</row>
    <row r="380" spans="1:30" ht="12" customHeight="1" outlineLevel="1">
      <c r="A380" s="121" t="s">
        <v>210</v>
      </c>
      <c r="B380" s="117">
        <f t="shared" ref="B380:E380" si="241">B377+B378+B379</f>
        <v>-734.81524298579188</v>
      </c>
      <c r="C380" s="117">
        <f t="shared" si="241"/>
        <v>734.40230407029912</v>
      </c>
      <c r="D380" s="117">
        <f t="shared" si="241"/>
        <v>-6447.2890526700003</v>
      </c>
      <c r="E380" s="117">
        <f t="shared" si="241"/>
        <v>-179.29812356037149</v>
      </c>
      <c r="F380" s="117">
        <f t="shared" si="238"/>
        <v>-6627.0001151458646</v>
      </c>
      <c r="G380" s="117"/>
      <c r="H380" s="117">
        <f t="shared" ref="H380:J380" si="242">H377+H378+H379</f>
        <v>1758.0335295696154</v>
      </c>
      <c r="I380" s="117">
        <f t="shared" si="242"/>
        <v>-1173.9790000000003</v>
      </c>
      <c r="J380" s="117">
        <f t="shared" si="242"/>
        <v>511.95903243319304</v>
      </c>
      <c r="K380" s="117">
        <f t="shared" si="240"/>
        <v>1096.0135620028082</v>
      </c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</row>
    <row r="381" spans="1:30" ht="12" customHeight="1" outlineLevel="1">
      <c r="A381" s="124" t="s">
        <v>125</v>
      </c>
      <c r="B381" s="117">
        <f t="shared" ref="B381:E381" si="243">B382+B383+B384+B385</f>
        <v>0</v>
      </c>
      <c r="C381" s="117">
        <f t="shared" si="243"/>
        <v>-2060.1000000000004</v>
      </c>
      <c r="D381" s="117">
        <f t="shared" si="243"/>
        <v>0</v>
      </c>
      <c r="E381" s="117">
        <f t="shared" si="243"/>
        <v>0</v>
      </c>
      <c r="F381" s="117">
        <f t="shared" si="238"/>
        <v>-2060.1000000000004</v>
      </c>
      <c r="G381" s="117"/>
      <c r="H381" s="117">
        <f t="shared" ref="H381:J381" si="244">H382+H383+H384+H385</f>
        <v>-1241.6000000000001</v>
      </c>
      <c r="I381" s="117">
        <f t="shared" si="244"/>
        <v>-315.10099999999994</v>
      </c>
      <c r="J381" s="117">
        <f t="shared" si="244"/>
        <v>-261.15054039149561</v>
      </c>
      <c r="K381" s="117">
        <f t="shared" si="240"/>
        <v>-1817.8515403914957</v>
      </c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</row>
    <row r="382" spans="1:30" ht="12" customHeight="1" outlineLevel="1">
      <c r="A382" s="124" t="s">
        <v>68</v>
      </c>
      <c r="B382" s="118"/>
      <c r="C382" s="118">
        <v>-848.6</v>
      </c>
      <c r="D382" s="118"/>
      <c r="E382" s="118"/>
      <c r="F382" s="117">
        <f t="shared" si="238"/>
        <v>-848.6</v>
      </c>
      <c r="G382" s="118"/>
      <c r="H382" s="118">
        <v>-632.9</v>
      </c>
      <c r="I382" s="118">
        <v>-538.99099999999999</v>
      </c>
      <c r="J382" s="118">
        <v>351.01299999999998</v>
      </c>
      <c r="K382" s="117">
        <f t="shared" si="240"/>
        <v>-820.87799999999993</v>
      </c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</row>
    <row r="383" spans="1:30" ht="12" customHeight="1" outlineLevel="1">
      <c r="A383" s="124" t="s">
        <v>126</v>
      </c>
      <c r="B383" s="118"/>
      <c r="C383" s="118">
        <v>-1349.7</v>
      </c>
      <c r="D383" s="118"/>
      <c r="E383" s="118"/>
      <c r="F383" s="117">
        <f t="shared" si="238"/>
        <v>-1349.7</v>
      </c>
      <c r="G383" s="118"/>
      <c r="H383" s="118">
        <v>-169.8</v>
      </c>
      <c r="I383" s="118">
        <v>75.742999999999995</v>
      </c>
      <c r="J383" s="118">
        <v>-641.69674039149561</v>
      </c>
      <c r="K383" s="117">
        <f t="shared" si="240"/>
        <v>-735.75374039149551</v>
      </c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</row>
    <row r="384" spans="1:30" ht="12" customHeight="1" outlineLevel="1">
      <c r="A384" s="124" t="s">
        <v>127</v>
      </c>
      <c r="B384" s="118"/>
      <c r="C384" s="118">
        <v>411.5</v>
      </c>
      <c r="D384" s="118"/>
      <c r="E384" s="118"/>
      <c r="F384" s="117">
        <f t="shared" si="238"/>
        <v>411.5</v>
      </c>
      <c r="G384" s="118"/>
      <c r="H384" s="118">
        <v>310.8</v>
      </c>
      <c r="I384" s="118">
        <v>72.054000000000002</v>
      </c>
      <c r="J384" s="118">
        <v>-156.56</v>
      </c>
      <c r="K384" s="117">
        <f t="shared" si="240"/>
        <v>226.29400000000001</v>
      </c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</row>
    <row r="385" spans="1:30" ht="12" customHeight="1" outlineLevel="1">
      <c r="A385" s="124" t="s">
        <v>128</v>
      </c>
      <c r="B385" s="118"/>
      <c r="C385" s="118">
        <v>-273.3</v>
      </c>
      <c r="D385" s="118"/>
      <c r="E385" s="118"/>
      <c r="F385" s="117">
        <f t="shared" si="238"/>
        <v>-273.3</v>
      </c>
      <c r="G385" s="118"/>
      <c r="H385" s="118">
        <v>-749.7</v>
      </c>
      <c r="I385" s="118">
        <v>76.093000000000004</v>
      </c>
      <c r="J385" s="118">
        <v>186.09320000000002</v>
      </c>
      <c r="K385" s="117">
        <f t="shared" si="240"/>
        <v>-487.5138</v>
      </c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</row>
    <row r="386" spans="1:30" ht="12" customHeight="1" outlineLevel="1">
      <c r="A386" s="124" t="s">
        <v>70</v>
      </c>
      <c r="B386" s="118"/>
      <c r="C386" s="118">
        <v>-370.9</v>
      </c>
      <c r="D386" s="118"/>
      <c r="E386" s="118"/>
      <c r="F386" s="117">
        <f t="shared" si="238"/>
        <v>-370.9</v>
      </c>
      <c r="G386" s="118"/>
      <c r="H386" s="118">
        <v>-134.19999999999999</v>
      </c>
      <c r="I386" s="118">
        <v>-41.926000000000002</v>
      </c>
      <c r="J386" s="118">
        <v>-35.533000000000001</v>
      </c>
      <c r="K386" s="117">
        <f t="shared" si="240"/>
        <v>-211.65899999999999</v>
      </c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</row>
    <row r="387" spans="1:30" ht="12" customHeight="1" outlineLevel="1">
      <c r="A387" s="124" t="s">
        <v>129</v>
      </c>
      <c r="B387" s="118"/>
      <c r="C387" s="118">
        <v>-427.7</v>
      </c>
      <c r="D387" s="118"/>
      <c r="E387" s="118"/>
      <c r="F387" s="117">
        <f t="shared" si="238"/>
        <v>-427.7</v>
      </c>
      <c r="G387" s="118"/>
      <c r="H387" s="118">
        <v>-242.8</v>
      </c>
      <c r="I387" s="118">
        <v>-92.923000000000002</v>
      </c>
      <c r="J387" s="118">
        <v>-228.75800000000001</v>
      </c>
      <c r="K387" s="117">
        <f t="shared" si="240"/>
        <v>-564.48099999999999</v>
      </c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</row>
    <row r="388" spans="1:30" ht="12" customHeight="1" outlineLevel="1">
      <c r="A388" s="124" t="s">
        <v>130</v>
      </c>
      <c r="B388" s="118"/>
      <c r="C388" s="118">
        <v>-155.9</v>
      </c>
      <c r="D388" s="118"/>
      <c r="E388" s="118"/>
      <c r="F388" s="117">
        <f t="shared" si="238"/>
        <v>-155.9</v>
      </c>
      <c r="G388" s="118"/>
      <c r="H388" s="118">
        <v>-183.3</v>
      </c>
      <c r="I388" s="118">
        <v>-82.703000000000003</v>
      </c>
      <c r="J388" s="118">
        <v>-57.136000000000003</v>
      </c>
      <c r="K388" s="117">
        <f t="shared" si="240"/>
        <v>-323.13900000000001</v>
      </c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</row>
    <row r="389" spans="1:30" ht="12" customHeight="1" outlineLevel="1">
      <c r="A389" s="124" t="s">
        <v>131</v>
      </c>
      <c r="B389" s="118"/>
      <c r="C389" s="118">
        <v>-73.3</v>
      </c>
      <c r="D389" s="118"/>
      <c r="E389" s="118"/>
      <c r="F389" s="117">
        <f t="shared" si="238"/>
        <v>-73.3</v>
      </c>
      <c r="G389" s="118"/>
      <c r="H389" s="118">
        <v>-96.5</v>
      </c>
      <c r="I389" s="118">
        <v>-102.532</v>
      </c>
      <c r="J389" s="118">
        <v>-72.257999999999996</v>
      </c>
      <c r="K389" s="117">
        <f t="shared" si="240"/>
        <v>-271.28999999999996</v>
      </c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</row>
    <row r="390" spans="1:30" ht="12" customHeight="1" outlineLevel="1">
      <c r="A390" s="121" t="s">
        <v>132</v>
      </c>
      <c r="B390" s="117">
        <f t="shared" ref="B390:E390" si="245">B380+B381+B386+B387+B388+B389</f>
        <v>-734.81524298579188</v>
      </c>
      <c r="C390" s="117">
        <f t="shared" si="245"/>
        <v>-2353.4976959297014</v>
      </c>
      <c r="D390" s="117">
        <f t="shared" si="245"/>
        <v>-6447.2890526700003</v>
      </c>
      <c r="E390" s="117">
        <f t="shared" si="245"/>
        <v>-179.29812356037149</v>
      </c>
      <c r="F390" s="117">
        <f t="shared" si="238"/>
        <v>-9714.9001151458651</v>
      </c>
      <c r="G390" s="117"/>
      <c r="H390" s="117">
        <f t="shared" ref="H390:J390" si="246">H380+H381+H386+H387+H388+H389</f>
        <v>-140.36647043038471</v>
      </c>
      <c r="I390" s="117">
        <f t="shared" si="246"/>
        <v>-1809.164</v>
      </c>
      <c r="J390" s="117">
        <f t="shared" si="246"/>
        <v>-142.87650795830257</v>
      </c>
      <c r="K390" s="117">
        <f t="shared" si="240"/>
        <v>-2092.4069783886871</v>
      </c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</row>
    <row r="391" spans="1:30" ht="12" customHeight="1" outlineLevel="1">
      <c r="A391" s="124" t="s">
        <v>106</v>
      </c>
      <c r="B391" s="118"/>
      <c r="C391" s="118">
        <v>-198.3</v>
      </c>
      <c r="D391" s="118"/>
      <c r="E391" s="118"/>
      <c r="F391" s="117">
        <f t="shared" si="238"/>
        <v>-198.3</v>
      </c>
      <c r="G391" s="118"/>
      <c r="H391" s="118">
        <v>-165.4</v>
      </c>
      <c r="I391" s="118">
        <v>-80.778000000000006</v>
      </c>
      <c r="J391" s="118">
        <v>-139.55000000000001</v>
      </c>
      <c r="K391" s="117">
        <f t="shared" si="240"/>
        <v>-385.72800000000007</v>
      </c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</row>
    <row r="392" spans="1:30" ht="12" customHeight="1" outlineLevel="1">
      <c r="A392" s="124" t="s">
        <v>133</v>
      </c>
      <c r="B392" s="118"/>
      <c r="C392" s="118">
        <v>9.4</v>
      </c>
      <c r="D392" s="118"/>
      <c r="E392" s="118"/>
      <c r="F392" s="117">
        <f t="shared" si="238"/>
        <v>9.4</v>
      </c>
      <c r="G392" s="118"/>
      <c r="H392" s="118">
        <v>0</v>
      </c>
      <c r="I392" s="118">
        <v>0</v>
      </c>
      <c r="J392" s="118">
        <v>0</v>
      </c>
      <c r="K392" s="117">
        <f t="shared" si="240"/>
        <v>0</v>
      </c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</row>
    <row r="393" spans="1:30" ht="12" customHeight="1" outlineLevel="1">
      <c r="A393" s="124" t="s">
        <v>134</v>
      </c>
      <c r="B393" s="118"/>
      <c r="C393" s="118">
        <v>281.7</v>
      </c>
      <c r="D393" s="118"/>
      <c r="E393" s="118"/>
      <c r="F393" s="117">
        <f t="shared" si="238"/>
        <v>281.7</v>
      </c>
      <c r="G393" s="118"/>
      <c r="H393" s="118">
        <v>-56.3</v>
      </c>
      <c r="I393" s="118">
        <v>-19.617999999999999</v>
      </c>
      <c r="J393" s="118">
        <v>24.933</v>
      </c>
      <c r="K393" s="117">
        <f t="shared" si="240"/>
        <v>-50.984999999999999</v>
      </c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</row>
    <row r="394" spans="1:30" ht="12" customHeight="1" outlineLevel="1">
      <c r="A394" s="115" t="s">
        <v>135</v>
      </c>
      <c r="B394" s="117">
        <f t="shared" ref="B394:E394" si="247">B390+B391+B392+B393</f>
        <v>-734.81524298579188</v>
      </c>
      <c r="C394" s="117">
        <f t="shared" si="247"/>
        <v>-2260.6976959297017</v>
      </c>
      <c r="D394" s="117">
        <f t="shared" si="247"/>
        <v>-6447.2890526700003</v>
      </c>
      <c r="E394" s="117">
        <f t="shared" si="247"/>
        <v>-179.29812356037149</v>
      </c>
      <c r="F394" s="117">
        <f t="shared" si="238"/>
        <v>-9622.1001151458659</v>
      </c>
      <c r="G394" s="117"/>
      <c r="H394" s="117">
        <f t="shared" ref="H394:J394" si="248">H390+H391+H392+H393</f>
        <v>-362.06647043038475</v>
      </c>
      <c r="I394" s="117">
        <f t="shared" si="248"/>
        <v>-1909.56</v>
      </c>
      <c r="J394" s="117">
        <f t="shared" si="248"/>
        <v>-257.49350795830259</v>
      </c>
      <c r="K394" s="117">
        <f t="shared" si="240"/>
        <v>-2529.1199783886873</v>
      </c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</row>
    <row r="395" spans="1:30" ht="12" customHeight="1" outlineLevel="1">
      <c r="A395" s="124" t="s">
        <v>136</v>
      </c>
      <c r="B395" s="118"/>
      <c r="C395" s="118">
        <v>483.2</v>
      </c>
      <c r="D395" s="118"/>
      <c r="E395" s="118"/>
      <c r="F395" s="117">
        <f t="shared" si="238"/>
        <v>483.2</v>
      </c>
      <c r="G395" s="118"/>
      <c r="H395" s="118">
        <v>465.6</v>
      </c>
      <c r="I395" s="118">
        <v>61.841999999999999</v>
      </c>
      <c r="J395" s="118">
        <v>-64.754000000000005</v>
      </c>
      <c r="K395" s="117">
        <f t="shared" si="240"/>
        <v>462.68799999999999</v>
      </c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</row>
    <row r="396" spans="1:30" ht="12" customHeight="1" outlineLevel="1">
      <c r="A396" s="124" t="s">
        <v>137</v>
      </c>
      <c r="B396" s="118"/>
      <c r="C396" s="118">
        <f>-1416.8-37.7+1055.9</f>
        <v>-398.59999999999991</v>
      </c>
      <c r="D396" s="118"/>
      <c r="E396" s="118"/>
      <c r="F396" s="117">
        <f t="shared" si="238"/>
        <v>-398.59999999999991</v>
      </c>
      <c r="G396" s="118"/>
      <c r="H396" s="118">
        <v>-1410.4</v>
      </c>
      <c r="I396" s="118">
        <v>1826.7529999999999</v>
      </c>
      <c r="J396" s="118">
        <v>499.22379999999981</v>
      </c>
      <c r="K396" s="117">
        <f t="shared" si="240"/>
        <v>915.57679999999982</v>
      </c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</row>
    <row r="397" spans="1:30" ht="12" customHeight="1" outlineLevel="1">
      <c r="A397" s="115" t="s">
        <v>140</v>
      </c>
      <c r="B397" s="123">
        <f t="shared" ref="B397:E397" si="249">B394+B395+B396</f>
        <v>-734.81524298579188</v>
      </c>
      <c r="C397" s="123">
        <f t="shared" si="249"/>
        <v>-2176.0976959297013</v>
      </c>
      <c r="D397" s="123">
        <f t="shared" si="249"/>
        <v>-6447.2890526700003</v>
      </c>
      <c r="E397" s="123">
        <f t="shared" si="249"/>
        <v>-179.29812356037149</v>
      </c>
      <c r="F397" s="117">
        <f t="shared" si="238"/>
        <v>-9537.5001151458637</v>
      </c>
      <c r="G397" s="123"/>
      <c r="H397" s="123">
        <f t="shared" ref="H397:J397" si="250">H394+H395+H396</f>
        <v>-1306.8664704303849</v>
      </c>
      <c r="I397" s="123">
        <f t="shared" si="250"/>
        <v>-20.964999999999918</v>
      </c>
      <c r="J397" s="123">
        <f t="shared" si="250"/>
        <v>176.97629204169721</v>
      </c>
      <c r="K397" s="117">
        <f t="shared" si="240"/>
        <v>-1150.8551783886876</v>
      </c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</row>
    <row r="398" spans="1:30" ht="12" customHeight="1" outlineLevel="1">
      <c r="A398" s="121"/>
      <c r="B398" s="125"/>
      <c r="C398" s="125"/>
      <c r="D398" s="125"/>
      <c r="E398" s="125"/>
      <c r="F398" s="117"/>
      <c r="G398" s="125"/>
      <c r="H398" s="125"/>
      <c r="I398" s="125"/>
      <c r="J398" s="125"/>
      <c r="K398" s="117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</row>
    <row r="399" spans="1:30" ht="12" customHeight="1" outlineLevel="1">
      <c r="A399" s="115" t="s">
        <v>418</v>
      </c>
      <c r="B399" s="123">
        <f t="shared" ref="B399:F399" si="251">B394-B387</f>
        <v>-734.81524298579188</v>
      </c>
      <c r="C399" s="123">
        <f t="shared" si="251"/>
        <v>-1832.9976959297016</v>
      </c>
      <c r="D399" s="123">
        <f t="shared" si="251"/>
        <v>-6447.2890526700003</v>
      </c>
      <c r="E399" s="123">
        <f t="shared" si="251"/>
        <v>-179.29812356037149</v>
      </c>
      <c r="F399" s="123">
        <f t="shared" si="251"/>
        <v>-9194.4001151458651</v>
      </c>
      <c r="G399" s="123"/>
      <c r="H399" s="123">
        <f>H394-H393-H387-H361-G361</f>
        <v>288.43352956961525</v>
      </c>
      <c r="I399" s="123">
        <f>I394-I393-I387-I361</f>
        <v>9.9809999999999945</v>
      </c>
      <c r="J399" s="123">
        <f>J394-J387</f>
        <v>-28.735507958302577</v>
      </c>
      <c r="K399" s="123">
        <f>K394-K393-K387-K361</f>
        <v>751.84457838947787</v>
      </c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</row>
    <row r="400" spans="1:30" ht="12" customHeight="1" outlineLevel="1">
      <c r="A400" s="121" t="s">
        <v>47</v>
      </c>
      <c r="B400" s="117">
        <f t="shared" ref="B400:K400" si="252">B281</f>
        <v>657.64375701420829</v>
      </c>
      <c r="C400" s="117">
        <f t="shared" si="252"/>
        <v>705.67638843344332</v>
      </c>
      <c r="D400" s="117">
        <f t="shared" si="252"/>
        <v>658.85194733000014</v>
      </c>
      <c r="E400" s="117">
        <f t="shared" si="252"/>
        <v>-172.57883652796386</v>
      </c>
      <c r="F400" s="117">
        <f t="shared" si="252"/>
        <v>1849.5932562496882</v>
      </c>
      <c r="G400" s="117">
        <f t="shared" si="252"/>
        <v>649.49986179447501</v>
      </c>
      <c r="H400" s="117">
        <f t="shared" si="252"/>
        <v>658.35322577227032</v>
      </c>
      <c r="I400" s="117">
        <f t="shared" si="252"/>
        <v>464.49999999999972</v>
      </c>
      <c r="J400" s="117">
        <f t="shared" si="252"/>
        <v>443.66738210252578</v>
      </c>
      <c r="K400" s="117">
        <f t="shared" si="252"/>
        <v>2216.0204696692731</v>
      </c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</row>
    <row r="401" spans="1:30" ht="12" customHeight="1" outlineLevel="1">
      <c r="A401" s="121" t="s">
        <v>419</v>
      </c>
      <c r="B401" s="131">
        <f t="shared" ref="B401:K401" si="253">B399/B400</f>
        <v>-1.1173454247052426</v>
      </c>
      <c r="C401" s="131">
        <f t="shared" si="253"/>
        <v>-2.5975046437345592</v>
      </c>
      <c r="D401" s="131">
        <f t="shared" si="253"/>
        <v>-9.7856416434643041</v>
      </c>
      <c r="E401" s="131">
        <f t="shared" si="253"/>
        <v>1.0389345945748039</v>
      </c>
      <c r="F401" s="131">
        <f t="shared" si="253"/>
        <v>-4.9710389482003254</v>
      </c>
      <c r="G401" s="131">
        <f t="shared" si="253"/>
        <v>0</v>
      </c>
      <c r="H401" s="131">
        <f t="shared" si="253"/>
        <v>0.43811364215808785</v>
      </c>
      <c r="I401" s="131">
        <f t="shared" si="253"/>
        <v>2.1487621097954792E-2</v>
      </c>
      <c r="J401" s="131">
        <f t="shared" si="253"/>
        <v>-6.4768132879469087E-2</v>
      </c>
      <c r="K401" s="131">
        <f t="shared" si="253"/>
        <v>0.33927691042569019</v>
      </c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</row>
    <row r="402" spans="1:30" ht="12" customHeight="1" outlineLevel="1">
      <c r="A402" s="121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</row>
    <row r="403" spans="1:30" ht="12" customHeight="1">
      <c r="A403" s="121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</row>
    <row r="404" spans="1:30" ht="12" customHeight="1">
      <c r="A404" s="112" t="s">
        <v>420</v>
      </c>
      <c r="B404" s="110" t="s">
        <v>345</v>
      </c>
      <c r="C404" s="110" t="s">
        <v>345</v>
      </c>
      <c r="D404" s="110" t="s">
        <v>345</v>
      </c>
      <c r="E404" s="110" t="s">
        <v>345</v>
      </c>
      <c r="F404" s="110" t="s">
        <v>345</v>
      </c>
      <c r="G404" s="110" t="s">
        <v>345</v>
      </c>
      <c r="H404" s="110" t="s">
        <v>345</v>
      </c>
      <c r="I404" s="110" t="s">
        <v>345</v>
      </c>
      <c r="J404" s="110" t="s">
        <v>345</v>
      </c>
      <c r="K404" s="110" t="s">
        <v>345</v>
      </c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</row>
    <row r="405" spans="1:30" ht="12" customHeight="1" outlineLevel="1">
      <c r="A405" s="121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</row>
    <row r="406" spans="1:30" ht="12" customHeight="1" outlineLevel="1">
      <c r="A406" s="115" t="s">
        <v>104</v>
      </c>
      <c r="B406" s="123">
        <f t="shared" ref="B406:K406" si="254">B408+B420</f>
        <v>18738.93</v>
      </c>
      <c r="C406" s="123">
        <f t="shared" si="254"/>
        <v>17843.156000000003</v>
      </c>
      <c r="D406" s="123">
        <f t="shared" si="254"/>
        <v>19489.255000000001</v>
      </c>
      <c r="E406" s="123">
        <f t="shared" si="254"/>
        <v>20315.233999999997</v>
      </c>
      <c r="F406" s="123">
        <f t="shared" si="254"/>
        <v>20315.233999999997</v>
      </c>
      <c r="G406" s="123">
        <f t="shared" si="254"/>
        <v>19790.760999999999</v>
      </c>
      <c r="H406" s="123">
        <f t="shared" si="254"/>
        <v>20092.267</v>
      </c>
      <c r="I406" s="123">
        <f t="shared" si="254"/>
        <v>29046.525999999998</v>
      </c>
      <c r="J406" s="123">
        <f t="shared" si="254"/>
        <v>28971.305</v>
      </c>
      <c r="K406" s="123">
        <f t="shared" si="254"/>
        <v>28971.305</v>
      </c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</row>
    <row r="407" spans="1:30" ht="12" customHeight="1" outlineLevel="1">
      <c r="A407" s="121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</row>
    <row r="408" spans="1:30" ht="12" customHeight="1" outlineLevel="1">
      <c r="A408" s="115" t="s">
        <v>74</v>
      </c>
      <c r="B408" s="123">
        <f t="shared" ref="B408:K408" si="255">SUM(B409:B418)</f>
        <v>12558.697000000002</v>
      </c>
      <c r="C408" s="123">
        <f t="shared" si="255"/>
        <v>11697.885000000002</v>
      </c>
      <c r="D408" s="123">
        <f t="shared" si="255"/>
        <v>12762.525000000001</v>
      </c>
      <c r="E408" s="123">
        <f t="shared" si="255"/>
        <v>13380.032999999998</v>
      </c>
      <c r="F408" s="123">
        <f t="shared" si="255"/>
        <v>13380.032999999998</v>
      </c>
      <c r="G408" s="123">
        <f t="shared" si="255"/>
        <v>13132.931</v>
      </c>
      <c r="H408" s="123">
        <f t="shared" si="255"/>
        <v>13576.947</v>
      </c>
      <c r="I408" s="123">
        <f t="shared" si="255"/>
        <v>12210.956</v>
      </c>
      <c r="J408" s="123">
        <f t="shared" si="255"/>
        <v>12214.288000000002</v>
      </c>
      <c r="K408" s="123">
        <f t="shared" si="255"/>
        <v>12214.288000000002</v>
      </c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</row>
    <row r="409" spans="1:30" ht="12" customHeight="1" outlineLevel="1">
      <c r="A409" s="124" t="s">
        <v>65</v>
      </c>
      <c r="B409" s="118">
        <v>3146.9259999999999</v>
      </c>
      <c r="C409" s="118">
        <v>643.20000000000005</v>
      </c>
      <c r="D409" s="118">
        <v>1159.17</v>
      </c>
      <c r="E409" s="118">
        <v>1741.1869999999999</v>
      </c>
      <c r="F409" s="117">
        <f t="shared" ref="F409:F418" si="256">E409</f>
        <v>1741.1869999999999</v>
      </c>
      <c r="G409" s="118">
        <v>1563.367</v>
      </c>
      <c r="H409" s="118">
        <v>1259.4490000000001</v>
      </c>
      <c r="I409" s="118">
        <v>1315.03</v>
      </c>
      <c r="J409" s="118">
        <v>1490.7059999999999</v>
      </c>
      <c r="K409" s="117">
        <f t="shared" ref="K409:K418" si="257">J409</f>
        <v>1490.7059999999999</v>
      </c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</row>
    <row r="410" spans="1:30" ht="12" customHeight="1" outlineLevel="1">
      <c r="A410" s="124" t="s">
        <v>66</v>
      </c>
      <c r="B410" s="118">
        <v>1510.2840000000001</v>
      </c>
      <c r="C410" s="118">
        <v>1885.2840000000001</v>
      </c>
      <c r="D410" s="118">
        <v>2078.7660000000001</v>
      </c>
      <c r="E410" s="118">
        <v>1666.7819999999999</v>
      </c>
      <c r="F410" s="117">
        <f t="shared" si="256"/>
        <v>1666.7819999999999</v>
      </c>
      <c r="G410" s="118">
        <v>1391.8320000000001</v>
      </c>
      <c r="H410" s="118">
        <v>1007.323</v>
      </c>
      <c r="I410" s="118">
        <v>938.43</v>
      </c>
      <c r="J410" s="118">
        <v>1180.547</v>
      </c>
      <c r="K410" s="117">
        <f t="shared" si="257"/>
        <v>1180.547</v>
      </c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</row>
    <row r="411" spans="1:30" ht="12" customHeight="1" outlineLevel="1">
      <c r="A411" s="124" t="s">
        <v>67</v>
      </c>
      <c r="B411" s="118">
        <v>3065.2150000000001</v>
      </c>
      <c r="C411" s="118">
        <v>3825.9670000000001</v>
      </c>
      <c r="D411" s="118">
        <v>4051.7910000000002</v>
      </c>
      <c r="E411" s="118">
        <v>4659.5050000000001</v>
      </c>
      <c r="F411" s="117">
        <f t="shared" si="256"/>
        <v>4659.5050000000001</v>
      </c>
      <c r="G411" s="118">
        <v>4101.28</v>
      </c>
      <c r="H411" s="118">
        <v>4515.2610000000004</v>
      </c>
      <c r="I411" s="118">
        <v>4291.0140000000001</v>
      </c>
      <c r="J411" s="118">
        <v>4680.0259999999998</v>
      </c>
      <c r="K411" s="117">
        <f t="shared" si="257"/>
        <v>4680.0259999999998</v>
      </c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</row>
    <row r="412" spans="1:30" ht="12" customHeight="1" outlineLevel="1">
      <c r="A412" s="124" t="s">
        <v>306</v>
      </c>
      <c r="B412" s="118">
        <v>0</v>
      </c>
      <c r="C412" s="118">
        <v>0</v>
      </c>
      <c r="D412" s="118">
        <v>0</v>
      </c>
      <c r="E412" s="118">
        <v>1864.702</v>
      </c>
      <c r="F412" s="117">
        <f t="shared" si="256"/>
        <v>1864.702</v>
      </c>
      <c r="G412" s="118">
        <v>1971.5450000000001</v>
      </c>
      <c r="H412" s="118">
        <v>2513.056</v>
      </c>
      <c r="I412" s="118">
        <v>0</v>
      </c>
      <c r="J412" s="118">
        <v>169.1</v>
      </c>
      <c r="K412" s="117">
        <f t="shared" si="257"/>
        <v>169.1</v>
      </c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</row>
    <row r="413" spans="1:30" ht="12" customHeight="1" outlineLevel="1">
      <c r="A413" s="124" t="s">
        <v>68</v>
      </c>
      <c r="B413" s="118">
        <v>2275.127</v>
      </c>
      <c r="C413" s="118">
        <v>2448.5300000000002</v>
      </c>
      <c r="D413" s="118">
        <v>3013.297</v>
      </c>
      <c r="E413" s="118">
        <v>2386.616</v>
      </c>
      <c r="F413" s="117">
        <f t="shared" si="256"/>
        <v>2386.616</v>
      </c>
      <c r="G413" s="118">
        <v>2697.27</v>
      </c>
      <c r="H413" s="118">
        <v>2844.9810000000002</v>
      </c>
      <c r="I413" s="118">
        <v>3319.0259999999998</v>
      </c>
      <c r="J413" s="118">
        <v>2965.607</v>
      </c>
      <c r="K413" s="117">
        <f t="shared" si="257"/>
        <v>2965.607</v>
      </c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</row>
    <row r="414" spans="1:30" ht="12" customHeight="1" outlineLevel="1">
      <c r="A414" s="124" t="s">
        <v>69</v>
      </c>
      <c r="B414" s="118">
        <v>427.07400000000001</v>
      </c>
      <c r="C414" s="118">
        <v>437.47899999999998</v>
      </c>
      <c r="D414" s="118">
        <v>569.22900000000004</v>
      </c>
      <c r="E414" s="118">
        <v>542.40799700000002</v>
      </c>
      <c r="F414" s="117">
        <f t="shared" si="256"/>
        <v>542.40799700000002</v>
      </c>
      <c r="G414" s="118">
        <v>691.83900000000006</v>
      </c>
      <c r="H414" s="118">
        <v>776.77499999999998</v>
      </c>
      <c r="I414" s="118">
        <v>865.28800000000001</v>
      </c>
      <c r="J414" s="118">
        <v>1067.92</v>
      </c>
      <c r="K414" s="117">
        <f t="shared" si="257"/>
        <v>1067.92</v>
      </c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</row>
    <row r="415" spans="1:30" ht="12" customHeight="1" outlineLevel="1">
      <c r="A415" s="124" t="s">
        <v>70</v>
      </c>
      <c r="B415" s="118">
        <v>139.16399999999999</v>
      </c>
      <c r="C415" s="118">
        <v>85.441000000000003</v>
      </c>
      <c r="D415" s="118">
        <v>87.093000000000004</v>
      </c>
      <c r="E415" s="118">
        <v>147.330003</v>
      </c>
      <c r="F415" s="117">
        <f t="shared" si="256"/>
        <v>147.330003</v>
      </c>
      <c r="G415" s="118">
        <v>208.42599999999999</v>
      </c>
      <c r="H415" s="118">
        <v>190.36699999999999</v>
      </c>
      <c r="I415" s="118">
        <v>264.95499999999998</v>
      </c>
      <c r="J415" s="118">
        <v>262.875</v>
      </c>
      <c r="K415" s="117">
        <f t="shared" si="257"/>
        <v>262.875</v>
      </c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</row>
    <row r="416" spans="1:30" ht="12" customHeight="1" outlineLevel="1">
      <c r="A416" s="124" t="s">
        <v>71</v>
      </c>
      <c r="B416" s="118">
        <v>10.920999999999999</v>
      </c>
      <c r="C416" s="118">
        <v>38.843000000000004</v>
      </c>
      <c r="D416" s="118">
        <v>55.451999999999998</v>
      </c>
      <c r="E416" s="118">
        <v>51.97</v>
      </c>
      <c r="F416" s="117">
        <f t="shared" si="256"/>
        <v>51.97</v>
      </c>
      <c r="G416" s="118">
        <v>16.501999999999999</v>
      </c>
      <c r="H416" s="118">
        <v>10.634</v>
      </c>
      <c r="I416" s="118">
        <v>40.341999999999999</v>
      </c>
      <c r="J416" s="118">
        <v>7.7089999999999996</v>
      </c>
      <c r="K416" s="117">
        <f t="shared" si="257"/>
        <v>7.7089999999999996</v>
      </c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</row>
    <row r="417" spans="1:30" ht="12" customHeight="1" outlineLevel="1">
      <c r="A417" s="124" t="s">
        <v>72</v>
      </c>
      <c r="B417" s="118">
        <f>341.23+1642.756</f>
        <v>1983.9860000000001</v>
      </c>
      <c r="C417" s="118">
        <f>361.746+1971.395</f>
        <v>2333.1410000000001</v>
      </c>
      <c r="D417" s="118">
        <f>374.888+1372.839</f>
        <v>1747.7269999999999</v>
      </c>
      <c r="E417" s="118">
        <v>319.53300000000002</v>
      </c>
      <c r="F417" s="117">
        <f t="shared" si="256"/>
        <v>319.53300000000002</v>
      </c>
      <c r="G417" s="118">
        <v>490.87</v>
      </c>
      <c r="H417" s="118">
        <v>459.101</v>
      </c>
      <c r="I417" s="118">
        <v>441.80799999999999</v>
      </c>
      <c r="J417" s="118">
        <v>363.09</v>
      </c>
      <c r="K417" s="117">
        <f t="shared" si="257"/>
        <v>363.09</v>
      </c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</row>
    <row r="418" spans="1:30" ht="12" customHeight="1" outlineLevel="1">
      <c r="A418" s="124" t="s">
        <v>73</v>
      </c>
      <c r="B418" s="118">
        <v>0</v>
      </c>
      <c r="C418" s="118">
        <v>0</v>
      </c>
      <c r="D418" s="118">
        <v>0</v>
      </c>
      <c r="E418" s="118">
        <v>0</v>
      </c>
      <c r="F418" s="117">
        <f t="shared" si="256"/>
        <v>0</v>
      </c>
      <c r="G418" s="118">
        <v>0</v>
      </c>
      <c r="H418" s="118">
        <v>0</v>
      </c>
      <c r="I418" s="118">
        <v>735.06299999999999</v>
      </c>
      <c r="J418" s="118">
        <v>26.707999999999998</v>
      </c>
      <c r="K418" s="117">
        <f t="shared" si="257"/>
        <v>26.707999999999998</v>
      </c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</row>
    <row r="419" spans="1:30" ht="12" customHeight="1" outlineLevel="1">
      <c r="A419" s="124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</row>
    <row r="420" spans="1:30" ht="12" customHeight="1" outlineLevel="1">
      <c r="A420" s="115" t="s">
        <v>82</v>
      </c>
      <c r="B420" s="123">
        <f t="shared" ref="B420:K420" si="258">B421+B430+B431+B432</f>
        <v>6180.2330000000002</v>
      </c>
      <c r="C420" s="123">
        <f t="shared" si="258"/>
        <v>6145.2710000000006</v>
      </c>
      <c r="D420" s="123">
        <f t="shared" si="258"/>
        <v>6726.7300000000005</v>
      </c>
      <c r="E420" s="123">
        <f t="shared" si="258"/>
        <v>6935.2009999999991</v>
      </c>
      <c r="F420" s="123">
        <f t="shared" si="258"/>
        <v>6935.2009999999991</v>
      </c>
      <c r="G420" s="123">
        <f t="shared" si="258"/>
        <v>6657.83</v>
      </c>
      <c r="H420" s="123">
        <f t="shared" si="258"/>
        <v>6515.32</v>
      </c>
      <c r="I420" s="123">
        <f t="shared" si="258"/>
        <v>16835.57</v>
      </c>
      <c r="J420" s="123">
        <f t="shared" si="258"/>
        <v>16757.017</v>
      </c>
      <c r="K420" s="123">
        <f t="shared" si="258"/>
        <v>16757.017</v>
      </c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</row>
    <row r="421" spans="1:30" ht="12" customHeight="1" outlineLevel="1">
      <c r="A421" s="124" t="s">
        <v>78</v>
      </c>
      <c r="B421" s="117">
        <f t="shared" ref="B421:K421" si="259">B422+B424+B425+B426+B427+B428+B429+B423</f>
        <v>2957.348</v>
      </c>
      <c r="C421" s="117">
        <f t="shared" si="259"/>
        <v>2863.2710000000006</v>
      </c>
      <c r="D421" s="117">
        <f t="shared" si="259"/>
        <v>3237.4440000000004</v>
      </c>
      <c r="E421" s="117">
        <f t="shared" si="259"/>
        <v>3357.5860000000002</v>
      </c>
      <c r="F421" s="117">
        <f t="shared" si="259"/>
        <v>3357.5860000000002</v>
      </c>
      <c r="G421" s="117">
        <f t="shared" si="259"/>
        <v>3235.3150000000001</v>
      </c>
      <c r="H421" s="117">
        <f t="shared" si="259"/>
        <v>3245.8519999999999</v>
      </c>
      <c r="I421" s="117">
        <f t="shared" si="259"/>
        <v>3554.9700000000003</v>
      </c>
      <c r="J421" s="117">
        <f t="shared" si="259"/>
        <v>3230.4550000000004</v>
      </c>
      <c r="K421" s="117">
        <f t="shared" si="259"/>
        <v>3230.4550000000004</v>
      </c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</row>
    <row r="422" spans="1:30" ht="12" customHeight="1" outlineLevel="1">
      <c r="A422" s="124" t="s">
        <v>306</v>
      </c>
      <c r="B422" s="118">
        <v>332.49400000000003</v>
      </c>
      <c r="C422" s="118">
        <v>375.69099999999997</v>
      </c>
      <c r="D422" s="118">
        <v>396.26400000000001</v>
      </c>
      <c r="E422" s="118">
        <v>427.75299999999999</v>
      </c>
      <c r="F422" s="117">
        <f t="shared" ref="F422:F432" si="260">E422</f>
        <v>427.75299999999999</v>
      </c>
      <c r="G422" s="118">
        <v>414.05500000000001</v>
      </c>
      <c r="H422" s="118">
        <v>425.05500000000001</v>
      </c>
      <c r="I422" s="118">
        <v>412.62400000000002</v>
      </c>
      <c r="J422" s="118">
        <v>0</v>
      </c>
      <c r="K422" s="117">
        <f t="shared" ref="K422:K432" si="261">J422</f>
        <v>0</v>
      </c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</row>
    <row r="423" spans="1:30" ht="12" customHeight="1" outlineLevel="1">
      <c r="A423" s="124" t="s">
        <v>421</v>
      </c>
      <c r="B423" s="118">
        <v>0</v>
      </c>
      <c r="C423" s="118">
        <v>0</v>
      </c>
      <c r="D423" s="118">
        <v>0</v>
      </c>
      <c r="E423" s="118">
        <v>355.54300000000001</v>
      </c>
      <c r="F423" s="117">
        <f t="shared" si="260"/>
        <v>355.54300000000001</v>
      </c>
      <c r="G423" s="118">
        <v>294.42700000000002</v>
      </c>
      <c r="H423" s="118">
        <v>279.80900000000003</v>
      </c>
      <c r="I423" s="118">
        <v>0</v>
      </c>
      <c r="J423" s="118">
        <v>0</v>
      </c>
      <c r="K423" s="117">
        <f t="shared" si="261"/>
        <v>0</v>
      </c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</row>
    <row r="424" spans="1:30" ht="12" customHeight="1" outlineLevel="1">
      <c r="A424" s="124" t="s">
        <v>69</v>
      </c>
      <c r="B424" s="118">
        <v>1052.086</v>
      </c>
      <c r="C424" s="118">
        <v>957.52300000000002</v>
      </c>
      <c r="D424" s="118">
        <v>761.48500000000001</v>
      </c>
      <c r="E424" s="118">
        <v>653.144003</v>
      </c>
      <c r="F424" s="117">
        <f t="shared" si="260"/>
        <v>653.144003</v>
      </c>
      <c r="G424" s="118">
        <v>669.53</v>
      </c>
      <c r="H424" s="118">
        <v>566.51800000000003</v>
      </c>
      <c r="I424" s="118">
        <v>593.91200000000003</v>
      </c>
      <c r="J424" s="118">
        <v>364.89699999999999</v>
      </c>
      <c r="K424" s="117">
        <f t="shared" si="261"/>
        <v>364.89699999999999</v>
      </c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</row>
    <row r="425" spans="1:30" ht="12" customHeight="1" outlineLevel="1">
      <c r="A425" s="124" t="s">
        <v>75</v>
      </c>
      <c r="B425" s="118">
        <v>1062.6859999999999</v>
      </c>
      <c r="C425" s="118">
        <v>1008.635</v>
      </c>
      <c r="D425" s="118">
        <v>1153.1759999999999</v>
      </c>
      <c r="E425" s="118">
        <v>1297.8209999999999</v>
      </c>
      <c r="F425" s="117">
        <f t="shared" si="260"/>
        <v>1297.8209999999999</v>
      </c>
      <c r="G425" s="118">
        <v>1245.317</v>
      </c>
      <c r="H425" s="118">
        <v>1237.365</v>
      </c>
      <c r="I425" s="118">
        <v>1760.558</v>
      </c>
      <c r="J425" s="118">
        <v>2024.0530000000001</v>
      </c>
      <c r="K425" s="117">
        <f t="shared" si="261"/>
        <v>2024.0530000000001</v>
      </c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</row>
    <row r="426" spans="1:30" ht="12" customHeight="1" outlineLevel="1">
      <c r="A426" s="124" t="s">
        <v>76</v>
      </c>
      <c r="B426" s="118">
        <v>382.21699999999998</v>
      </c>
      <c r="C426" s="118">
        <v>410.072</v>
      </c>
      <c r="D426" s="118">
        <v>425.19</v>
      </c>
      <c r="E426" s="118">
        <v>544.09699699999999</v>
      </c>
      <c r="F426" s="117">
        <f t="shared" si="260"/>
        <v>544.09699699999999</v>
      </c>
      <c r="G426" s="118">
        <v>496.47699999999998</v>
      </c>
      <c r="H426" s="118">
        <v>576.12699999999995</v>
      </c>
      <c r="I426" s="118">
        <v>628.95600000000002</v>
      </c>
      <c r="J426" s="118">
        <v>694.12</v>
      </c>
      <c r="K426" s="117">
        <f t="shared" si="261"/>
        <v>694.12</v>
      </c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</row>
    <row r="427" spans="1:30" ht="12" customHeight="1" outlineLevel="1">
      <c r="A427" s="124" t="s">
        <v>71</v>
      </c>
      <c r="B427" s="118">
        <v>84.656999999999996</v>
      </c>
      <c r="C427" s="118">
        <v>60.231000000000002</v>
      </c>
      <c r="D427" s="118">
        <v>76.159000000000006</v>
      </c>
      <c r="E427" s="118">
        <v>46.276000000000003</v>
      </c>
      <c r="F427" s="117">
        <f t="shared" si="260"/>
        <v>46.276000000000003</v>
      </c>
      <c r="G427" s="118">
        <v>75.364000000000004</v>
      </c>
      <c r="H427" s="118">
        <v>86.144000000000005</v>
      </c>
      <c r="I427" s="118">
        <v>90.064999999999998</v>
      </c>
      <c r="J427" s="118">
        <v>70.069999999999993</v>
      </c>
      <c r="K427" s="117">
        <f t="shared" si="261"/>
        <v>70.069999999999993</v>
      </c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</row>
    <row r="428" spans="1:30" ht="12" customHeight="1" outlineLevel="1">
      <c r="A428" s="124" t="s">
        <v>66</v>
      </c>
      <c r="B428" s="118">
        <v>37.780999999999999</v>
      </c>
      <c r="C428" s="118">
        <v>45.674999999999997</v>
      </c>
      <c r="D428" s="118">
        <v>44.914000000000001</v>
      </c>
      <c r="E428" s="118">
        <v>28.692</v>
      </c>
      <c r="F428" s="117">
        <f t="shared" si="260"/>
        <v>28.692</v>
      </c>
      <c r="G428" s="118">
        <v>25.690999999999999</v>
      </c>
      <c r="H428" s="118">
        <v>25.285</v>
      </c>
      <c r="I428" s="118">
        <v>22.89</v>
      </c>
      <c r="J428" s="118">
        <v>31.33</v>
      </c>
      <c r="K428" s="117">
        <f t="shared" si="261"/>
        <v>31.33</v>
      </c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</row>
    <row r="429" spans="1:30" ht="12" customHeight="1" outlineLevel="1">
      <c r="A429" s="124" t="s">
        <v>77</v>
      </c>
      <c r="B429" s="118">
        <v>5.4269999999999996</v>
      </c>
      <c r="C429" s="118">
        <v>5.444</v>
      </c>
      <c r="D429" s="118">
        <v>380.25599999999997</v>
      </c>
      <c r="E429" s="118">
        <v>4.26</v>
      </c>
      <c r="F429" s="117">
        <f t="shared" si="260"/>
        <v>4.26</v>
      </c>
      <c r="G429" s="118">
        <v>14.454000000000001</v>
      </c>
      <c r="H429" s="118">
        <v>49.548999999999999</v>
      </c>
      <c r="I429" s="118">
        <v>45.965000000000003</v>
      </c>
      <c r="J429" s="118">
        <v>45.984999999999999</v>
      </c>
      <c r="K429" s="117">
        <f t="shared" si="261"/>
        <v>45.984999999999999</v>
      </c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</row>
    <row r="430" spans="1:30" ht="12" customHeight="1" outlineLevel="1">
      <c r="A430" s="124" t="s">
        <v>79</v>
      </c>
      <c r="B430" s="118">
        <v>1639.85</v>
      </c>
      <c r="C430" s="118">
        <v>1672.1559999999999</v>
      </c>
      <c r="D430" s="118">
        <v>1924.644</v>
      </c>
      <c r="E430" s="118">
        <v>2058.395</v>
      </c>
      <c r="F430" s="117">
        <f t="shared" si="260"/>
        <v>2058.395</v>
      </c>
      <c r="G430" s="118">
        <v>2011.153</v>
      </c>
      <c r="H430" s="118">
        <v>1952.3309999999999</v>
      </c>
      <c r="I430" s="118">
        <v>2429.3710000000001</v>
      </c>
      <c r="J430" s="118">
        <v>2469.1219999999998</v>
      </c>
      <c r="K430" s="117">
        <f t="shared" si="261"/>
        <v>2469.1219999999998</v>
      </c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</row>
    <row r="431" spans="1:30" ht="12" customHeight="1" outlineLevel="1">
      <c r="A431" s="124" t="s">
        <v>80</v>
      </c>
      <c r="B431" s="118">
        <v>877.84500000000003</v>
      </c>
      <c r="C431" s="118">
        <v>886.99</v>
      </c>
      <c r="D431" s="118">
        <v>836.89300000000003</v>
      </c>
      <c r="E431" s="118">
        <v>779.65899999999999</v>
      </c>
      <c r="F431" s="117">
        <f t="shared" si="260"/>
        <v>779.65899999999999</v>
      </c>
      <c r="G431" s="118">
        <v>731.90300000000002</v>
      </c>
      <c r="H431" s="118">
        <v>690.46299999999997</v>
      </c>
      <c r="I431" s="118">
        <v>10201.357</v>
      </c>
      <c r="J431" s="118">
        <v>10390.697</v>
      </c>
      <c r="K431" s="117">
        <f t="shared" si="261"/>
        <v>10390.697</v>
      </c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</row>
    <row r="432" spans="1:30" ht="12" customHeight="1" outlineLevel="1">
      <c r="A432" s="124" t="s">
        <v>81</v>
      </c>
      <c r="B432" s="118">
        <v>705.19</v>
      </c>
      <c r="C432" s="118">
        <v>722.85400000000004</v>
      </c>
      <c r="D432" s="118">
        <v>727.74900000000002</v>
      </c>
      <c r="E432" s="118">
        <v>739.56100000000004</v>
      </c>
      <c r="F432" s="117">
        <f t="shared" si="260"/>
        <v>739.56100000000004</v>
      </c>
      <c r="G432" s="118">
        <v>679.45899999999995</v>
      </c>
      <c r="H432" s="118">
        <v>626.67399999999998</v>
      </c>
      <c r="I432" s="118">
        <v>649.87199999999996</v>
      </c>
      <c r="J432" s="118">
        <v>666.74300000000005</v>
      </c>
      <c r="K432" s="117">
        <f t="shared" si="261"/>
        <v>666.74300000000005</v>
      </c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</row>
    <row r="433" spans="1:30" ht="12" customHeight="1" outlineLevel="1">
      <c r="A433" s="121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</row>
    <row r="434" spans="1:30" ht="12" customHeight="1" outlineLevel="1">
      <c r="A434" s="115" t="s">
        <v>105</v>
      </c>
      <c r="B434" s="123">
        <f t="shared" ref="B434:K434" si="262">B436+B450+B462</f>
        <v>18738.93</v>
      </c>
      <c r="C434" s="123">
        <f t="shared" si="262"/>
        <v>17843.156000000003</v>
      </c>
      <c r="D434" s="123">
        <f t="shared" si="262"/>
        <v>19489.254999999997</v>
      </c>
      <c r="E434" s="123">
        <f t="shared" si="262"/>
        <v>20315.234</v>
      </c>
      <c r="F434" s="123">
        <f t="shared" si="262"/>
        <v>20315.234</v>
      </c>
      <c r="G434" s="123">
        <f t="shared" si="262"/>
        <v>19790.760999999999</v>
      </c>
      <c r="H434" s="123">
        <f t="shared" si="262"/>
        <v>20092.266999999996</v>
      </c>
      <c r="I434" s="123">
        <f t="shared" si="262"/>
        <v>29046.525999999998</v>
      </c>
      <c r="J434" s="123">
        <f t="shared" si="262"/>
        <v>28971.301000000003</v>
      </c>
      <c r="K434" s="123">
        <f t="shared" si="262"/>
        <v>28971.301000000003</v>
      </c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</row>
    <row r="435" spans="1:30" ht="12" customHeight="1" outlineLevel="1">
      <c r="A435" s="121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</row>
    <row r="436" spans="1:30" ht="12" customHeight="1" outlineLevel="1">
      <c r="A436" s="115" t="s">
        <v>91</v>
      </c>
      <c r="B436" s="123">
        <f t="shared" ref="B436:K436" si="263">B437+B438+B439+B441+B442+B443+B444+B445+B446+B447+B448+B440</f>
        <v>5464.5990000000002</v>
      </c>
      <c r="C436" s="123">
        <f t="shared" si="263"/>
        <v>5787.0730000000003</v>
      </c>
      <c r="D436" s="123">
        <f t="shared" si="263"/>
        <v>6371.8950000000004</v>
      </c>
      <c r="E436" s="123">
        <f t="shared" si="263"/>
        <v>6875.7099999999991</v>
      </c>
      <c r="F436" s="123">
        <f t="shared" si="263"/>
        <v>6875.7099999999991</v>
      </c>
      <c r="G436" s="123">
        <f t="shared" si="263"/>
        <v>6675.0879999999997</v>
      </c>
      <c r="H436" s="123">
        <f t="shared" si="263"/>
        <v>6696.4749999999985</v>
      </c>
      <c r="I436" s="123">
        <f t="shared" si="263"/>
        <v>7509.0159999999996</v>
      </c>
      <c r="J436" s="123">
        <f t="shared" si="263"/>
        <v>7383.8389999999999</v>
      </c>
      <c r="K436" s="123">
        <f t="shared" si="263"/>
        <v>7383.8389999999999</v>
      </c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</row>
    <row r="437" spans="1:30" ht="12" customHeight="1" outlineLevel="1">
      <c r="A437" s="124" t="s">
        <v>83</v>
      </c>
      <c r="B437" s="118">
        <v>80.010999999999996</v>
      </c>
      <c r="C437" s="118">
        <v>77.713999999999999</v>
      </c>
      <c r="D437" s="118">
        <v>74.998000000000005</v>
      </c>
      <c r="E437" s="118">
        <v>36.344999999999999</v>
      </c>
      <c r="F437" s="117">
        <f t="shared" ref="F437:F448" si="264">E437</f>
        <v>36.344999999999999</v>
      </c>
      <c r="G437" s="118">
        <v>72.100999999999999</v>
      </c>
      <c r="H437" s="118">
        <v>77.433999999999997</v>
      </c>
      <c r="I437" s="118">
        <v>176.69800000000001</v>
      </c>
      <c r="J437" s="118">
        <v>100.502</v>
      </c>
      <c r="K437" s="117">
        <f t="shared" ref="K437:K448" si="265">J437</f>
        <v>100.502</v>
      </c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</row>
    <row r="438" spans="1:30" ht="12" customHeight="1" outlineLevel="1">
      <c r="A438" s="124" t="s">
        <v>84</v>
      </c>
      <c r="B438" s="118">
        <v>155.35300000000001</v>
      </c>
      <c r="C438" s="118">
        <v>156.196</v>
      </c>
      <c r="D438" s="118">
        <v>162.95699999999999</v>
      </c>
      <c r="E438" s="118">
        <v>111.209</v>
      </c>
      <c r="F438" s="117">
        <f t="shared" si="264"/>
        <v>111.209</v>
      </c>
      <c r="G438" s="118">
        <v>175.59100000000001</v>
      </c>
      <c r="H438" s="118">
        <v>174.21299999999999</v>
      </c>
      <c r="I438" s="118">
        <v>180.26599999999999</v>
      </c>
      <c r="J438" s="118">
        <v>192.42699999999999</v>
      </c>
      <c r="K438" s="117">
        <f t="shared" si="265"/>
        <v>192.42699999999999</v>
      </c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</row>
    <row r="439" spans="1:30" ht="12" customHeight="1" outlineLevel="1">
      <c r="A439" s="124" t="s">
        <v>85</v>
      </c>
      <c r="B439" s="118">
        <v>3558.1559999999999</v>
      </c>
      <c r="C439" s="118">
        <v>3938.03</v>
      </c>
      <c r="D439" s="118">
        <v>4465.8720000000003</v>
      </c>
      <c r="E439" s="118">
        <v>4447.0479999999998</v>
      </c>
      <c r="F439" s="117">
        <f t="shared" si="264"/>
        <v>4447.0479999999998</v>
      </c>
      <c r="G439" s="118">
        <v>4359.6679999999997</v>
      </c>
      <c r="H439" s="118">
        <v>4711.0159999999996</v>
      </c>
      <c r="I439" s="118">
        <v>4870.6869999999999</v>
      </c>
      <c r="J439" s="118">
        <v>4904.5770000000002</v>
      </c>
      <c r="K439" s="117">
        <f t="shared" si="265"/>
        <v>4904.5770000000002</v>
      </c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</row>
    <row r="440" spans="1:30" ht="12" customHeight="1" outlineLevel="1">
      <c r="A440" s="124" t="s">
        <v>422</v>
      </c>
      <c r="B440" s="118">
        <v>37.222999999999999</v>
      </c>
      <c r="C440" s="118">
        <v>116.045</v>
      </c>
      <c r="D440" s="118">
        <v>4.4630000000000001</v>
      </c>
      <c r="E440" s="118">
        <v>214.02500000000001</v>
      </c>
      <c r="F440" s="117">
        <f t="shared" si="264"/>
        <v>214.02500000000001</v>
      </c>
      <c r="G440" s="118">
        <v>213.62299999999999</v>
      </c>
      <c r="H440" s="118">
        <v>207.57499999999999</v>
      </c>
      <c r="I440" s="118">
        <v>0</v>
      </c>
      <c r="J440" s="118">
        <v>0</v>
      </c>
      <c r="K440" s="117">
        <f t="shared" si="265"/>
        <v>0</v>
      </c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</row>
    <row r="441" spans="1:30" ht="12" customHeight="1" outlineLevel="1">
      <c r="A441" s="124" t="s">
        <v>86</v>
      </c>
      <c r="B441" s="118">
        <v>0</v>
      </c>
      <c r="C441" s="118">
        <v>0</v>
      </c>
      <c r="D441" s="118">
        <v>0</v>
      </c>
      <c r="E441" s="118">
        <v>144.83500000000001</v>
      </c>
      <c r="F441" s="117">
        <f t="shared" si="264"/>
        <v>144.83500000000001</v>
      </c>
      <c r="G441" s="118">
        <v>33.335000000000001</v>
      </c>
      <c r="H441" s="118">
        <v>0</v>
      </c>
      <c r="I441" s="118">
        <v>0</v>
      </c>
      <c r="J441" s="118">
        <v>0</v>
      </c>
      <c r="K441" s="117">
        <f t="shared" si="265"/>
        <v>0</v>
      </c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</row>
    <row r="442" spans="1:30" ht="12" customHeight="1" outlineLevel="1">
      <c r="A442" s="124" t="s">
        <v>87</v>
      </c>
      <c r="B442" s="118">
        <v>673.49599999999998</v>
      </c>
      <c r="C442" s="118">
        <v>555.71600000000001</v>
      </c>
      <c r="D442" s="118">
        <v>686.63400000000001</v>
      </c>
      <c r="E442" s="118">
        <v>817.82502499999998</v>
      </c>
      <c r="F442" s="117">
        <f t="shared" si="264"/>
        <v>817.82502499999998</v>
      </c>
      <c r="G442" s="118">
        <v>839.57100000000003</v>
      </c>
      <c r="H442" s="118">
        <v>586.04499999999996</v>
      </c>
      <c r="I442" s="118">
        <v>733.51800000000003</v>
      </c>
      <c r="J442" s="118">
        <v>470.75599999999997</v>
      </c>
      <c r="K442" s="117">
        <f t="shared" si="265"/>
        <v>470.75599999999997</v>
      </c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</row>
    <row r="443" spans="1:30" ht="12" customHeight="1" outlineLevel="1">
      <c r="A443" s="124" t="s">
        <v>88</v>
      </c>
      <c r="B443" s="118">
        <v>449.255</v>
      </c>
      <c r="C443" s="118">
        <v>424.66399999999999</v>
      </c>
      <c r="D443" s="118">
        <v>471.17599999999999</v>
      </c>
      <c r="E443" s="118">
        <v>544.90700000000004</v>
      </c>
      <c r="F443" s="117">
        <f t="shared" si="264"/>
        <v>544.90700000000004</v>
      </c>
      <c r="G443" s="118">
        <v>501.36500000000001</v>
      </c>
      <c r="H443" s="118">
        <v>464.95</v>
      </c>
      <c r="I443" s="118">
        <v>436.98200000000003</v>
      </c>
      <c r="J443" s="118">
        <v>581.27499999999998</v>
      </c>
      <c r="K443" s="117">
        <f t="shared" si="265"/>
        <v>581.27499999999998</v>
      </c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</row>
    <row r="444" spans="1:30" ht="12" customHeight="1" outlineLevel="1">
      <c r="A444" s="124" t="s">
        <v>70</v>
      </c>
      <c r="B444" s="118">
        <v>171.488</v>
      </c>
      <c r="C444" s="118">
        <v>109.649</v>
      </c>
      <c r="D444" s="118">
        <v>79.953999999999994</v>
      </c>
      <c r="E444" s="118">
        <v>11.173999999999999</v>
      </c>
      <c r="F444" s="117">
        <f t="shared" si="264"/>
        <v>11.173999999999999</v>
      </c>
      <c r="G444" s="118">
        <v>47.274000000000001</v>
      </c>
      <c r="H444" s="118">
        <v>78.239999999999995</v>
      </c>
      <c r="I444" s="118">
        <v>51.656999999999996</v>
      </c>
      <c r="J444" s="118">
        <v>127.26</v>
      </c>
      <c r="K444" s="117">
        <f t="shared" si="265"/>
        <v>127.26</v>
      </c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</row>
    <row r="445" spans="1:30" ht="12" customHeight="1" outlineLevel="1">
      <c r="A445" s="124" t="s">
        <v>71</v>
      </c>
      <c r="B445" s="118">
        <v>55.860999999999997</v>
      </c>
      <c r="C445" s="118">
        <v>73.257000000000005</v>
      </c>
      <c r="D445" s="118">
        <v>60.139000000000003</v>
      </c>
      <c r="E445" s="118">
        <v>111.248</v>
      </c>
      <c r="F445" s="117">
        <f t="shared" si="264"/>
        <v>111.248</v>
      </c>
      <c r="G445" s="118">
        <v>77.724000000000004</v>
      </c>
      <c r="H445" s="118">
        <v>99.284999999999997</v>
      </c>
      <c r="I445" s="118">
        <v>466.661</v>
      </c>
      <c r="J445" s="118">
        <v>324.245</v>
      </c>
      <c r="K445" s="117">
        <f t="shared" si="265"/>
        <v>324.245</v>
      </c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</row>
    <row r="446" spans="1:30" ht="12" customHeight="1" outlineLevel="1">
      <c r="A446" s="124" t="s">
        <v>89</v>
      </c>
      <c r="B446" s="118">
        <v>0</v>
      </c>
      <c r="C446" s="118">
        <v>0</v>
      </c>
      <c r="D446" s="118">
        <v>0</v>
      </c>
      <c r="E446" s="118">
        <v>0</v>
      </c>
      <c r="F446" s="117">
        <f t="shared" si="264"/>
        <v>0</v>
      </c>
      <c r="G446" s="118">
        <v>0</v>
      </c>
      <c r="H446" s="118">
        <v>0</v>
      </c>
      <c r="I446" s="118">
        <v>0</v>
      </c>
      <c r="J446" s="118">
        <v>0</v>
      </c>
      <c r="K446" s="117">
        <f t="shared" si="265"/>
        <v>0</v>
      </c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</row>
    <row r="447" spans="1:30" ht="12" customHeight="1" outlineLevel="1">
      <c r="A447" s="124" t="s">
        <v>90</v>
      </c>
      <c r="B447" s="118">
        <v>283.75599999999997</v>
      </c>
      <c r="C447" s="118">
        <v>335.80200000000002</v>
      </c>
      <c r="D447" s="118">
        <v>365.702</v>
      </c>
      <c r="E447" s="118">
        <v>437.093975</v>
      </c>
      <c r="F447" s="117">
        <f t="shared" si="264"/>
        <v>437.093975</v>
      </c>
      <c r="G447" s="118">
        <v>354.83600000000001</v>
      </c>
      <c r="H447" s="118">
        <v>297.71699999999998</v>
      </c>
      <c r="I447" s="118">
        <v>245.27699999999999</v>
      </c>
      <c r="J447" s="118">
        <v>682.79700000000003</v>
      </c>
      <c r="K447" s="117">
        <f t="shared" si="265"/>
        <v>682.79700000000003</v>
      </c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</row>
    <row r="448" spans="1:30" ht="12" customHeight="1" outlineLevel="1">
      <c r="A448" s="124" t="s">
        <v>73</v>
      </c>
      <c r="B448" s="118">
        <v>0</v>
      </c>
      <c r="C448" s="118">
        <v>0</v>
      </c>
      <c r="D448" s="118">
        <v>0</v>
      </c>
      <c r="E448" s="118">
        <v>0</v>
      </c>
      <c r="F448" s="117">
        <f t="shared" si="264"/>
        <v>0</v>
      </c>
      <c r="G448" s="118">
        <v>0</v>
      </c>
      <c r="H448" s="118">
        <v>0</v>
      </c>
      <c r="I448" s="118">
        <v>347.27</v>
      </c>
      <c r="J448" s="118">
        <v>0</v>
      </c>
      <c r="K448" s="117">
        <f t="shared" si="265"/>
        <v>0</v>
      </c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</row>
    <row r="449" spans="1:30" ht="12" customHeight="1" outlineLevel="1">
      <c r="A449" s="121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</row>
    <row r="450" spans="1:30" ht="12" customHeight="1" outlineLevel="1">
      <c r="A450" s="115" t="s">
        <v>93</v>
      </c>
      <c r="B450" s="123">
        <f t="shared" ref="B450:H450" si="266">B451+B452+B453+B454+B455+B456+B459+B460</f>
        <v>3851.0770000000002</v>
      </c>
      <c r="C450" s="123">
        <f t="shared" si="266"/>
        <v>3006.3829999999998</v>
      </c>
      <c r="D450" s="123">
        <f t="shared" si="266"/>
        <v>3851.7460000000001</v>
      </c>
      <c r="E450" s="123">
        <f t="shared" si="266"/>
        <v>4229.6090000000004</v>
      </c>
      <c r="F450" s="123">
        <f t="shared" si="266"/>
        <v>4229.6090000000004</v>
      </c>
      <c r="G450" s="123">
        <f t="shared" si="266"/>
        <v>3961.366</v>
      </c>
      <c r="H450" s="123">
        <f t="shared" si="266"/>
        <v>3935.6379999999999</v>
      </c>
      <c r="I450" s="123">
        <f>I451+I452+I453+I454+I455+I456+I457+I458+I459+I460</f>
        <v>8496.6849999999995</v>
      </c>
      <c r="J450" s="123">
        <f>J451+J452+J453+J454+J455+J456+J457+J458+J459+J460</f>
        <v>8610.7520000000022</v>
      </c>
      <c r="K450" s="123">
        <f>K451+K452+K453+K454+K455+K456+K457+K458+K459+K460</f>
        <v>8610.7520000000022</v>
      </c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</row>
    <row r="451" spans="1:30" ht="12" customHeight="1" outlineLevel="1">
      <c r="A451" s="124" t="s">
        <v>83</v>
      </c>
      <c r="B451" s="118">
        <v>2354.6260000000002</v>
      </c>
      <c r="C451" s="118">
        <v>1531.2360000000001</v>
      </c>
      <c r="D451" s="118">
        <v>2351.4720000000002</v>
      </c>
      <c r="E451" s="118">
        <v>2353.0540000000001</v>
      </c>
      <c r="F451" s="117">
        <f t="shared" ref="F451:F460" si="267">E451</f>
        <v>2353.0540000000001</v>
      </c>
      <c r="G451" s="118">
        <v>2354.636</v>
      </c>
      <c r="H451" s="118">
        <v>2356.2170000000001</v>
      </c>
      <c r="I451" s="118">
        <v>6157.01</v>
      </c>
      <c r="J451" s="118">
        <v>6074.88</v>
      </c>
      <c r="K451" s="117">
        <f t="shared" ref="K451:K460" si="268">J451</f>
        <v>6074.88</v>
      </c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</row>
    <row r="452" spans="1:30" ht="12" customHeight="1" outlineLevel="1">
      <c r="A452" s="124" t="s">
        <v>334</v>
      </c>
      <c r="B452" s="118">
        <v>0</v>
      </c>
      <c r="C452" s="118">
        <v>0</v>
      </c>
      <c r="D452" s="118">
        <v>0</v>
      </c>
      <c r="E452" s="118">
        <v>353.48899999999998</v>
      </c>
      <c r="F452" s="117">
        <f t="shared" si="267"/>
        <v>353.48899999999998</v>
      </c>
      <c r="G452" s="118">
        <v>365.22399999999999</v>
      </c>
      <c r="H452" s="118">
        <v>351.76299999999998</v>
      </c>
      <c r="I452" s="118">
        <v>366.07799999999997</v>
      </c>
      <c r="J452" s="118">
        <v>558.80200000000002</v>
      </c>
      <c r="K452" s="117">
        <f t="shared" si="268"/>
        <v>558.80200000000002</v>
      </c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</row>
    <row r="453" spans="1:30" ht="12" customHeight="1" outlineLevel="1">
      <c r="A453" s="124" t="s">
        <v>84</v>
      </c>
      <c r="B453" s="118">
        <v>486.95100000000002</v>
      </c>
      <c r="C453" s="118">
        <v>509.17599999999999</v>
      </c>
      <c r="D453" s="118">
        <v>503.84100000000001</v>
      </c>
      <c r="E453" s="118">
        <v>571.94100000000003</v>
      </c>
      <c r="F453" s="117">
        <f t="shared" si="267"/>
        <v>571.94100000000003</v>
      </c>
      <c r="G453" s="118">
        <v>414.95400000000001</v>
      </c>
      <c r="H453" s="118">
        <v>370.30500000000001</v>
      </c>
      <c r="I453" s="118">
        <v>376.77499999999998</v>
      </c>
      <c r="J453" s="118">
        <v>401.45499999999998</v>
      </c>
      <c r="K453" s="117">
        <f t="shared" si="268"/>
        <v>401.45499999999998</v>
      </c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</row>
    <row r="454" spans="1:30" ht="12" customHeight="1" outlineLevel="1">
      <c r="A454" s="124" t="s">
        <v>87</v>
      </c>
      <c r="B454" s="118">
        <v>75.984999999999999</v>
      </c>
      <c r="C454" s="118">
        <v>89.387</v>
      </c>
      <c r="D454" s="118">
        <v>104.857</v>
      </c>
      <c r="E454" s="118">
        <v>36.476999999999997</v>
      </c>
      <c r="F454" s="117">
        <f t="shared" si="267"/>
        <v>36.476999999999997</v>
      </c>
      <c r="G454" s="118">
        <v>15.961</v>
      </c>
      <c r="H454" s="118">
        <v>21.693000000000001</v>
      </c>
      <c r="I454" s="118">
        <v>21.127468</v>
      </c>
      <c r="J454" s="118">
        <v>59.997285000000005</v>
      </c>
      <c r="K454" s="117">
        <f t="shared" si="268"/>
        <v>59.997285000000005</v>
      </c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</row>
    <row r="455" spans="1:30" ht="12" customHeight="1" outlineLevel="1">
      <c r="A455" s="124" t="s">
        <v>88</v>
      </c>
      <c r="B455" s="118">
        <v>214.59299999999999</v>
      </c>
      <c r="C455" s="118">
        <v>225.55600000000001</v>
      </c>
      <c r="D455" s="118">
        <v>215.60599999999999</v>
      </c>
      <c r="E455" s="118">
        <f>(66095+199782)/1000</f>
        <v>265.87700000000001</v>
      </c>
      <c r="F455" s="117">
        <f t="shared" si="267"/>
        <v>265.87700000000001</v>
      </c>
      <c r="G455" s="118">
        <v>198.14500000000001</v>
      </c>
      <c r="H455" s="118">
        <v>193.786</v>
      </c>
      <c r="I455" s="118">
        <v>303.666</v>
      </c>
      <c r="J455" s="118">
        <v>158.685</v>
      </c>
      <c r="K455" s="117">
        <f t="shared" si="268"/>
        <v>158.685</v>
      </c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</row>
    <row r="456" spans="1:30" ht="12" customHeight="1" outlineLevel="1">
      <c r="A456" s="124" t="s">
        <v>75</v>
      </c>
      <c r="B456" s="118">
        <v>28.867999999999999</v>
      </c>
      <c r="C456" s="118">
        <v>0</v>
      </c>
      <c r="D456" s="118">
        <v>0</v>
      </c>
      <c r="E456" s="118">
        <v>0</v>
      </c>
      <c r="F456" s="117">
        <f t="shared" si="267"/>
        <v>0</v>
      </c>
      <c r="G456" s="118"/>
      <c r="H456" s="118">
        <v>0</v>
      </c>
      <c r="I456" s="118">
        <v>135.029</v>
      </c>
      <c r="J456" s="118">
        <v>0</v>
      </c>
      <c r="K456" s="117">
        <f t="shared" si="268"/>
        <v>0</v>
      </c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</row>
    <row r="457" spans="1:30" ht="12" customHeight="1" outlineLevel="1">
      <c r="A457" s="124" t="s">
        <v>70</v>
      </c>
      <c r="B457" s="118"/>
      <c r="C457" s="118"/>
      <c r="D457" s="118"/>
      <c r="E457" s="118"/>
      <c r="F457" s="117"/>
      <c r="G457" s="118"/>
      <c r="H457" s="118">
        <v>0</v>
      </c>
      <c r="I457" s="118">
        <v>0</v>
      </c>
      <c r="J457" s="118">
        <v>104.627</v>
      </c>
      <c r="K457" s="117">
        <f t="shared" si="268"/>
        <v>104.627</v>
      </c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</row>
    <row r="458" spans="1:30" ht="12" customHeight="1" outlineLevel="1">
      <c r="A458" s="124" t="s">
        <v>71</v>
      </c>
      <c r="B458" s="118"/>
      <c r="C458" s="118"/>
      <c r="D458" s="118"/>
      <c r="E458" s="118"/>
      <c r="F458" s="117"/>
      <c r="G458" s="118"/>
      <c r="H458" s="118">
        <v>0</v>
      </c>
      <c r="I458" s="118">
        <v>0</v>
      </c>
      <c r="J458" s="118">
        <v>79.441999999999993</v>
      </c>
      <c r="K458" s="117">
        <f t="shared" si="268"/>
        <v>79.441999999999993</v>
      </c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</row>
    <row r="459" spans="1:30" ht="12" customHeight="1" outlineLevel="1">
      <c r="A459" s="124" t="s">
        <v>89</v>
      </c>
      <c r="B459" s="118">
        <v>422.71100000000001</v>
      </c>
      <c r="C459" s="118">
        <v>380.13600000000002</v>
      </c>
      <c r="D459" s="118">
        <v>389.21899999999999</v>
      </c>
      <c r="E459" s="118">
        <v>462.32100000000003</v>
      </c>
      <c r="F459" s="117">
        <f t="shared" si="267"/>
        <v>462.32100000000003</v>
      </c>
      <c r="G459" s="118">
        <v>425.07499999999999</v>
      </c>
      <c r="H459" s="118">
        <v>438.959</v>
      </c>
      <c r="I459" s="118">
        <v>867.88699999999994</v>
      </c>
      <c r="J459" s="118">
        <v>890.18100000000004</v>
      </c>
      <c r="K459" s="117">
        <f t="shared" si="268"/>
        <v>890.18100000000004</v>
      </c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</row>
    <row r="460" spans="1:30" ht="12" customHeight="1" outlineLevel="1">
      <c r="A460" s="124" t="s">
        <v>92</v>
      </c>
      <c r="B460" s="118">
        <v>267.34300000000002</v>
      </c>
      <c r="C460" s="118">
        <v>270.892</v>
      </c>
      <c r="D460" s="118">
        <v>286.75099999999998</v>
      </c>
      <c r="E460" s="118">
        <v>186.45</v>
      </c>
      <c r="F460" s="117">
        <f t="shared" si="267"/>
        <v>186.45</v>
      </c>
      <c r="G460" s="118">
        <v>187.37100000000001</v>
      </c>
      <c r="H460" s="118">
        <v>202.91499999999999</v>
      </c>
      <c r="I460" s="118">
        <v>269.11253199999999</v>
      </c>
      <c r="J460" s="118">
        <v>282.68271499999997</v>
      </c>
      <c r="K460" s="117">
        <f t="shared" si="268"/>
        <v>282.68271499999997</v>
      </c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</row>
    <row r="461" spans="1:30" ht="12" customHeight="1" outlineLevel="1">
      <c r="A461" s="121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</row>
    <row r="462" spans="1:30" ht="12" customHeight="1" outlineLevel="1">
      <c r="A462" s="115" t="s">
        <v>100</v>
      </c>
      <c r="B462" s="123">
        <f t="shared" ref="B462:K462" si="269">B463+B464+B465+B466+B467</f>
        <v>9423.253999999999</v>
      </c>
      <c r="C462" s="123">
        <f t="shared" si="269"/>
        <v>9049.7000000000007</v>
      </c>
      <c r="D462" s="123">
        <f t="shared" si="269"/>
        <v>9265.6139999999996</v>
      </c>
      <c r="E462" s="123">
        <f t="shared" si="269"/>
        <v>9209.9150000000009</v>
      </c>
      <c r="F462" s="123">
        <f t="shared" si="269"/>
        <v>9209.9150000000009</v>
      </c>
      <c r="G462" s="123">
        <f t="shared" si="269"/>
        <v>9154.3069999999989</v>
      </c>
      <c r="H462" s="123">
        <f t="shared" si="269"/>
        <v>9460.1539999999986</v>
      </c>
      <c r="I462" s="123">
        <f t="shared" si="269"/>
        <v>13040.824999999999</v>
      </c>
      <c r="J462" s="123">
        <f t="shared" si="269"/>
        <v>12976.710000000001</v>
      </c>
      <c r="K462" s="123">
        <f t="shared" si="269"/>
        <v>12976.710000000001</v>
      </c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</row>
    <row r="463" spans="1:30" ht="12" customHeight="1" outlineLevel="1">
      <c r="A463" s="124" t="s">
        <v>94</v>
      </c>
      <c r="B463" s="118">
        <v>2000</v>
      </c>
      <c r="C463" s="118">
        <v>2000</v>
      </c>
      <c r="D463" s="118">
        <v>2000</v>
      </c>
      <c r="E463" s="118">
        <v>2000</v>
      </c>
      <c r="F463" s="117">
        <f t="shared" ref="F463:F467" si="270">E463</f>
        <v>2000</v>
      </c>
      <c r="G463" s="118">
        <v>2000</v>
      </c>
      <c r="H463" s="118">
        <v>2000</v>
      </c>
      <c r="I463" s="118">
        <v>6000</v>
      </c>
      <c r="J463" s="118">
        <v>6000</v>
      </c>
      <c r="K463" s="117">
        <f t="shared" ref="K463:K467" si="271">J463</f>
        <v>6000</v>
      </c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</row>
    <row r="464" spans="1:30" ht="12" customHeight="1" outlineLevel="1">
      <c r="A464" s="124" t="s">
        <v>95</v>
      </c>
      <c r="B464" s="118">
        <v>0</v>
      </c>
      <c r="C464" s="118">
        <v>0</v>
      </c>
      <c r="D464" s="118">
        <v>0</v>
      </c>
      <c r="E464" s="118">
        <v>0</v>
      </c>
      <c r="F464" s="117">
        <f t="shared" si="270"/>
        <v>0</v>
      </c>
      <c r="G464" s="118">
        <v>0</v>
      </c>
      <c r="H464" s="118">
        <v>0</v>
      </c>
      <c r="I464" s="118">
        <v>-7.8109999999999999</v>
      </c>
      <c r="J464" s="118">
        <v>-6.0170000000000003</v>
      </c>
      <c r="K464" s="117">
        <f t="shared" si="271"/>
        <v>-6.0170000000000003</v>
      </c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</row>
    <row r="465" spans="1:30" ht="12" customHeight="1" outlineLevel="1">
      <c r="A465" s="124" t="s">
        <v>96</v>
      </c>
      <c r="B465" s="118">
        <v>482.46499999999997</v>
      </c>
      <c r="C465" s="118">
        <v>506.53699999999998</v>
      </c>
      <c r="D465" s="118">
        <v>521.67600000000004</v>
      </c>
      <c r="E465" s="118">
        <v>539.28</v>
      </c>
      <c r="F465" s="117">
        <f t="shared" si="270"/>
        <v>539.28</v>
      </c>
      <c r="G465" s="118">
        <v>557.53700000000003</v>
      </c>
      <c r="H465" s="118">
        <v>575.64099999999996</v>
      </c>
      <c r="I465" s="118">
        <v>2169.4169999999999</v>
      </c>
      <c r="J465" s="118">
        <v>2183.5250000000001</v>
      </c>
      <c r="K465" s="117">
        <f t="shared" si="271"/>
        <v>2183.5250000000001</v>
      </c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</row>
    <row r="466" spans="1:30" ht="12" customHeight="1" outlineLevel="1">
      <c r="A466" s="124" t="s">
        <v>314</v>
      </c>
      <c r="B466" s="118">
        <v>6586.5519999999997</v>
      </c>
      <c r="C466" s="118">
        <v>5970.9279999999999</v>
      </c>
      <c r="D466" s="118">
        <v>6105.5789999999997</v>
      </c>
      <c r="E466" s="118">
        <v>5695.5439999999999</v>
      </c>
      <c r="F466" s="117">
        <f t="shared" si="270"/>
        <v>5695.5439999999999</v>
      </c>
      <c r="G466" s="118">
        <v>5792.2830000000004</v>
      </c>
      <c r="H466" s="118">
        <v>6157.9539999999997</v>
      </c>
      <c r="I466" s="118">
        <v>4231.8509999999997</v>
      </c>
      <c r="J466" s="118">
        <v>3910.68</v>
      </c>
      <c r="K466" s="117">
        <f t="shared" si="271"/>
        <v>3910.68</v>
      </c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</row>
    <row r="467" spans="1:30" ht="12" customHeight="1" outlineLevel="1">
      <c r="A467" s="124" t="s">
        <v>423</v>
      </c>
      <c r="B467" s="118">
        <v>354.23700000000002</v>
      </c>
      <c r="C467" s="118">
        <v>572.23500000000001</v>
      </c>
      <c r="D467" s="118">
        <v>638.35900000000004</v>
      </c>
      <c r="E467" s="118">
        <v>975.09100000000001</v>
      </c>
      <c r="F467" s="117">
        <f t="shared" si="270"/>
        <v>975.09100000000001</v>
      </c>
      <c r="G467" s="118">
        <v>804.48699999999997</v>
      </c>
      <c r="H467" s="118">
        <v>726.55899999999997</v>
      </c>
      <c r="I467" s="118">
        <v>647.36800000000005</v>
      </c>
      <c r="J467" s="118">
        <v>888.52200000000005</v>
      </c>
      <c r="K467" s="117">
        <f t="shared" si="271"/>
        <v>888.52200000000005</v>
      </c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</row>
    <row r="468" spans="1:30" ht="12" customHeight="1" outlineLevel="1">
      <c r="A468" s="121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</row>
    <row r="469" spans="1:30" ht="12" customHeight="1" outlineLevel="1">
      <c r="A469" s="128" t="s">
        <v>424</v>
      </c>
      <c r="B469" s="133">
        <f t="shared" ref="B469:J469" si="272">B434-B406</f>
        <v>0</v>
      </c>
      <c r="C469" s="133">
        <f t="shared" si="272"/>
        <v>0</v>
      </c>
      <c r="D469" s="133">
        <f t="shared" si="272"/>
        <v>0</v>
      </c>
      <c r="E469" s="133">
        <f t="shared" si="272"/>
        <v>0</v>
      </c>
      <c r="F469" s="133">
        <f t="shared" si="272"/>
        <v>0</v>
      </c>
      <c r="G469" s="133">
        <f t="shared" si="272"/>
        <v>0</v>
      </c>
      <c r="H469" s="133">
        <f t="shared" si="272"/>
        <v>0</v>
      </c>
      <c r="I469" s="133">
        <f t="shared" si="272"/>
        <v>0</v>
      </c>
      <c r="J469" s="133">
        <f t="shared" si="272"/>
        <v>-3.9999999971769284E-3</v>
      </c>
      <c r="K469" s="133">
        <f>K434-K406</f>
        <v>-3.9999999971769284E-3</v>
      </c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</row>
    <row r="470" spans="1:30" ht="12" customHeight="1">
      <c r="A470" s="121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</row>
    <row r="471" spans="1:30" ht="12" customHeight="1">
      <c r="A471" s="112" t="s">
        <v>425</v>
      </c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</row>
    <row r="472" spans="1:30" ht="12" customHeight="1" outlineLevel="1">
      <c r="A472" s="121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</row>
    <row r="473" spans="1:30" ht="12" customHeight="1" outlineLevel="1">
      <c r="A473" s="121" t="s">
        <v>426</v>
      </c>
      <c r="B473" s="123">
        <f t="shared" ref="B473:K473" si="273">B474+B477</f>
        <v>2434.6370000000002</v>
      </c>
      <c r="C473" s="123">
        <f t="shared" si="273"/>
        <v>1608.95</v>
      </c>
      <c r="D473" s="123">
        <f t="shared" si="273"/>
        <v>2426.4700000000003</v>
      </c>
      <c r="E473" s="123">
        <f t="shared" si="273"/>
        <v>2742.8879999999999</v>
      </c>
      <c r="F473" s="123">
        <f t="shared" si="273"/>
        <v>2742.8879999999999</v>
      </c>
      <c r="G473" s="123">
        <f t="shared" si="273"/>
        <v>2791.9610000000002</v>
      </c>
      <c r="H473" s="123">
        <f t="shared" si="273"/>
        <v>2785.4140000000002</v>
      </c>
      <c r="I473" s="123">
        <f t="shared" si="273"/>
        <v>6699.7860000000001</v>
      </c>
      <c r="J473" s="123">
        <f t="shared" si="273"/>
        <v>6734.1840000000002</v>
      </c>
      <c r="K473" s="123">
        <f t="shared" si="273"/>
        <v>6734.1840000000002</v>
      </c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</row>
    <row r="474" spans="1:30" ht="12" customHeight="1" outlineLevel="1">
      <c r="A474" s="124" t="s">
        <v>427</v>
      </c>
      <c r="B474" s="117">
        <f t="shared" ref="B474:K474" si="274">B475+B476</f>
        <v>2434.6370000000002</v>
      </c>
      <c r="C474" s="117">
        <f t="shared" si="274"/>
        <v>1608.95</v>
      </c>
      <c r="D474" s="117">
        <f t="shared" si="274"/>
        <v>2426.4700000000003</v>
      </c>
      <c r="E474" s="117">
        <f t="shared" si="274"/>
        <v>2389.3989999999999</v>
      </c>
      <c r="F474" s="117">
        <f t="shared" si="274"/>
        <v>2389.3989999999999</v>
      </c>
      <c r="G474" s="117">
        <f t="shared" si="274"/>
        <v>2426.7370000000001</v>
      </c>
      <c r="H474" s="117">
        <f t="shared" si="274"/>
        <v>2433.6510000000003</v>
      </c>
      <c r="I474" s="117">
        <f t="shared" si="274"/>
        <v>6333.7080000000005</v>
      </c>
      <c r="J474" s="117">
        <f t="shared" si="274"/>
        <v>6175.3820000000005</v>
      </c>
      <c r="K474" s="117">
        <f t="shared" si="274"/>
        <v>6175.3820000000005</v>
      </c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</row>
    <row r="475" spans="1:30" ht="12" customHeight="1" outlineLevel="1">
      <c r="A475" s="124" t="s">
        <v>428</v>
      </c>
      <c r="B475" s="117">
        <f t="shared" ref="B475:K475" si="275">B437</f>
        <v>80.010999999999996</v>
      </c>
      <c r="C475" s="117">
        <f t="shared" si="275"/>
        <v>77.713999999999999</v>
      </c>
      <c r="D475" s="117">
        <f t="shared" si="275"/>
        <v>74.998000000000005</v>
      </c>
      <c r="E475" s="117">
        <f t="shared" si="275"/>
        <v>36.344999999999999</v>
      </c>
      <c r="F475" s="117">
        <f t="shared" si="275"/>
        <v>36.344999999999999</v>
      </c>
      <c r="G475" s="117">
        <f t="shared" si="275"/>
        <v>72.100999999999999</v>
      </c>
      <c r="H475" s="117">
        <f t="shared" si="275"/>
        <v>77.433999999999997</v>
      </c>
      <c r="I475" s="117">
        <f t="shared" si="275"/>
        <v>176.69800000000001</v>
      </c>
      <c r="J475" s="117">
        <f t="shared" si="275"/>
        <v>100.502</v>
      </c>
      <c r="K475" s="117">
        <f t="shared" si="275"/>
        <v>100.502</v>
      </c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</row>
    <row r="476" spans="1:30" ht="12" customHeight="1" outlineLevel="1">
      <c r="A476" s="124" t="s">
        <v>429</v>
      </c>
      <c r="B476" s="117">
        <f t="shared" ref="B476:K476" si="276">B451</f>
        <v>2354.6260000000002</v>
      </c>
      <c r="C476" s="117">
        <f t="shared" si="276"/>
        <v>1531.2360000000001</v>
      </c>
      <c r="D476" s="117">
        <f t="shared" si="276"/>
        <v>2351.4720000000002</v>
      </c>
      <c r="E476" s="117">
        <f t="shared" si="276"/>
        <v>2353.0540000000001</v>
      </c>
      <c r="F476" s="117">
        <f t="shared" si="276"/>
        <v>2353.0540000000001</v>
      </c>
      <c r="G476" s="117">
        <f t="shared" si="276"/>
        <v>2354.636</v>
      </c>
      <c r="H476" s="117">
        <f t="shared" si="276"/>
        <v>2356.2170000000001</v>
      </c>
      <c r="I476" s="117">
        <f t="shared" si="276"/>
        <v>6157.01</v>
      </c>
      <c r="J476" s="117">
        <f t="shared" si="276"/>
        <v>6074.88</v>
      </c>
      <c r="K476" s="117">
        <f t="shared" si="276"/>
        <v>6074.88</v>
      </c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</row>
    <row r="477" spans="1:30" ht="12" customHeight="1" outlineLevel="1">
      <c r="A477" s="124" t="s">
        <v>430</v>
      </c>
      <c r="B477" s="117">
        <f t="shared" ref="B477:K477" si="277">B452</f>
        <v>0</v>
      </c>
      <c r="C477" s="117">
        <f t="shared" si="277"/>
        <v>0</v>
      </c>
      <c r="D477" s="117">
        <f t="shared" si="277"/>
        <v>0</v>
      </c>
      <c r="E477" s="117">
        <f t="shared" si="277"/>
        <v>353.48899999999998</v>
      </c>
      <c r="F477" s="117">
        <f t="shared" si="277"/>
        <v>353.48899999999998</v>
      </c>
      <c r="G477" s="117">
        <f t="shared" si="277"/>
        <v>365.22399999999999</v>
      </c>
      <c r="H477" s="117">
        <f t="shared" si="277"/>
        <v>351.76299999999998</v>
      </c>
      <c r="I477" s="117">
        <f t="shared" si="277"/>
        <v>366.07799999999997</v>
      </c>
      <c r="J477" s="117">
        <f t="shared" si="277"/>
        <v>558.80200000000002</v>
      </c>
      <c r="K477" s="117">
        <f t="shared" si="277"/>
        <v>558.80200000000002</v>
      </c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</row>
    <row r="478" spans="1:30" ht="12" customHeight="1" outlineLevel="1">
      <c r="A478" s="121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</row>
    <row r="479" spans="1:30" ht="12" customHeight="1" outlineLevel="1">
      <c r="A479" s="134" t="s">
        <v>431</v>
      </c>
      <c r="B479" s="118"/>
      <c r="C479" s="118">
        <v>-25.3</v>
      </c>
      <c r="D479" s="118">
        <v>-36</v>
      </c>
      <c r="E479" s="118"/>
      <c r="F479" s="117"/>
      <c r="G479" s="118"/>
      <c r="H479" s="118">
        <v>-27.8</v>
      </c>
      <c r="I479" s="118">
        <v>-36</v>
      </c>
      <c r="J479" s="118">
        <v>-26.8</v>
      </c>
      <c r="K479" s="117">
        <f>J479</f>
        <v>-26.8</v>
      </c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</row>
    <row r="480" spans="1:30" ht="12" customHeight="1" outlineLevel="1">
      <c r="A480" s="121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</row>
    <row r="481" spans="1:30" ht="12" customHeight="1" outlineLevel="1">
      <c r="A481" s="121" t="s">
        <v>432</v>
      </c>
      <c r="B481" s="117">
        <f t="shared" ref="B481:K481" si="278">B482+B483</f>
        <v>4657.21</v>
      </c>
      <c r="C481" s="117">
        <f t="shared" si="278"/>
        <v>2528.4840000000004</v>
      </c>
      <c r="D481" s="117">
        <f t="shared" si="278"/>
        <v>3237.9360000000001</v>
      </c>
      <c r="E481" s="117">
        <f t="shared" si="278"/>
        <v>3407.9690000000001</v>
      </c>
      <c r="F481" s="117">
        <f t="shared" si="278"/>
        <v>3407.9690000000001</v>
      </c>
      <c r="G481" s="117">
        <f t="shared" si="278"/>
        <v>2955.1990000000001</v>
      </c>
      <c r="H481" s="117">
        <f t="shared" si="278"/>
        <v>2266.7719999999999</v>
      </c>
      <c r="I481" s="117">
        <f t="shared" si="278"/>
        <v>2253.46</v>
      </c>
      <c r="J481" s="117">
        <f t="shared" si="278"/>
        <v>2671.2529999999997</v>
      </c>
      <c r="K481" s="117">
        <f t="shared" si="278"/>
        <v>2671.2529999999997</v>
      </c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</row>
    <row r="482" spans="1:30" ht="12" customHeight="1" outlineLevel="1">
      <c r="A482" s="124" t="s">
        <v>433</v>
      </c>
      <c r="B482" s="117">
        <f t="shared" ref="B482:K482" si="279">B409</f>
        <v>3146.9259999999999</v>
      </c>
      <c r="C482" s="117">
        <f t="shared" si="279"/>
        <v>643.20000000000005</v>
      </c>
      <c r="D482" s="117">
        <f t="shared" si="279"/>
        <v>1159.17</v>
      </c>
      <c r="E482" s="117">
        <f t="shared" si="279"/>
        <v>1741.1869999999999</v>
      </c>
      <c r="F482" s="117">
        <f t="shared" si="279"/>
        <v>1741.1869999999999</v>
      </c>
      <c r="G482" s="117">
        <f t="shared" si="279"/>
        <v>1563.367</v>
      </c>
      <c r="H482" s="117">
        <f t="shared" si="279"/>
        <v>1259.4490000000001</v>
      </c>
      <c r="I482" s="117">
        <f t="shared" si="279"/>
        <v>1315.03</v>
      </c>
      <c r="J482" s="117">
        <f t="shared" si="279"/>
        <v>1490.7059999999999</v>
      </c>
      <c r="K482" s="117">
        <f t="shared" si="279"/>
        <v>1490.7059999999999</v>
      </c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</row>
    <row r="483" spans="1:30" ht="12" customHeight="1" outlineLevel="1">
      <c r="A483" s="124" t="s">
        <v>66</v>
      </c>
      <c r="B483" s="117">
        <f t="shared" ref="B483:K483" si="280">B410</f>
        <v>1510.2840000000001</v>
      </c>
      <c r="C483" s="117">
        <f t="shared" si="280"/>
        <v>1885.2840000000001</v>
      </c>
      <c r="D483" s="117">
        <f t="shared" si="280"/>
        <v>2078.7660000000001</v>
      </c>
      <c r="E483" s="117">
        <f t="shared" si="280"/>
        <v>1666.7819999999999</v>
      </c>
      <c r="F483" s="117">
        <f t="shared" si="280"/>
        <v>1666.7819999999999</v>
      </c>
      <c r="G483" s="117">
        <f t="shared" si="280"/>
        <v>1391.8320000000001</v>
      </c>
      <c r="H483" s="117">
        <f t="shared" si="280"/>
        <v>1007.323</v>
      </c>
      <c r="I483" s="117">
        <f t="shared" si="280"/>
        <v>938.43</v>
      </c>
      <c r="J483" s="117">
        <f t="shared" si="280"/>
        <v>1180.547</v>
      </c>
      <c r="K483" s="117">
        <f t="shared" si="280"/>
        <v>1180.547</v>
      </c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</row>
    <row r="484" spans="1:30" ht="12" customHeight="1" outlineLevel="1">
      <c r="A484" s="121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</row>
    <row r="485" spans="1:30" ht="12" customHeight="1" outlineLevel="1">
      <c r="A485" s="115" t="s">
        <v>434</v>
      </c>
      <c r="B485" s="123">
        <f t="shared" ref="B485:K485" si="281">B474+B479-B481</f>
        <v>-2222.5729999999999</v>
      </c>
      <c r="C485" s="123">
        <f t="shared" si="281"/>
        <v>-944.83400000000029</v>
      </c>
      <c r="D485" s="123">
        <f t="shared" si="281"/>
        <v>-847.46599999999989</v>
      </c>
      <c r="E485" s="123">
        <f t="shared" si="281"/>
        <v>-1018.5700000000002</v>
      </c>
      <c r="F485" s="123">
        <f t="shared" si="281"/>
        <v>-1018.5700000000002</v>
      </c>
      <c r="G485" s="123">
        <f t="shared" si="281"/>
        <v>-528.46199999999999</v>
      </c>
      <c r="H485" s="123">
        <f t="shared" si="281"/>
        <v>139.07900000000018</v>
      </c>
      <c r="I485" s="123">
        <f t="shared" si="281"/>
        <v>4044.2480000000005</v>
      </c>
      <c r="J485" s="123">
        <f t="shared" si="281"/>
        <v>3477.3290000000006</v>
      </c>
      <c r="K485" s="123">
        <f t="shared" si="281"/>
        <v>3477.3290000000006</v>
      </c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</row>
    <row r="486" spans="1:30" ht="12" customHeight="1" outlineLevel="1">
      <c r="A486" s="121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</row>
    <row r="487" spans="1:30" ht="12" customHeight="1" outlineLevel="1">
      <c r="A487" s="135" t="s">
        <v>435</v>
      </c>
      <c r="B487" s="136"/>
      <c r="C487" s="136"/>
      <c r="D487" s="136"/>
      <c r="E487" s="136">
        <f>E281+D281+C281+B281</f>
        <v>1849.5932562496878</v>
      </c>
      <c r="F487" s="136">
        <f>F281</f>
        <v>1849.5932562496882</v>
      </c>
      <c r="G487" s="136">
        <f>G281+E281+D281+C281</f>
        <v>1841.4493610299546</v>
      </c>
      <c r="H487" s="136">
        <f>H281+G281+E281+D281</f>
        <v>1794.1261983687814</v>
      </c>
      <c r="I487" s="136">
        <f>I281+H281+G281+E281</f>
        <v>1599.7742510387811</v>
      </c>
      <c r="J487" s="136">
        <f>J281+I281+H281+G281</f>
        <v>2216.0204696692708</v>
      </c>
      <c r="K487" s="136">
        <f>J487</f>
        <v>2216.0204696692708</v>
      </c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</row>
    <row r="488" spans="1:30" ht="12" customHeight="1" outlineLevel="1">
      <c r="A488" s="121" t="s">
        <v>436</v>
      </c>
      <c r="B488" s="118"/>
      <c r="C488" s="118"/>
      <c r="D488" s="118"/>
      <c r="E488" s="118">
        <v>-211.3</v>
      </c>
      <c r="F488" s="118">
        <v>1574.2</v>
      </c>
      <c r="G488" s="118">
        <v>538.6</v>
      </c>
      <c r="H488" s="118">
        <v>654.9</v>
      </c>
      <c r="I488" s="118">
        <v>417.3</v>
      </c>
      <c r="J488" s="118">
        <v>377</v>
      </c>
      <c r="K488" s="118">
        <f>J489</f>
        <v>1987.7999999999997</v>
      </c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</row>
    <row r="489" spans="1:30" ht="12" customHeight="1" outlineLevel="1">
      <c r="A489" s="121" t="s">
        <v>437</v>
      </c>
      <c r="B489" s="117"/>
      <c r="C489" s="117"/>
      <c r="D489" s="117"/>
      <c r="E489" s="117">
        <f>E488+D488+C488+B488</f>
        <v>-211.3</v>
      </c>
      <c r="F489" s="117">
        <f>F488</f>
        <v>1574.2</v>
      </c>
      <c r="G489" s="117">
        <f>G488+E488+D488+C488</f>
        <v>327.3</v>
      </c>
      <c r="H489" s="117">
        <f>H488+G488+E488+D488</f>
        <v>982.2</v>
      </c>
      <c r="I489" s="117">
        <f>I488+H488+G488+E488</f>
        <v>1399.5000000000002</v>
      </c>
      <c r="J489" s="117">
        <f>J488+I488+H488+G488</f>
        <v>1987.7999999999997</v>
      </c>
      <c r="K489" s="117">
        <f>J489</f>
        <v>1987.7999999999997</v>
      </c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</row>
    <row r="490" spans="1:30" ht="12" customHeight="1" outlineLevel="1">
      <c r="A490" s="121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</row>
    <row r="491" spans="1:30" ht="12" customHeight="1" outlineLevel="1">
      <c r="A491" s="121" t="s">
        <v>438</v>
      </c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</row>
    <row r="492" spans="1:30" ht="12" customHeight="1" outlineLevel="1">
      <c r="A492" s="121" t="s">
        <v>439</v>
      </c>
      <c r="B492" s="137" t="e">
        <f t="shared" ref="B492:K492" si="282">B485/B487</f>
        <v>#DIV/0!</v>
      </c>
      <c r="C492" s="137" t="e">
        <f t="shared" si="282"/>
        <v>#DIV/0!</v>
      </c>
      <c r="D492" s="137" t="e">
        <f t="shared" si="282"/>
        <v>#DIV/0!</v>
      </c>
      <c r="E492" s="137">
        <f t="shared" si="282"/>
        <v>-0.55069945597947034</v>
      </c>
      <c r="F492" s="137">
        <f t="shared" si="282"/>
        <v>-0.55069945597947023</v>
      </c>
      <c r="G492" s="137">
        <f t="shared" si="282"/>
        <v>-0.28698155441234724</v>
      </c>
      <c r="H492" s="137">
        <f t="shared" si="282"/>
        <v>7.7519073143489423E-2</v>
      </c>
      <c r="I492" s="137">
        <f t="shared" si="282"/>
        <v>2.5280116850073999</v>
      </c>
      <c r="J492" s="137">
        <f t="shared" si="282"/>
        <v>1.5691772921750011</v>
      </c>
      <c r="K492" s="137">
        <f t="shared" si="282"/>
        <v>1.5691772921750011</v>
      </c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</row>
    <row r="493" spans="1:30" ht="12" customHeight="1" outlineLevel="1">
      <c r="A493" s="121" t="s">
        <v>440</v>
      </c>
      <c r="B493" s="137" t="e">
        <f t="shared" ref="B493:K493" si="283">(B474+B479)/B487</f>
        <v>#DIV/0!</v>
      </c>
      <c r="C493" s="137" t="e">
        <f t="shared" si="283"/>
        <v>#DIV/0!</v>
      </c>
      <c r="D493" s="137" t="e">
        <f t="shared" si="283"/>
        <v>#DIV/0!</v>
      </c>
      <c r="E493" s="137">
        <f t="shared" si="283"/>
        <v>1.2918510553205869</v>
      </c>
      <c r="F493" s="137">
        <f t="shared" si="283"/>
        <v>1.2918510553205866</v>
      </c>
      <c r="G493" s="137">
        <f t="shared" si="283"/>
        <v>1.3178407461841275</v>
      </c>
      <c r="H493" s="137">
        <f t="shared" si="283"/>
        <v>1.3409597397258892</v>
      </c>
      <c r="I493" s="137">
        <f t="shared" si="283"/>
        <v>3.9366229303357714</v>
      </c>
      <c r="J493" s="137">
        <f t="shared" si="283"/>
        <v>2.7746052367998404</v>
      </c>
      <c r="K493" s="137">
        <f t="shared" si="283"/>
        <v>2.7746052367998404</v>
      </c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</row>
    <row r="494" spans="1:30" ht="12" customHeight="1" outlineLevel="1">
      <c r="A494" s="121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</row>
    <row r="495" spans="1:30" ht="12" customHeight="1" outlineLevel="1">
      <c r="A495" s="121" t="s">
        <v>441</v>
      </c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</row>
    <row r="496" spans="1:30" ht="12" customHeight="1" outlineLevel="1">
      <c r="A496" s="121" t="s">
        <v>439</v>
      </c>
      <c r="B496" s="137" t="e">
        <f t="shared" ref="B496:K496" si="284">B485/B489</f>
        <v>#DIV/0!</v>
      </c>
      <c r="C496" s="137" t="e">
        <f t="shared" si="284"/>
        <v>#DIV/0!</v>
      </c>
      <c r="D496" s="137" t="e">
        <f t="shared" si="284"/>
        <v>#DIV/0!</v>
      </c>
      <c r="E496" s="137">
        <f t="shared" si="284"/>
        <v>4.8204921911973502</v>
      </c>
      <c r="F496" s="137">
        <f t="shared" si="284"/>
        <v>-0.64703976623046633</v>
      </c>
      <c r="G496" s="137">
        <f t="shared" si="284"/>
        <v>-1.6146104491292392</v>
      </c>
      <c r="H496" s="137">
        <f t="shared" si="284"/>
        <v>0.14159947057625755</v>
      </c>
      <c r="I496" s="137">
        <f t="shared" si="284"/>
        <v>2.8897806359414075</v>
      </c>
      <c r="J496" s="137">
        <f t="shared" si="284"/>
        <v>1.7493354462219546</v>
      </c>
      <c r="K496" s="137">
        <f t="shared" si="284"/>
        <v>1.7493354462219546</v>
      </c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</row>
    <row r="497" spans="1:30" ht="12" customHeight="1" outlineLevel="1">
      <c r="A497" s="121" t="s">
        <v>440</v>
      </c>
      <c r="B497" s="137" t="e">
        <f t="shared" ref="B497:K497" si="285">(B474+B479)/B489</f>
        <v>#DIV/0!</v>
      </c>
      <c r="C497" s="137" t="e">
        <f t="shared" si="285"/>
        <v>#DIV/0!</v>
      </c>
      <c r="D497" s="137" t="e">
        <f t="shared" si="285"/>
        <v>#DIV/0!</v>
      </c>
      <c r="E497" s="137">
        <f t="shared" si="285"/>
        <v>-11.308088026502602</v>
      </c>
      <c r="F497" s="137">
        <f t="shared" si="285"/>
        <v>1.5178497014356498</v>
      </c>
      <c r="G497" s="137">
        <f t="shared" si="285"/>
        <v>7.4144118545676747</v>
      </c>
      <c r="H497" s="137">
        <f t="shared" si="285"/>
        <v>2.4494512319283244</v>
      </c>
      <c r="I497" s="137">
        <f t="shared" si="285"/>
        <v>4.4999699892818859</v>
      </c>
      <c r="J497" s="137">
        <f t="shared" si="285"/>
        <v>3.0931592715564951</v>
      </c>
      <c r="K497" s="137">
        <f t="shared" si="285"/>
        <v>3.0931592715564951</v>
      </c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</row>
    <row r="498" spans="1:30" ht="12" customHeight="1" outlineLevel="1">
      <c r="A498" s="121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</row>
    <row r="499" spans="1:30" customFormat="1" ht="12" customHeight="1">
      <c r="A499" s="138" t="s">
        <v>67</v>
      </c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</row>
    <row r="500" spans="1:30" customFormat="1" ht="12" customHeight="1">
      <c r="A500" s="141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</row>
    <row r="501" spans="1:30" customFormat="1" ht="12" customHeight="1">
      <c r="A501" s="143" t="s">
        <v>428</v>
      </c>
      <c r="B501" s="144">
        <v>3411346</v>
      </c>
      <c r="C501" s="144">
        <v>4200512</v>
      </c>
      <c r="D501" s="144">
        <v>3933315</v>
      </c>
      <c r="E501" s="144">
        <v>4802623</v>
      </c>
      <c r="F501" s="148">
        <f>E501</f>
        <v>4802623</v>
      </c>
      <c r="G501" s="144">
        <v>4218530</v>
      </c>
      <c r="H501" s="144">
        <v>4147248</v>
      </c>
      <c r="I501" s="144">
        <v>3893726</v>
      </c>
      <c r="J501" s="144">
        <v>4250738</v>
      </c>
      <c r="K501" s="148">
        <f>J501</f>
        <v>4250738</v>
      </c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</row>
    <row r="502" spans="1:30" customFormat="1" ht="12" customHeight="1">
      <c r="A502" s="143" t="s">
        <v>442</v>
      </c>
      <c r="B502" s="144"/>
      <c r="C502" s="144"/>
      <c r="D502" s="144"/>
      <c r="E502" s="144"/>
      <c r="F502" s="148"/>
      <c r="G502" s="144"/>
      <c r="H502" s="144"/>
      <c r="I502" s="144"/>
      <c r="J502" s="144"/>
      <c r="K502" s="148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</row>
    <row r="503" spans="1:30" customFormat="1" ht="12" customHeight="1">
      <c r="A503" s="145" t="s">
        <v>443</v>
      </c>
      <c r="B503" s="144">
        <v>301902</v>
      </c>
      <c r="C503" s="144">
        <v>277758</v>
      </c>
      <c r="D503" s="144">
        <v>219143</v>
      </c>
      <c r="E503" s="144">
        <v>463718</v>
      </c>
      <c r="F503" s="148">
        <f t="shared" ref="F503:F507" si="286">E503</f>
        <v>463718</v>
      </c>
      <c r="G503" s="144">
        <v>365323</v>
      </c>
      <c r="H503" s="144">
        <v>315373</v>
      </c>
      <c r="I503" s="144">
        <v>332479</v>
      </c>
      <c r="J503" s="144">
        <v>345525</v>
      </c>
      <c r="K503" s="148">
        <f t="shared" ref="K503:K507" si="287">J503</f>
        <v>345525</v>
      </c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</row>
    <row r="504" spans="1:30" customFormat="1" ht="12" customHeight="1">
      <c r="A504" s="145" t="s">
        <v>444</v>
      </c>
      <c r="B504" s="144">
        <v>119601</v>
      </c>
      <c r="C504" s="144">
        <v>125681</v>
      </c>
      <c r="D504" s="144">
        <v>117435</v>
      </c>
      <c r="E504" s="144">
        <v>122955</v>
      </c>
      <c r="F504" s="148">
        <f t="shared" si="286"/>
        <v>122955</v>
      </c>
      <c r="G504" s="144">
        <v>143086</v>
      </c>
      <c r="H504" s="144">
        <v>111796</v>
      </c>
      <c r="I504" s="144">
        <v>107145</v>
      </c>
      <c r="J504" s="144">
        <v>98158</v>
      </c>
      <c r="K504" s="148">
        <f t="shared" si="287"/>
        <v>98158</v>
      </c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</row>
    <row r="505" spans="1:30" customFormat="1" ht="12" customHeight="1">
      <c r="A505" s="145" t="s">
        <v>445</v>
      </c>
      <c r="B505" s="144">
        <v>126667</v>
      </c>
      <c r="C505" s="144">
        <v>92686</v>
      </c>
      <c r="D505" s="144">
        <v>77067</v>
      </c>
      <c r="E505" s="144">
        <v>96115</v>
      </c>
      <c r="F505" s="148">
        <f t="shared" si="286"/>
        <v>96115</v>
      </c>
      <c r="G505" s="144">
        <v>139232</v>
      </c>
      <c r="H505" s="144">
        <v>87068</v>
      </c>
      <c r="I505" s="144">
        <v>87615</v>
      </c>
      <c r="J505" s="144">
        <v>88564</v>
      </c>
      <c r="K505" s="148">
        <f t="shared" si="287"/>
        <v>88564</v>
      </c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</row>
    <row r="506" spans="1:30" customFormat="1" ht="12" customHeight="1">
      <c r="A506" s="145" t="s">
        <v>446</v>
      </c>
      <c r="B506" s="144">
        <v>178275</v>
      </c>
      <c r="C506" s="144">
        <v>301030</v>
      </c>
      <c r="D506" s="144">
        <v>243812</v>
      </c>
      <c r="E506" s="144">
        <v>235992</v>
      </c>
      <c r="F506" s="148">
        <f t="shared" si="286"/>
        <v>235992</v>
      </c>
      <c r="G506" s="144">
        <v>270295</v>
      </c>
      <c r="H506" s="144">
        <v>242699</v>
      </c>
      <c r="I506" s="144">
        <v>252424</v>
      </c>
      <c r="J506" s="144">
        <v>331955</v>
      </c>
      <c r="K506" s="148">
        <f t="shared" si="287"/>
        <v>331955</v>
      </c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</row>
    <row r="507" spans="1:30" customFormat="1" ht="12" customHeight="1">
      <c r="A507" s="145" t="s">
        <v>447</v>
      </c>
      <c r="B507" s="144">
        <v>45954</v>
      </c>
      <c r="C507" s="144">
        <v>55748</v>
      </c>
      <c r="D507" s="144">
        <v>20</v>
      </c>
      <c r="E507" s="144">
        <v>28284</v>
      </c>
      <c r="F507" s="148">
        <f t="shared" si="286"/>
        <v>28284</v>
      </c>
      <c r="G507" s="144">
        <v>33435</v>
      </c>
      <c r="H507" s="144">
        <v>0</v>
      </c>
      <c r="I507" s="144">
        <v>0</v>
      </c>
      <c r="J507" s="144">
        <v>0</v>
      </c>
      <c r="K507" s="148">
        <f t="shared" si="287"/>
        <v>0</v>
      </c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</row>
    <row r="508" spans="1:30" customFormat="1" ht="12" customHeight="1">
      <c r="A508" s="146" t="s">
        <v>377</v>
      </c>
      <c r="B508" s="147">
        <f t="shared" ref="B508:K508" si="288">SUM(B501,B503:B507)</f>
        <v>4183745</v>
      </c>
      <c r="C508" s="147">
        <f t="shared" si="288"/>
        <v>5053415</v>
      </c>
      <c r="D508" s="147">
        <f t="shared" si="288"/>
        <v>4590792</v>
      </c>
      <c r="E508" s="147">
        <f t="shared" si="288"/>
        <v>5749687</v>
      </c>
      <c r="F508" s="147">
        <f t="shared" si="288"/>
        <v>5749687</v>
      </c>
      <c r="G508" s="147">
        <f t="shared" si="288"/>
        <v>5169901</v>
      </c>
      <c r="H508" s="147">
        <f t="shared" si="288"/>
        <v>4904184</v>
      </c>
      <c r="I508" s="147">
        <f t="shared" si="288"/>
        <v>4673389</v>
      </c>
      <c r="J508" s="147">
        <f t="shared" si="288"/>
        <v>5114940</v>
      </c>
      <c r="K508" s="147">
        <f t="shared" si="288"/>
        <v>5114940</v>
      </c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</row>
    <row r="509" spans="1:30" customFormat="1" ht="12" customHeight="1">
      <c r="A509" s="141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</row>
    <row r="510" spans="1:30" customFormat="1" ht="12" customHeight="1">
      <c r="A510" s="138" t="s">
        <v>448</v>
      </c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</row>
    <row r="511" spans="1:30" customFormat="1" ht="12" customHeight="1">
      <c r="A511" s="141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</row>
    <row r="512" spans="1:30" customFormat="1" ht="12" customHeight="1">
      <c r="A512" s="143" t="s">
        <v>428</v>
      </c>
      <c r="B512" s="144">
        <v>-170141</v>
      </c>
      <c r="C512" s="144">
        <v>-137598</v>
      </c>
      <c r="D512" s="144">
        <v>-133074</v>
      </c>
      <c r="E512" s="144">
        <v>-131071</v>
      </c>
      <c r="F512" s="148">
        <f>E512</f>
        <v>-131071</v>
      </c>
      <c r="G512" s="144">
        <v>-92979</v>
      </c>
      <c r="H512" s="144">
        <v>-89131</v>
      </c>
      <c r="I512" s="144">
        <v>-97221</v>
      </c>
      <c r="J512" s="144">
        <v>-95323</v>
      </c>
      <c r="K512" s="148">
        <f>J512</f>
        <v>-95323</v>
      </c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</row>
    <row r="513" spans="1:30" customFormat="1" ht="12" customHeight="1">
      <c r="A513" s="143" t="s">
        <v>442</v>
      </c>
      <c r="B513" s="144"/>
      <c r="C513" s="144"/>
      <c r="D513" s="144"/>
      <c r="E513" s="144"/>
      <c r="F513" s="148"/>
      <c r="G513" s="144"/>
      <c r="H513" s="144"/>
      <c r="I513" s="144"/>
      <c r="J513" s="144"/>
      <c r="K513" s="148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</row>
    <row r="514" spans="1:30" customFormat="1" ht="12" customHeight="1">
      <c r="A514" s="145" t="s">
        <v>443</v>
      </c>
      <c r="B514" s="144">
        <v>-43575</v>
      </c>
      <c r="C514" s="144">
        <v>-47359</v>
      </c>
      <c r="D514" s="144">
        <v>-43942</v>
      </c>
      <c r="E514" s="144">
        <v>-53836</v>
      </c>
      <c r="F514" s="148">
        <f t="shared" ref="F514:F518" si="289">E514</f>
        <v>-53836</v>
      </c>
      <c r="G514" s="144">
        <v>-40040</v>
      </c>
      <c r="H514" s="144">
        <v>-29055</v>
      </c>
      <c r="I514" s="144">
        <v>-33339</v>
      </c>
      <c r="J514" s="144">
        <v>-27622</v>
      </c>
      <c r="K514" s="148">
        <f t="shared" ref="K514:K518" si="290">J514</f>
        <v>-27622</v>
      </c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</row>
    <row r="515" spans="1:30" customFormat="1" ht="12" customHeight="1">
      <c r="A515" s="145" t="s">
        <v>444</v>
      </c>
      <c r="B515" s="144">
        <v>-53750</v>
      </c>
      <c r="C515" s="144">
        <v>-63351</v>
      </c>
      <c r="D515" s="144">
        <v>-36851</v>
      </c>
      <c r="E515" s="144">
        <v>-51129</v>
      </c>
      <c r="F515" s="148">
        <f t="shared" si="289"/>
        <v>-51129</v>
      </c>
      <c r="G515" s="144">
        <v>-49402</v>
      </c>
      <c r="H515" s="144">
        <v>-38594</v>
      </c>
      <c r="I515" s="144">
        <v>-34684</v>
      </c>
      <c r="J515" s="144">
        <v>-34353</v>
      </c>
      <c r="K515" s="148">
        <f t="shared" si="290"/>
        <v>-34353</v>
      </c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</row>
    <row r="516" spans="1:30" customFormat="1" ht="12" customHeight="1">
      <c r="A516" s="145" t="s">
        <v>445</v>
      </c>
      <c r="B516" s="144">
        <v>-78834</v>
      </c>
      <c r="C516" s="144">
        <v>-51757</v>
      </c>
      <c r="D516" s="144">
        <v>-36446</v>
      </c>
      <c r="E516" s="144">
        <v>-58803</v>
      </c>
      <c r="F516" s="148">
        <f t="shared" si="289"/>
        <v>-58803</v>
      </c>
      <c r="G516" s="144">
        <v>-59901</v>
      </c>
      <c r="H516" s="144">
        <v>-42063</v>
      </c>
      <c r="I516" s="144">
        <v>-40833</v>
      </c>
      <c r="J516" s="144">
        <v>-43750</v>
      </c>
      <c r="K516" s="148">
        <f t="shared" si="290"/>
        <v>-43750</v>
      </c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</row>
    <row r="517" spans="1:30" customFormat="1" ht="12" customHeight="1">
      <c r="A517" s="145" t="s">
        <v>446</v>
      </c>
      <c r="B517" s="144">
        <v>-95482</v>
      </c>
      <c r="C517" s="144">
        <v>-175791</v>
      </c>
      <c r="D517" s="144">
        <v>-113437</v>
      </c>
      <c r="E517" s="144">
        <v>-146459</v>
      </c>
      <c r="F517" s="148">
        <f t="shared" si="289"/>
        <v>-146459</v>
      </c>
      <c r="G517" s="144">
        <v>-199509</v>
      </c>
      <c r="H517" s="144">
        <v>-178238</v>
      </c>
      <c r="I517" s="144">
        <v>-176298</v>
      </c>
      <c r="J517" s="144">
        <v>-233866</v>
      </c>
      <c r="K517" s="148">
        <f t="shared" si="290"/>
        <v>-233866</v>
      </c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</row>
    <row r="518" spans="1:30" customFormat="1" ht="12" customHeight="1">
      <c r="A518" s="145" t="s">
        <v>447</v>
      </c>
      <c r="B518" s="144">
        <v>-43105</v>
      </c>
      <c r="C518" s="144">
        <v>-52692</v>
      </c>
      <c r="D518" s="144">
        <v>-4</v>
      </c>
      <c r="E518" s="144">
        <v>-27624</v>
      </c>
      <c r="F518" s="148">
        <f t="shared" si="289"/>
        <v>-27624</v>
      </c>
      <c r="G518" s="144">
        <v>-32436</v>
      </c>
      <c r="H518" s="144">
        <v>0</v>
      </c>
      <c r="I518" s="144">
        <v>0</v>
      </c>
      <c r="J518" s="144">
        <v>0</v>
      </c>
      <c r="K518" s="148">
        <f t="shared" si="290"/>
        <v>0</v>
      </c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</row>
    <row r="519" spans="1:30" customFormat="1" ht="12" customHeight="1">
      <c r="A519" s="146" t="s">
        <v>377</v>
      </c>
      <c r="B519" s="147">
        <f t="shared" ref="B519:K519" si="291">SUM(B512,B514:B518)</f>
        <v>-484887</v>
      </c>
      <c r="C519" s="147">
        <f t="shared" si="291"/>
        <v>-528548</v>
      </c>
      <c r="D519" s="147">
        <f t="shared" si="291"/>
        <v>-363754</v>
      </c>
      <c r="E519" s="147">
        <f t="shared" si="291"/>
        <v>-468922</v>
      </c>
      <c r="F519" s="147">
        <f t="shared" si="291"/>
        <v>-468922</v>
      </c>
      <c r="G519" s="147">
        <f t="shared" si="291"/>
        <v>-474267</v>
      </c>
      <c r="H519" s="147">
        <f t="shared" si="291"/>
        <v>-377081</v>
      </c>
      <c r="I519" s="147">
        <f t="shared" si="291"/>
        <v>-382375</v>
      </c>
      <c r="J519" s="147">
        <f t="shared" si="291"/>
        <v>-434914</v>
      </c>
      <c r="K519" s="147">
        <f t="shared" si="291"/>
        <v>-434914</v>
      </c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</row>
    <row r="520" spans="1:30" ht="12" customHeight="1">
      <c r="A520" s="121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</row>
    <row r="521" spans="1:30" ht="12" customHeight="1">
      <c r="A521" s="121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</row>
    <row r="522" spans="1:30" ht="12" customHeight="1">
      <c r="A522" s="121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</row>
    <row r="523" spans="1:30" ht="12" customHeight="1">
      <c r="A523" s="121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</row>
    <row r="524" spans="1:30" ht="12" customHeight="1">
      <c r="A524" s="121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</row>
    <row r="525" spans="1:30" ht="12" customHeight="1">
      <c r="A525" s="121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</row>
    <row r="526" spans="1:30" ht="12" customHeight="1">
      <c r="A526" s="121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</row>
    <row r="527" spans="1:30" ht="12" customHeight="1">
      <c r="A527" s="121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</row>
    <row r="528" spans="1:30" ht="12" customHeight="1">
      <c r="A528" s="121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</row>
    <row r="529" spans="1:30" ht="12" customHeight="1">
      <c r="A529" s="121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</row>
    <row r="530" spans="1:30" ht="12" customHeight="1">
      <c r="A530" s="121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</row>
    <row r="531" spans="1:30" ht="12" customHeight="1">
      <c r="A531" s="121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</row>
    <row r="532" spans="1:30" ht="12" customHeight="1">
      <c r="A532" s="121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</row>
    <row r="533" spans="1:30" ht="12" customHeight="1">
      <c r="A533" s="121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</row>
    <row r="534" spans="1:30" ht="12" customHeight="1">
      <c r="A534" s="121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</row>
    <row r="535" spans="1:30" ht="12" customHeight="1">
      <c r="A535" s="121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</row>
    <row r="536" spans="1:30" ht="12" customHeight="1">
      <c r="A536" s="121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</row>
    <row r="537" spans="1:30" ht="12" customHeight="1">
      <c r="A537" s="121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</row>
    <row r="538" spans="1:30" ht="12" customHeight="1">
      <c r="A538" s="121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</row>
    <row r="539" spans="1:30" ht="12" customHeight="1">
      <c r="A539" s="121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</row>
    <row r="540" spans="1:30" ht="12" customHeight="1">
      <c r="A540" s="121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</row>
    <row r="541" spans="1:30" ht="12" customHeight="1">
      <c r="A541" s="121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</row>
    <row r="542" spans="1:30" ht="12" customHeight="1">
      <c r="A542" s="121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</row>
    <row r="543" spans="1:30" ht="12" customHeight="1">
      <c r="A543" s="121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</row>
    <row r="544" spans="1:30" ht="12" customHeight="1">
      <c r="A544" s="121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</row>
    <row r="545" spans="1:30" ht="12" customHeight="1">
      <c r="A545" s="121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</row>
    <row r="546" spans="1:30" ht="12" customHeight="1">
      <c r="A546" s="121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</row>
    <row r="547" spans="1:30" ht="12" customHeight="1">
      <c r="A547" s="121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</row>
    <row r="548" spans="1:30" ht="12" customHeight="1">
      <c r="A548" s="121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</row>
    <row r="549" spans="1:30" ht="12" customHeight="1">
      <c r="A549" s="121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</row>
    <row r="550" spans="1:30" ht="12" customHeight="1">
      <c r="A550" s="121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</row>
    <row r="551" spans="1:30" ht="12" customHeight="1">
      <c r="A551" s="121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</row>
    <row r="552" spans="1:30" ht="12" customHeight="1">
      <c r="A552" s="121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</row>
    <row r="553" spans="1:30" ht="12" customHeight="1">
      <c r="A553" s="121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</row>
    <row r="554" spans="1:30" ht="12" customHeight="1">
      <c r="A554" s="121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</row>
    <row r="555" spans="1:30" ht="12" customHeight="1">
      <c r="A555" s="121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</row>
    <row r="556" spans="1:30" ht="12" customHeight="1">
      <c r="A556" s="121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</row>
    <row r="557" spans="1:30" ht="12" customHeight="1">
      <c r="A557" s="121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</row>
    <row r="558" spans="1:30" ht="12" customHeight="1">
      <c r="A558" s="121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</row>
    <row r="559" spans="1:30" ht="12" customHeight="1">
      <c r="A559" s="121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</row>
    <row r="560" spans="1:30" ht="12" customHeight="1">
      <c r="A560" s="121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</row>
    <row r="561" spans="1:30" ht="12" customHeight="1">
      <c r="A561" s="121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</row>
    <row r="562" spans="1:30" ht="12" customHeight="1">
      <c r="A562" s="121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</row>
    <row r="563" spans="1:30" ht="12" customHeight="1">
      <c r="A563" s="121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</row>
    <row r="564" spans="1:30" ht="12" customHeight="1">
      <c r="A564" s="121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</row>
    <row r="565" spans="1:30" ht="12" customHeight="1">
      <c r="A565" s="121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</row>
    <row r="566" spans="1:30" ht="12" customHeight="1">
      <c r="A566" s="121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</row>
    <row r="567" spans="1:30" ht="12" customHeight="1">
      <c r="A567" s="121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</row>
    <row r="568" spans="1:30" ht="12" customHeight="1">
      <c r="A568" s="121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</row>
    <row r="569" spans="1:30" ht="12" customHeight="1">
      <c r="A569" s="121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</row>
    <row r="570" spans="1:30" ht="12" customHeight="1">
      <c r="A570" s="121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</row>
    <row r="571" spans="1:30" ht="12" customHeight="1">
      <c r="A571" s="121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</row>
    <row r="572" spans="1:30" ht="12" customHeight="1">
      <c r="A572" s="121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</row>
    <row r="573" spans="1:30" ht="12" customHeight="1">
      <c r="A573" s="121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</row>
    <row r="574" spans="1:30" ht="12" customHeight="1">
      <c r="A574" s="121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</row>
    <row r="575" spans="1:30" ht="12" customHeight="1">
      <c r="A575" s="121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</row>
    <row r="576" spans="1:30" ht="12" customHeight="1">
      <c r="A576" s="121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</row>
    <row r="577" spans="1:30" ht="12" customHeight="1">
      <c r="A577" s="121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</row>
    <row r="578" spans="1:30" ht="12" customHeight="1">
      <c r="A578" s="121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</row>
    <row r="579" spans="1:30" ht="12" customHeight="1">
      <c r="A579" s="121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</row>
    <row r="580" spans="1:30" ht="12" customHeight="1">
      <c r="A580" s="121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</row>
    <row r="581" spans="1:30" ht="12" customHeight="1">
      <c r="A581" s="121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</row>
    <row r="582" spans="1:30" ht="12" customHeight="1">
      <c r="A582" s="121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</row>
    <row r="583" spans="1:30" ht="12" customHeight="1">
      <c r="A583" s="121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</row>
    <row r="584" spans="1:30" ht="12" customHeight="1">
      <c r="A584" s="121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</row>
    <row r="585" spans="1:30" ht="12" customHeight="1">
      <c r="A585" s="121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</row>
    <row r="586" spans="1:30" ht="12" customHeight="1">
      <c r="A586" s="121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</row>
    <row r="587" spans="1:30" ht="12" customHeight="1">
      <c r="A587" s="121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</row>
    <row r="588" spans="1:30" ht="12" customHeight="1">
      <c r="A588" s="121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</row>
    <row r="589" spans="1:30" ht="12" customHeight="1">
      <c r="A589" s="121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</row>
    <row r="590" spans="1:30" ht="12" customHeight="1">
      <c r="A590" s="121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</row>
    <row r="591" spans="1:30" ht="12" customHeight="1">
      <c r="A591" s="121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</row>
    <row r="592" spans="1:30" ht="12" customHeight="1">
      <c r="A592" s="121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</row>
    <row r="593" spans="1:30" ht="12" customHeight="1">
      <c r="A593" s="121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</row>
    <row r="594" spans="1:30" ht="12" customHeight="1">
      <c r="A594" s="121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</row>
    <row r="595" spans="1:30" ht="12" customHeight="1">
      <c r="A595" s="121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</row>
    <row r="596" spans="1:30" ht="12" customHeight="1">
      <c r="A596" s="121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</row>
    <row r="597" spans="1:30" ht="12" customHeight="1">
      <c r="A597" s="121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</row>
    <row r="598" spans="1:30" ht="12" customHeight="1">
      <c r="A598" s="121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</row>
    <row r="599" spans="1:30" ht="12" customHeight="1">
      <c r="A599" s="121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</row>
    <row r="600" spans="1:30" ht="12" customHeight="1">
      <c r="A600" s="121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</row>
    <row r="601" spans="1:30" ht="12" customHeight="1">
      <c r="A601" s="121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</row>
    <row r="602" spans="1:30" ht="12" customHeight="1">
      <c r="A602" s="121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</row>
    <row r="603" spans="1:30" ht="12" customHeight="1">
      <c r="A603" s="121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</row>
    <row r="604" spans="1:30" ht="12" customHeight="1">
      <c r="A604" s="121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</row>
    <row r="605" spans="1:30" ht="12" customHeight="1">
      <c r="A605" s="121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</row>
    <row r="606" spans="1:30" ht="12" customHeight="1">
      <c r="A606" s="121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</row>
    <row r="607" spans="1:30" ht="12" customHeight="1">
      <c r="A607" s="121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</row>
    <row r="608" spans="1:30" ht="12" customHeight="1">
      <c r="A608" s="121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</row>
    <row r="609" spans="1:30" ht="12" customHeight="1">
      <c r="A609" s="121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</row>
    <row r="610" spans="1:30" ht="12" customHeight="1">
      <c r="A610" s="121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</row>
    <row r="611" spans="1:30" ht="12" customHeight="1">
      <c r="A611" s="121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</row>
    <row r="612" spans="1:30" ht="12" customHeight="1">
      <c r="A612" s="121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</row>
    <row r="613" spans="1:30" ht="12" customHeight="1">
      <c r="A613" s="121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</row>
    <row r="614" spans="1:30" ht="12" customHeight="1">
      <c r="A614" s="121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</row>
    <row r="615" spans="1:30" ht="12" customHeight="1">
      <c r="A615" s="121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</row>
    <row r="616" spans="1:30" ht="12" customHeight="1">
      <c r="A616" s="121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</row>
    <row r="617" spans="1:30" ht="12" customHeight="1">
      <c r="A617" s="121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</row>
    <row r="618" spans="1:30" ht="12" customHeight="1">
      <c r="A618" s="121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</row>
    <row r="619" spans="1:30" ht="12" customHeight="1">
      <c r="A619" s="121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</row>
    <row r="620" spans="1:30" ht="12" customHeight="1">
      <c r="A620" s="121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</row>
    <row r="621" spans="1:30" ht="12" customHeight="1">
      <c r="A621" s="121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</row>
    <row r="622" spans="1:30" ht="12" customHeight="1">
      <c r="A622" s="121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</row>
    <row r="623" spans="1:30" ht="12" customHeight="1">
      <c r="A623" s="121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</row>
    <row r="624" spans="1:30" ht="12" customHeight="1">
      <c r="A624" s="121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</row>
    <row r="625" spans="1:30" ht="12" customHeight="1">
      <c r="A625" s="121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</row>
    <row r="626" spans="1:30" ht="12" customHeight="1">
      <c r="A626" s="121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</row>
    <row r="627" spans="1:30" ht="12" customHeight="1">
      <c r="A627" s="121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</row>
    <row r="628" spans="1:30" ht="12" customHeight="1">
      <c r="A628" s="121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</row>
    <row r="629" spans="1:30" ht="12" customHeight="1">
      <c r="A629" s="121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</row>
    <row r="630" spans="1:30" ht="12" customHeight="1">
      <c r="A630" s="121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</row>
    <row r="631" spans="1:30" ht="12" customHeight="1">
      <c r="A631" s="121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</row>
    <row r="632" spans="1:30" ht="12" customHeight="1">
      <c r="A632" s="121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</row>
    <row r="633" spans="1:30" ht="12" customHeight="1">
      <c r="A633" s="121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</row>
    <row r="634" spans="1:30" ht="12" customHeight="1">
      <c r="A634" s="121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</row>
    <row r="635" spans="1:30" ht="12" customHeight="1">
      <c r="A635" s="121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</row>
    <row r="636" spans="1:30" ht="12" customHeight="1">
      <c r="A636" s="121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</row>
    <row r="637" spans="1:30" ht="12" customHeight="1">
      <c r="A637" s="121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</row>
    <row r="638" spans="1:30" ht="12" customHeight="1">
      <c r="A638" s="121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</row>
    <row r="639" spans="1:30" ht="12" customHeight="1">
      <c r="A639" s="121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</row>
    <row r="640" spans="1:30" ht="12" customHeight="1">
      <c r="A640" s="121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</row>
    <row r="641" spans="1:30" ht="12" customHeight="1">
      <c r="A641" s="121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</row>
    <row r="642" spans="1:30" ht="12" customHeight="1">
      <c r="A642" s="121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</row>
    <row r="643" spans="1:30" ht="12" customHeight="1">
      <c r="A643" s="121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</row>
    <row r="644" spans="1:30" ht="12" customHeight="1">
      <c r="A644" s="121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</row>
    <row r="645" spans="1:30" ht="12" customHeight="1">
      <c r="A645" s="121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</row>
    <row r="646" spans="1:30" ht="12" customHeight="1">
      <c r="A646" s="121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</row>
    <row r="647" spans="1:30" ht="12" customHeight="1">
      <c r="A647" s="121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</row>
    <row r="648" spans="1:30" ht="12" customHeight="1">
      <c r="A648" s="121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</row>
    <row r="649" spans="1:30" ht="12" customHeight="1">
      <c r="A649" s="121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</row>
    <row r="650" spans="1:30" ht="12" customHeight="1">
      <c r="A650" s="121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</row>
    <row r="651" spans="1:30" ht="12" customHeight="1">
      <c r="A651" s="121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</row>
    <row r="652" spans="1:30" ht="12" customHeight="1">
      <c r="A652" s="121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</row>
    <row r="653" spans="1:30" ht="12" customHeight="1">
      <c r="A653" s="121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</row>
    <row r="654" spans="1:30" ht="12" customHeight="1">
      <c r="A654" s="121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</row>
    <row r="655" spans="1:30" ht="12" customHeight="1">
      <c r="A655" s="121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</row>
    <row r="656" spans="1:30" ht="12" customHeight="1">
      <c r="A656" s="121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</row>
    <row r="657" spans="1:30" ht="12" customHeight="1">
      <c r="A657" s="121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</row>
    <row r="658" spans="1:30" ht="12" customHeight="1">
      <c r="A658" s="121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</row>
    <row r="659" spans="1:30" ht="12" customHeight="1">
      <c r="A659" s="121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</row>
    <row r="660" spans="1:30" ht="12" customHeight="1">
      <c r="A660" s="121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</row>
    <row r="661" spans="1:30" ht="12" customHeight="1">
      <c r="A661" s="121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</row>
    <row r="662" spans="1:30" ht="12" customHeight="1">
      <c r="A662" s="121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</row>
    <row r="663" spans="1:30" ht="12" customHeight="1">
      <c r="A663" s="121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</row>
    <row r="664" spans="1:30" ht="12" customHeight="1">
      <c r="A664" s="121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</row>
    <row r="665" spans="1:30" ht="12" customHeight="1">
      <c r="A665" s="121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</row>
    <row r="666" spans="1:30" ht="12" customHeight="1">
      <c r="A666" s="121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</row>
    <row r="667" spans="1:30" ht="12" customHeight="1">
      <c r="A667" s="121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</row>
    <row r="668" spans="1:30" ht="12" customHeight="1">
      <c r="A668" s="121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</row>
    <row r="669" spans="1:30" ht="12" customHeight="1">
      <c r="A669" s="121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</row>
    <row r="670" spans="1:30" ht="12" customHeight="1">
      <c r="A670" s="121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</row>
    <row r="671" spans="1:30" ht="12" customHeight="1">
      <c r="A671" s="121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</row>
    <row r="672" spans="1:30" ht="12" customHeight="1">
      <c r="A672" s="121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</row>
    <row r="673" spans="1:30" ht="12" customHeight="1">
      <c r="A673" s="121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</row>
    <row r="674" spans="1:30" ht="12" customHeight="1">
      <c r="A674" s="121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</row>
    <row r="675" spans="1:30" ht="12" customHeight="1">
      <c r="A675" s="121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</row>
    <row r="676" spans="1:30" ht="12" customHeight="1">
      <c r="A676" s="121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</row>
    <row r="677" spans="1:30" ht="12" customHeight="1">
      <c r="A677" s="121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</row>
    <row r="678" spans="1:30" ht="12" customHeight="1">
      <c r="A678" s="121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</row>
    <row r="679" spans="1:30" ht="12" customHeight="1">
      <c r="A679" s="121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</row>
    <row r="680" spans="1:30" ht="12" customHeight="1">
      <c r="A680" s="121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</row>
    <row r="681" spans="1:30" ht="12" customHeight="1">
      <c r="A681" s="121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</row>
    <row r="682" spans="1:30" ht="12" customHeight="1">
      <c r="A682" s="121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</row>
    <row r="683" spans="1:30" ht="12" customHeight="1">
      <c r="A683" s="121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</row>
    <row r="684" spans="1:30" ht="12" customHeight="1">
      <c r="A684" s="121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</row>
    <row r="685" spans="1:30" ht="12" customHeight="1">
      <c r="A685" s="121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</row>
    <row r="686" spans="1:30" ht="12" customHeight="1">
      <c r="A686" s="121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</row>
    <row r="687" spans="1:30" ht="12" customHeight="1">
      <c r="A687" s="121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</row>
    <row r="688" spans="1:30" ht="12" customHeight="1">
      <c r="A688" s="121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</row>
    <row r="689" spans="1:30" ht="12" customHeight="1">
      <c r="A689" s="121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</row>
    <row r="690" spans="1:30" ht="12" customHeight="1">
      <c r="A690" s="121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</row>
    <row r="691" spans="1:30" ht="12" customHeight="1">
      <c r="A691" s="121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</row>
    <row r="692" spans="1:30" ht="12" customHeight="1">
      <c r="A692" s="121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</row>
    <row r="693" spans="1:30" ht="12" customHeight="1">
      <c r="A693" s="121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</row>
    <row r="694" spans="1:30" ht="12" customHeight="1">
      <c r="A694" s="121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</row>
    <row r="695" spans="1:30" ht="12" customHeight="1">
      <c r="A695" s="121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</row>
    <row r="696" spans="1:30" ht="12" customHeight="1">
      <c r="A696" s="121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</row>
    <row r="697" spans="1:30" ht="12" customHeight="1">
      <c r="A697" s="121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</row>
    <row r="698" spans="1:30" ht="12" customHeight="1">
      <c r="A698" s="121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</row>
    <row r="699" spans="1:30" ht="12" customHeight="1">
      <c r="A699" s="121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</row>
    <row r="700" spans="1:30" ht="12" customHeight="1">
      <c r="A700" s="121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</row>
    <row r="701" spans="1:30" ht="12" customHeight="1">
      <c r="A701" s="121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</row>
    <row r="702" spans="1:30" ht="12" customHeight="1">
      <c r="A702" s="121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</row>
    <row r="703" spans="1:30" ht="12" customHeight="1">
      <c r="A703" s="121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</row>
    <row r="704" spans="1:30" ht="12" customHeight="1">
      <c r="A704" s="121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</row>
    <row r="705" spans="1:30" ht="12" customHeight="1">
      <c r="A705" s="121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</row>
    <row r="706" spans="1:30" ht="12" customHeight="1">
      <c r="A706" s="121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</row>
    <row r="707" spans="1:30" ht="12" customHeight="1">
      <c r="A707" s="121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</row>
    <row r="708" spans="1:30" ht="12" customHeight="1">
      <c r="A708" s="121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</row>
    <row r="709" spans="1:30" ht="12" customHeight="1">
      <c r="A709" s="121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</row>
    <row r="710" spans="1:30" ht="12" customHeight="1">
      <c r="A710" s="121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</row>
    <row r="711" spans="1:30" ht="12" customHeight="1">
      <c r="A711" s="121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</row>
    <row r="712" spans="1:30" ht="12" customHeight="1">
      <c r="A712" s="121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</row>
    <row r="713" spans="1:30" ht="12" customHeight="1">
      <c r="A713" s="121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</row>
    <row r="714" spans="1:30" ht="12" customHeight="1">
      <c r="A714" s="121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</row>
    <row r="715" spans="1:30" ht="12" customHeight="1">
      <c r="A715" s="121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</row>
    <row r="716" spans="1:30" ht="12" customHeight="1">
      <c r="A716" s="121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</row>
    <row r="717" spans="1:30" ht="12" customHeight="1">
      <c r="A717" s="121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</row>
    <row r="718" spans="1:30" ht="12" customHeight="1">
      <c r="A718" s="121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</row>
    <row r="719" spans="1:30" ht="12" customHeight="1">
      <c r="A719" s="121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</row>
    <row r="720" spans="1:30" ht="12" customHeight="1">
      <c r="A720" s="121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</row>
    <row r="721" spans="1:30" ht="12" customHeight="1">
      <c r="A721" s="121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</row>
    <row r="722" spans="1:30" ht="12" customHeight="1">
      <c r="A722" s="121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</row>
    <row r="723" spans="1:30" ht="12" customHeight="1">
      <c r="A723" s="121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</row>
    <row r="724" spans="1:30" ht="12" customHeight="1">
      <c r="A724" s="121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</row>
    <row r="725" spans="1:30" ht="12" customHeight="1">
      <c r="A725" s="121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</row>
    <row r="726" spans="1:30" ht="12" customHeight="1">
      <c r="A726" s="121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</row>
    <row r="727" spans="1:30" ht="12" customHeight="1">
      <c r="A727" s="121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</row>
    <row r="728" spans="1:30" ht="12" customHeight="1">
      <c r="A728" s="121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</row>
    <row r="729" spans="1:30" ht="12" customHeight="1">
      <c r="A729" s="121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</row>
    <row r="730" spans="1:30" ht="12" customHeight="1">
      <c r="A730" s="121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</row>
    <row r="731" spans="1:30" ht="12" customHeight="1">
      <c r="A731" s="121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</row>
    <row r="732" spans="1:30" ht="12" customHeight="1">
      <c r="A732" s="121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</row>
    <row r="733" spans="1:30" ht="12" customHeight="1">
      <c r="A733" s="121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</row>
    <row r="734" spans="1:30" ht="12" customHeight="1">
      <c r="A734" s="121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</row>
    <row r="735" spans="1:30" ht="12" customHeight="1">
      <c r="A735" s="121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</row>
    <row r="736" spans="1:30" ht="12" customHeight="1">
      <c r="A736" s="121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</row>
    <row r="737" spans="1:30" ht="12" customHeight="1">
      <c r="A737" s="121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</row>
    <row r="738" spans="1:30" ht="12" customHeight="1">
      <c r="A738" s="121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</row>
    <row r="739" spans="1:30" ht="12" customHeight="1">
      <c r="A739" s="121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</row>
    <row r="740" spans="1:30" ht="12" customHeight="1">
      <c r="A740" s="121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</row>
    <row r="741" spans="1:30" ht="12" customHeight="1">
      <c r="A741" s="121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</row>
    <row r="742" spans="1:30" ht="12" customHeight="1">
      <c r="A742" s="121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</row>
    <row r="743" spans="1:30" ht="12" customHeight="1">
      <c r="A743" s="121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</row>
    <row r="744" spans="1:30" ht="12" customHeight="1">
      <c r="A744" s="121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</row>
    <row r="745" spans="1:30" ht="12" customHeight="1">
      <c r="A745" s="121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</row>
    <row r="746" spans="1:30" ht="12" customHeight="1">
      <c r="A746" s="121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</row>
    <row r="747" spans="1:30" ht="12" customHeight="1">
      <c r="A747" s="121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</row>
    <row r="748" spans="1:30" ht="12" customHeight="1">
      <c r="A748" s="121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</row>
    <row r="749" spans="1:30" ht="12" customHeight="1">
      <c r="A749" s="121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</row>
    <row r="750" spans="1:30" ht="12" customHeight="1">
      <c r="A750" s="121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</row>
    <row r="751" spans="1:30" ht="12" customHeight="1">
      <c r="A751" s="121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</row>
    <row r="752" spans="1:30" ht="12" customHeight="1">
      <c r="A752" s="121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</row>
    <row r="753" spans="1:30" ht="12" customHeight="1">
      <c r="A753" s="121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</row>
    <row r="754" spans="1:30" ht="12" customHeight="1">
      <c r="A754" s="121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</row>
    <row r="755" spans="1:30" ht="12" customHeight="1">
      <c r="A755" s="121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</row>
    <row r="756" spans="1:30" ht="12" customHeight="1">
      <c r="A756" s="121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</row>
    <row r="757" spans="1:30" ht="12" customHeight="1">
      <c r="A757" s="121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</row>
    <row r="758" spans="1:30" ht="12" customHeight="1">
      <c r="A758" s="121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</row>
    <row r="759" spans="1:30" ht="12" customHeight="1">
      <c r="A759" s="121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</row>
    <row r="760" spans="1:30" ht="12" customHeight="1">
      <c r="A760" s="121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</row>
    <row r="761" spans="1:30" ht="12" customHeight="1">
      <c r="A761" s="121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</row>
    <row r="762" spans="1:30" ht="12" customHeight="1">
      <c r="A762" s="121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</row>
    <row r="763" spans="1:30" ht="12" customHeight="1">
      <c r="A763" s="121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</row>
    <row r="764" spans="1:30" ht="12" customHeight="1">
      <c r="A764" s="121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</row>
    <row r="765" spans="1:30" ht="12" customHeight="1">
      <c r="A765" s="121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</row>
    <row r="766" spans="1:30" ht="12" customHeight="1">
      <c r="A766" s="121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</row>
    <row r="767" spans="1:30" ht="12" customHeight="1">
      <c r="A767" s="121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</row>
    <row r="768" spans="1:30" ht="12" customHeight="1">
      <c r="A768" s="121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</row>
    <row r="769" spans="1:30" ht="12" customHeight="1">
      <c r="A769" s="121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</row>
    <row r="770" spans="1:30" ht="12" customHeight="1">
      <c r="A770" s="121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</row>
    <row r="771" spans="1:30" ht="12" customHeight="1">
      <c r="A771" s="121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</row>
    <row r="772" spans="1:30" ht="12" customHeight="1">
      <c r="A772" s="121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</row>
    <row r="773" spans="1:30" ht="12" customHeight="1">
      <c r="A773" s="121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</row>
    <row r="774" spans="1:30" ht="12" customHeight="1">
      <c r="A774" s="121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</row>
    <row r="775" spans="1:30" ht="12" customHeight="1">
      <c r="A775" s="121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</row>
    <row r="776" spans="1:30" ht="12" customHeight="1">
      <c r="A776" s="121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</row>
    <row r="777" spans="1:30" ht="12" customHeight="1">
      <c r="A777" s="121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</row>
    <row r="778" spans="1:30" ht="12" customHeight="1">
      <c r="A778" s="121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</row>
    <row r="779" spans="1:30" ht="12" customHeight="1">
      <c r="A779" s="121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</row>
    <row r="780" spans="1:30" ht="12" customHeight="1">
      <c r="A780" s="121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</row>
    <row r="781" spans="1:30" ht="12" customHeight="1">
      <c r="A781" s="121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</row>
    <row r="782" spans="1:30" ht="12" customHeight="1">
      <c r="A782" s="121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</row>
    <row r="783" spans="1:30" ht="12" customHeight="1">
      <c r="A783" s="121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</row>
    <row r="784" spans="1:30" ht="12" customHeight="1">
      <c r="A784" s="121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</row>
    <row r="785" spans="1:30" ht="12" customHeight="1">
      <c r="A785" s="121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</row>
    <row r="786" spans="1:30" ht="12" customHeight="1">
      <c r="A786" s="121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</row>
    <row r="787" spans="1:30" ht="12" customHeight="1">
      <c r="A787" s="121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</row>
    <row r="788" spans="1:30" ht="12" customHeight="1">
      <c r="A788" s="121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</row>
    <row r="789" spans="1:30" ht="12" customHeight="1">
      <c r="A789" s="121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</row>
    <row r="790" spans="1:30" ht="12" customHeight="1">
      <c r="A790" s="121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</row>
    <row r="791" spans="1:30" ht="12" customHeight="1">
      <c r="A791" s="121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</row>
    <row r="792" spans="1:30" ht="12" customHeight="1">
      <c r="A792" s="121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</row>
    <row r="793" spans="1:30" ht="12" customHeight="1">
      <c r="A793" s="121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</row>
    <row r="794" spans="1:30" ht="12" customHeight="1">
      <c r="A794" s="121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</row>
    <row r="795" spans="1:30" ht="12" customHeight="1">
      <c r="A795" s="121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</row>
    <row r="796" spans="1:30" ht="12" customHeight="1">
      <c r="A796" s="121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</row>
    <row r="797" spans="1:30" ht="12" customHeight="1">
      <c r="A797" s="121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</row>
    <row r="798" spans="1:30" ht="12" customHeight="1">
      <c r="A798" s="121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</row>
    <row r="799" spans="1:30" ht="12" customHeight="1">
      <c r="A799" s="121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</row>
    <row r="800" spans="1:30" ht="12" customHeight="1">
      <c r="A800" s="121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</row>
    <row r="801" spans="1:30" ht="12" customHeight="1">
      <c r="A801" s="121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</row>
    <row r="802" spans="1:30" ht="12" customHeight="1">
      <c r="A802" s="121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</row>
    <row r="803" spans="1:30" ht="12" customHeight="1">
      <c r="A803" s="121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</row>
    <row r="804" spans="1:30" ht="12" customHeight="1">
      <c r="A804" s="121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</row>
    <row r="805" spans="1:30" ht="12" customHeight="1">
      <c r="A805" s="121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</row>
    <row r="806" spans="1:30" ht="12" customHeight="1">
      <c r="A806" s="121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</row>
    <row r="807" spans="1:30" ht="12" customHeight="1">
      <c r="A807" s="121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</row>
    <row r="808" spans="1:30" ht="12" customHeight="1">
      <c r="A808" s="121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</row>
    <row r="809" spans="1:30" ht="12" customHeight="1">
      <c r="A809" s="121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</row>
    <row r="810" spans="1:30" ht="12" customHeight="1">
      <c r="A810" s="121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</row>
    <row r="811" spans="1:30" ht="12" customHeight="1">
      <c r="A811" s="121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</row>
    <row r="812" spans="1:30" ht="12" customHeight="1">
      <c r="A812" s="121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</row>
    <row r="813" spans="1:30" ht="12" customHeight="1">
      <c r="A813" s="121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</row>
    <row r="814" spans="1:30" ht="12" customHeight="1">
      <c r="A814" s="121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</row>
    <row r="815" spans="1:30" ht="12" customHeight="1">
      <c r="A815" s="121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</row>
    <row r="816" spans="1:30" ht="12" customHeight="1">
      <c r="A816" s="121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</row>
    <row r="817" spans="1:30" ht="12" customHeight="1">
      <c r="A817" s="121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</row>
    <row r="818" spans="1:30" ht="12" customHeight="1">
      <c r="A818" s="121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</row>
    <row r="819" spans="1:30" ht="12" customHeight="1">
      <c r="A819" s="121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</row>
    <row r="820" spans="1:30" ht="12" customHeight="1">
      <c r="A820" s="121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</row>
    <row r="821" spans="1:30" ht="12" customHeight="1">
      <c r="A821" s="121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</row>
    <row r="822" spans="1:30" ht="12" customHeight="1">
      <c r="A822" s="121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</row>
    <row r="823" spans="1:30" ht="12" customHeight="1">
      <c r="A823" s="121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</row>
    <row r="824" spans="1:30" ht="12" customHeight="1">
      <c r="A824" s="121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</row>
    <row r="825" spans="1:30" ht="12" customHeight="1">
      <c r="A825" s="121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</row>
    <row r="826" spans="1:30" ht="12" customHeight="1">
      <c r="A826" s="121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</row>
    <row r="827" spans="1:30" ht="12" customHeight="1">
      <c r="A827" s="121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</row>
    <row r="828" spans="1:30" ht="12" customHeight="1">
      <c r="A828" s="121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</row>
    <row r="829" spans="1:30" ht="12" customHeight="1">
      <c r="A829" s="121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</row>
    <row r="830" spans="1:30" ht="12" customHeight="1">
      <c r="A830" s="121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</row>
    <row r="831" spans="1:30" ht="12" customHeight="1">
      <c r="A831" s="121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</row>
    <row r="832" spans="1:30" ht="12" customHeight="1">
      <c r="A832" s="121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</row>
    <row r="833" spans="1:30" ht="12" customHeight="1">
      <c r="A833" s="121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</row>
    <row r="834" spans="1:30" ht="12" customHeight="1">
      <c r="A834" s="121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</row>
    <row r="835" spans="1:30" ht="12" customHeight="1">
      <c r="A835" s="121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</row>
    <row r="836" spans="1:30" ht="12" customHeight="1">
      <c r="A836" s="121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</row>
    <row r="837" spans="1:30" ht="12" customHeight="1">
      <c r="A837" s="121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</row>
    <row r="838" spans="1:30" ht="12" customHeight="1">
      <c r="A838" s="121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</row>
    <row r="839" spans="1:30" ht="12" customHeight="1">
      <c r="A839" s="121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</row>
    <row r="840" spans="1:30" ht="12" customHeight="1">
      <c r="A840" s="121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</row>
    <row r="841" spans="1:30" ht="12" customHeight="1">
      <c r="A841" s="121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</row>
    <row r="842" spans="1:30" ht="12" customHeight="1">
      <c r="A842" s="121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</row>
    <row r="843" spans="1:30" ht="12" customHeight="1">
      <c r="A843" s="121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</row>
    <row r="844" spans="1:30" ht="12" customHeight="1">
      <c r="A844" s="121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</row>
    <row r="845" spans="1:30" ht="12" customHeight="1">
      <c r="A845" s="121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</row>
    <row r="846" spans="1:30" ht="12" customHeight="1">
      <c r="A846" s="121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</row>
    <row r="847" spans="1:30" ht="12" customHeight="1">
      <c r="A847" s="121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</row>
    <row r="848" spans="1:30" ht="12" customHeight="1">
      <c r="A848" s="121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</row>
    <row r="849" spans="1:30" ht="12" customHeight="1">
      <c r="A849" s="121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</row>
    <row r="850" spans="1:30" ht="12" customHeight="1">
      <c r="A850" s="121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</row>
    <row r="851" spans="1:30" ht="12" customHeight="1">
      <c r="A851" s="121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</row>
    <row r="852" spans="1:30" ht="12" customHeight="1">
      <c r="A852" s="121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</row>
    <row r="853" spans="1:30" ht="12" customHeight="1">
      <c r="A853" s="121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</row>
    <row r="854" spans="1:30" ht="12" customHeight="1">
      <c r="A854" s="121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</row>
    <row r="855" spans="1:30" ht="12" customHeight="1">
      <c r="A855" s="121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</row>
    <row r="856" spans="1:30" ht="12" customHeight="1">
      <c r="A856" s="121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</row>
    <row r="857" spans="1:30" ht="12" customHeight="1">
      <c r="A857" s="121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</row>
    <row r="858" spans="1:30" ht="12" customHeight="1">
      <c r="A858" s="121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</row>
    <row r="859" spans="1:30" ht="12" customHeight="1">
      <c r="A859" s="121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</row>
    <row r="860" spans="1:30" ht="12" customHeight="1">
      <c r="A860" s="121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</row>
    <row r="861" spans="1:30" ht="12" customHeight="1">
      <c r="A861" s="121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</row>
    <row r="862" spans="1:30" ht="12" customHeight="1">
      <c r="A862" s="121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</row>
    <row r="863" spans="1:30" ht="12" customHeight="1">
      <c r="A863" s="121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</row>
    <row r="864" spans="1:30" ht="12" customHeight="1">
      <c r="A864" s="121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</row>
    <row r="865" spans="1:30" ht="12" customHeight="1">
      <c r="A865" s="121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</row>
    <row r="866" spans="1:30" ht="12" customHeight="1">
      <c r="A866" s="121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</row>
    <row r="867" spans="1:30" ht="12" customHeight="1">
      <c r="A867" s="121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</row>
    <row r="868" spans="1:30" ht="12" customHeight="1">
      <c r="A868" s="121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</row>
    <row r="869" spans="1:30" ht="12" customHeight="1">
      <c r="A869" s="121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</row>
    <row r="870" spans="1:30" ht="12" customHeight="1">
      <c r="A870" s="121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</row>
    <row r="871" spans="1:30" ht="12" customHeight="1">
      <c r="A871" s="121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</row>
    <row r="872" spans="1:30" ht="12" customHeight="1">
      <c r="A872" s="121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</row>
    <row r="873" spans="1:30" ht="12" customHeight="1">
      <c r="A873" s="121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</row>
    <row r="874" spans="1:30" ht="12" customHeight="1">
      <c r="A874" s="121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</row>
    <row r="875" spans="1:30" ht="12" customHeight="1">
      <c r="A875" s="121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</row>
    <row r="876" spans="1:30" ht="12" customHeight="1">
      <c r="A876" s="121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</row>
    <row r="877" spans="1:30" ht="12" customHeight="1">
      <c r="A877" s="121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</row>
    <row r="878" spans="1:30" ht="12" customHeight="1">
      <c r="A878" s="121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</row>
    <row r="879" spans="1:30" ht="12" customHeight="1">
      <c r="A879" s="121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</row>
    <row r="880" spans="1:30" ht="12" customHeight="1">
      <c r="A880" s="121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</row>
    <row r="881" spans="1:30" ht="12" customHeight="1">
      <c r="A881" s="121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</row>
    <row r="882" spans="1:30" ht="12" customHeight="1">
      <c r="A882" s="121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</row>
    <row r="883" spans="1:30" ht="12" customHeight="1">
      <c r="A883" s="121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</row>
    <row r="884" spans="1:30" ht="12" customHeight="1">
      <c r="A884" s="121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</row>
    <row r="885" spans="1:30" ht="12" customHeight="1">
      <c r="A885" s="121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</row>
    <row r="886" spans="1:30" ht="12" customHeight="1">
      <c r="A886" s="121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</row>
    <row r="887" spans="1:30" ht="12" customHeight="1">
      <c r="A887" s="121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</row>
    <row r="888" spans="1:30" ht="12" customHeight="1">
      <c r="A888" s="121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</row>
    <row r="889" spans="1:30" ht="12" customHeight="1">
      <c r="A889" s="121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</row>
    <row r="890" spans="1:30" ht="12" customHeight="1">
      <c r="A890" s="121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</row>
    <row r="891" spans="1:30" ht="12" customHeight="1">
      <c r="A891" s="121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</row>
    <row r="892" spans="1:30" ht="12" customHeight="1">
      <c r="A892" s="121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</row>
    <row r="893" spans="1:30" ht="12" customHeight="1">
      <c r="A893" s="121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</row>
    <row r="894" spans="1:30" ht="12" customHeight="1">
      <c r="A894" s="121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</row>
    <row r="895" spans="1:30" ht="12" customHeight="1">
      <c r="A895" s="121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</row>
    <row r="896" spans="1:30" ht="12" customHeight="1">
      <c r="A896" s="121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</row>
    <row r="897" spans="1:30" ht="12" customHeight="1">
      <c r="A897" s="121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</row>
    <row r="898" spans="1:30" ht="12" customHeight="1">
      <c r="A898" s="121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</row>
    <row r="899" spans="1:30" ht="12" customHeight="1">
      <c r="A899" s="121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</row>
    <row r="900" spans="1:30" ht="12" customHeight="1">
      <c r="A900" s="121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</row>
    <row r="901" spans="1:30" ht="12" customHeight="1">
      <c r="A901" s="121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</row>
    <row r="902" spans="1:30" ht="12" customHeight="1">
      <c r="A902" s="121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</row>
    <row r="903" spans="1:30" ht="12" customHeight="1">
      <c r="A903" s="121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</row>
    <row r="904" spans="1:30" ht="12" customHeight="1">
      <c r="A904" s="121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</row>
    <row r="905" spans="1:30" ht="12" customHeight="1">
      <c r="A905" s="121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</row>
    <row r="906" spans="1:30" ht="12" customHeight="1">
      <c r="A906" s="121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</row>
    <row r="907" spans="1:30" ht="12" customHeight="1">
      <c r="A907" s="121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</row>
    <row r="908" spans="1:30" ht="12" customHeight="1">
      <c r="A908" s="121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</row>
    <row r="909" spans="1:30" ht="12" customHeight="1">
      <c r="A909" s="121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</row>
    <row r="910" spans="1:30" ht="12" customHeight="1">
      <c r="A910" s="121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</row>
    <row r="911" spans="1:30" ht="12" customHeight="1">
      <c r="A911" s="121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</row>
    <row r="912" spans="1:30" ht="12" customHeight="1">
      <c r="A912" s="121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</row>
    <row r="913" spans="1:30" ht="12" customHeight="1">
      <c r="A913" s="121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</row>
    <row r="914" spans="1:30" ht="12" customHeight="1">
      <c r="A914" s="121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</row>
    <row r="915" spans="1:30" ht="12" customHeight="1">
      <c r="A915" s="121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</row>
    <row r="916" spans="1:30" ht="12" customHeight="1">
      <c r="A916" s="121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</row>
    <row r="917" spans="1:30" ht="12" customHeight="1">
      <c r="A917" s="121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</row>
    <row r="918" spans="1:30" ht="12" customHeight="1">
      <c r="A918" s="121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</row>
    <row r="919" spans="1:30" ht="12" customHeight="1">
      <c r="A919" s="121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</row>
    <row r="920" spans="1:30" ht="12" customHeight="1">
      <c r="A920" s="121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</row>
    <row r="921" spans="1:30" ht="12" customHeight="1">
      <c r="A921" s="121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</row>
    <row r="922" spans="1:30" ht="12" customHeight="1">
      <c r="A922" s="121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</row>
    <row r="923" spans="1:30" ht="12" customHeight="1">
      <c r="A923" s="121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</row>
    <row r="924" spans="1:30" ht="12" customHeight="1">
      <c r="A924" s="121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</row>
    <row r="925" spans="1:30" ht="12" customHeight="1">
      <c r="A925" s="121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</row>
    <row r="926" spans="1:30" ht="12" customHeight="1">
      <c r="A926" s="121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</row>
    <row r="927" spans="1:30" ht="12" customHeight="1">
      <c r="A927" s="121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</row>
    <row r="928" spans="1:30" ht="12" customHeight="1">
      <c r="A928" s="121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</row>
    <row r="929" spans="1:30" ht="12" customHeight="1">
      <c r="A929" s="121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</row>
    <row r="930" spans="1:30" ht="12" customHeight="1">
      <c r="A930" s="121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</row>
    <row r="931" spans="1:30" ht="12" customHeight="1">
      <c r="A931" s="121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</row>
    <row r="932" spans="1:30" ht="12" customHeight="1">
      <c r="A932" s="121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</row>
    <row r="933" spans="1:30" ht="12" customHeight="1">
      <c r="A933" s="121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</row>
    <row r="934" spans="1:30" ht="12" customHeight="1">
      <c r="A934" s="121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</row>
    <row r="935" spans="1:30" ht="12" customHeight="1">
      <c r="A935" s="121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</row>
    <row r="936" spans="1:30" ht="12" customHeight="1">
      <c r="A936" s="121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</row>
    <row r="937" spans="1:30" ht="12" customHeight="1">
      <c r="A937" s="121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</row>
    <row r="938" spans="1:30" ht="12" customHeight="1">
      <c r="A938" s="121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</row>
    <row r="939" spans="1:30" ht="12" customHeight="1">
      <c r="A939" s="121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</row>
    <row r="940" spans="1:30" ht="12" customHeight="1">
      <c r="A940" s="121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</row>
    <row r="941" spans="1:30" ht="12" customHeight="1">
      <c r="A941" s="121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</row>
    <row r="942" spans="1:30" ht="12" customHeight="1">
      <c r="A942" s="121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</row>
    <row r="943" spans="1:30" ht="12" customHeight="1">
      <c r="A943" s="121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</row>
    <row r="944" spans="1:30" ht="12" customHeight="1">
      <c r="A944" s="121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</row>
    <row r="945" spans="1:30" ht="12" customHeight="1">
      <c r="A945" s="121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</row>
    <row r="946" spans="1:30" ht="12" customHeight="1">
      <c r="A946" s="121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</row>
    <row r="947" spans="1:30" ht="12" customHeight="1">
      <c r="A947" s="121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</row>
    <row r="948" spans="1:30" ht="12" customHeight="1">
      <c r="A948" s="121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</row>
    <row r="949" spans="1:30" ht="12" customHeight="1">
      <c r="A949" s="121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</row>
    <row r="950" spans="1:30" ht="12" customHeight="1">
      <c r="A950" s="121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</row>
    <row r="951" spans="1:30" ht="12" customHeight="1">
      <c r="A951" s="121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</row>
    <row r="952" spans="1:30" ht="12" customHeight="1">
      <c r="A952" s="121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</row>
    <row r="953" spans="1:30" ht="12" customHeight="1">
      <c r="A953" s="121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</row>
    <row r="954" spans="1:30" ht="12" customHeight="1">
      <c r="A954" s="121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</row>
    <row r="955" spans="1:30" ht="12" customHeight="1">
      <c r="A955" s="121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</row>
    <row r="956" spans="1:30" ht="12" customHeight="1">
      <c r="A956" s="121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</row>
    <row r="957" spans="1:30" ht="12" customHeight="1">
      <c r="A957" s="121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</row>
    <row r="958" spans="1:30" ht="12" customHeight="1">
      <c r="A958" s="121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</row>
    <row r="959" spans="1:30" ht="12" customHeight="1">
      <c r="A959" s="121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</row>
    <row r="960" spans="1:30" ht="12" customHeight="1">
      <c r="A960" s="121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</row>
    <row r="961" spans="1:30" ht="12" customHeight="1">
      <c r="A961" s="121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</row>
    <row r="962" spans="1:30" ht="12" customHeight="1">
      <c r="A962" s="121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</row>
    <row r="963" spans="1:30" ht="12" customHeight="1">
      <c r="A963" s="121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</row>
    <row r="964" spans="1:30" ht="12" customHeight="1">
      <c r="A964" s="121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</row>
    <row r="965" spans="1:30" ht="12" customHeight="1">
      <c r="A965" s="121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</row>
    <row r="966" spans="1:30" ht="12" customHeight="1">
      <c r="A966" s="121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</row>
    <row r="967" spans="1:30" ht="12" customHeight="1">
      <c r="A967" s="121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</row>
    <row r="968" spans="1:30" ht="12" customHeight="1">
      <c r="A968" s="121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</row>
    <row r="969" spans="1:30" ht="12" customHeight="1">
      <c r="A969" s="121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</row>
    <row r="970" spans="1:30" ht="12" customHeight="1">
      <c r="A970" s="121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</row>
    <row r="971" spans="1:30" ht="12" customHeight="1">
      <c r="A971" s="121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</row>
    <row r="972" spans="1:30" ht="12" customHeight="1">
      <c r="A972" s="121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</row>
    <row r="973" spans="1:30" ht="12" customHeight="1">
      <c r="A973" s="121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</row>
    <row r="974" spans="1:30" ht="12" customHeight="1">
      <c r="A974" s="121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6771-FAF8-4820-9695-057548D97541}">
  <sheetPr>
    <tabColor theme="6"/>
  </sheetPr>
  <dimension ref="A1:DS394"/>
  <sheetViews>
    <sheetView showGridLines="0" zoomScaleNormal="100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ColWidth="8.7109375" defaultRowHeight="11.25" outlineLevelRow="1" outlineLevelCol="1"/>
  <cols>
    <col min="1" max="1" width="31.28515625" style="52" customWidth="1"/>
    <col min="2" max="2" width="29.42578125" style="52" customWidth="1"/>
    <col min="3" max="3" width="8.5703125" style="53" customWidth="1" outlineLevel="1"/>
    <col min="4" max="6" width="8.7109375" style="53" customWidth="1" outlineLevel="1"/>
    <col min="7" max="7" width="8.85546875" style="53" bestFit="1" customWidth="1"/>
    <col min="8" max="11" width="8.7109375" style="53" customWidth="1" outlineLevel="1"/>
    <col min="12" max="12" width="9.42578125" style="53" bestFit="1" customWidth="1"/>
    <col min="13" max="16" width="8.7109375" style="53" customWidth="1" outlineLevel="1"/>
    <col min="17" max="17" width="8.7109375" style="53" customWidth="1"/>
    <col min="18" max="20" width="8.7109375" style="53" customWidth="1" outlineLevel="1"/>
    <col min="21" max="21" width="7.5703125" style="53" customWidth="1" outlineLevel="1"/>
    <col min="22" max="22" width="8.28515625" style="53" bestFit="1" customWidth="1"/>
    <col min="23" max="26" width="8.7109375" style="53" customWidth="1" outlineLevel="1"/>
    <col min="27" max="27" width="8.140625" style="53" customWidth="1"/>
    <col min="28" max="31" width="8.7109375" style="53" customWidth="1" outlineLevel="1"/>
    <col min="32" max="32" width="9.7109375" style="53" bestFit="1" customWidth="1"/>
    <col min="33" max="34" width="8.7109375" style="53" customWidth="1" outlineLevel="1"/>
    <col min="35" max="35" width="8.140625" style="53" customWidth="1" outlineLevel="1"/>
    <col min="36" max="36" width="8.7109375" style="53" customWidth="1" outlineLevel="1"/>
    <col min="37" max="37" width="8.85546875" style="53" bestFit="1" customWidth="1"/>
    <col min="38" max="38" width="8.140625" style="53" customWidth="1" outlineLevel="1"/>
    <col min="39" max="39" width="10.5703125" style="53" customWidth="1" outlineLevel="1"/>
    <col min="40" max="41" width="8.7109375" style="53" customWidth="1" outlineLevel="1"/>
    <col min="42" max="42" width="8.7109375" style="53" customWidth="1"/>
    <col min="43" max="46" width="8.7109375" style="53" customWidth="1" outlineLevel="1"/>
    <col min="47" max="47" width="8.5703125" style="53" bestFit="1" customWidth="1"/>
    <col min="48" max="51" width="8.7109375" style="53" customWidth="1" outlineLevel="1"/>
    <col min="52" max="52" width="8.7109375" style="53" customWidth="1"/>
    <col min="53" max="54" width="8.7109375" style="53"/>
    <col min="55" max="16384" width="8.7109375" style="52"/>
  </cols>
  <sheetData>
    <row r="1" spans="1:123">
      <c r="AB1" s="53" t="s">
        <v>33</v>
      </c>
      <c r="AC1" s="53" t="s">
        <v>33</v>
      </c>
      <c r="AD1" s="53" t="s">
        <v>33</v>
      </c>
      <c r="AE1" s="53" t="s">
        <v>33</v>
      </c>
      <c r="AF1" s="53" t="s">
        <v>33</v>
      </c>
      <c r="AG1" s="53" t="s">
        <v>33</v>
      </c>
      <c r="AH1" s="53" t="s">
        <v>33</v>
      </c>
      <c r="AI1" s="53" t="s">
        <v>33</v>
      </c>
      <c r="AJ1" s="53" t="s">
        <v>33</v>
      </c>
      <c r="AK1" s="53" t="s">
        <v>33</v>
      </c>
      <c r="AL1" s="53" t="s">
        <v>33</v>
      </c>
      <c r="AM1" s="53" t="s">
        <v>33</v>
      </c>
      <c r="AN1" s="53" t="s">
        <v>33</v>
      </c>
      <c r="AO1" s="53" t="s">
        <v>33</v>
      </c>
      <c r="AP1" s="53" t="s">
        <v>33</v>
      </c>
      <c r="AQ1" s="53" t="s">
        <v>33</v>
      </c>
      <c r="AR1" s="53" t="s">
        <v>33</v>
      </c>
      <c r="AS1" s="53" t="s">
        <v>33</v>
      </c>
      <c r="AT1" s="53" t="s">
        <v>33</v>
      </c>
      <c r="AU1" s="53" t="s">
        <v>33</v>
      </c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</row>
    <row r="2" spans="1:123">
      <c r="A2" s="52" t="s">
        <v>340</v>
      </c>
      <c r="B2" s="52" t="s">
        <v>341</v>
      </c>
      <c r="AV2" s="53" t="s">
        <v>339</v>
      </c>
      <c r="AW2" s="53" t="s">
        <v>339</v>
      </c>
      <c r="AX2" s="53" t="s">
        <v>339</v>
      </c>
      <c r="AY2" s="53" t="s">
        <v>339</v>
      </c>
      <c r="BA2" s="53" t="s">
        <v>339</v>
      </c>
      <c r="BB2" s="53" t="s">
        <v>339</v>
      </c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</row>
    <row r="3" spans="1:123" s="75" customFormat="1">
      <c r="C3" s="76" t="s">
        <v>0</v>
      </c>
      <c r="D3" s="76" t="s">
        <v>1</v>
      </c>
      <c r="E3" s="76" t="s">
        <v>2</v>
      </c>
      <c r="F3" s="76" t="s">
        <v>3</v>
      </c>
      <c r="G3" s="76">
        <v>2015</v>
      </c>
      <c r="H3" s="76" t="s">
        <v>4</v>
      </c>
      <c r="I3" s="76" t="s">
        <v>5</v>
      </c>
      <c r="J3" s="76" t="s">
        <v>6</v>
      </c>
      <c r="K3" s="76" t="s">
        <v>7</v>
      </c>
      <c r="L3" s="76">
        <v>2016</v>
      </c>
      <c r="M3" s="76" t="s">
        <v>8</v>
      </c>
      <c r="N3" s="76" t="s">
        <v>9</v>
      </c>
      <c r="O3" s="76" t="s">
        <v>10</v>
      </c>
      <c r="P3" s="76" t="s">
        <v>11</v>
      </c>
      <c r="Q3" s="76">
        <v>2017</v>
      </c>
      <c r="R3" s="76" t="s">
        <v>12</v>
      </c>
      <c r="S3" s="76" t="s">
        <v>13</v>
      </c>
      <c r="T3" s="76" t="s">
        <v>14</v>
      </c>
      <c r="U3" s="76" t="s">
        <v>15</v>
      </c>
      <c r="V3" s="76">
        <v>2018</v>
      </c>
      <c r="W3" s="76" t="s">
        <v>16</v>
      </c>
      <c r="X3" s="76" t="s">
        <v>17</v>
      </c>
      <c r="Y3" s="76" t="s">
        <v>18</v>
      </c>
      <c r="Z3" s="76" t="s">
        <v>19</v>
      </c>
      <c r="AA3" s="76">
        <v>2019</v>
      </c>
      <c r="AB3" s="76" t="s">
        <v>20</v>
      </c>
      <c r="AC3" s="76" t="s">
        <v>21</v>
      </c>
      <c r="AD3" s="76" t="s">
        <v>22</v>
      </c>
      <c r="AE3" s="76" t="s">
        <v>23</v>
      </c>
      <c r="AF3" s="76">
        <v>2020</v>
      </c>
      <c r="AG3" s="76" t="s">
        <v>24</v>
      </c>
      <c r="AH3" s="76" t="s">
        <v>61</v>
      </c>
      <c r="AI3" s="76" t="s">
        <v>62</v>
      </c>
      <c r="AJ3" s="76" t="s">
        <v>63</v>
      </c>
      <c r="AK3" s="76">
        <v>2021</v>
      </c>
      <c r="AL3" s="76" t="s">
        <v>60</v>
      </c>
      <c r="AM3" s="76" t="s">
        <v>25</v>
      </c>
      <c r="AN3" s="76" t="s">
        <v>26</v>
      </c>
      <c r="AO3" s="76" t="s">
        <v>109</v>
      </c>
      <c r="AP3" s="76">
        <v>2022</v>
      </c>
      <c r="AQ3" s="76" t="s">
        <v>110</v>
      </c>
      <c r="AR3" s="76" t="s">
        <v>111</v>
      </c>
      <c r="AS3" s="76" t="s">
        <v>112</v>
      </c>
      <c r="AT3" s="76" t="s">
        <v>113</v>
      </c>
      <c r="AU3" s="76">
        <v>2023</v>
      </c>
      <c r="AV3" s="76" t="s">
        <v>313</v>
      </c>
      <c r="AW3" s="76" t="s">
        <v>316</v>
      </c>
      <c r="AX3" s="76" t="s">
        <v>317</v>
      </c>
      <c r="AY3" s="76" t="s">
        <v>329</v>
      </c>
      <c r="AZ3" s="76">
        <v>2024</v>
      </c>
      <c r="BA3" s="76" t="s">
        <v>338</v>
      </c>
      <c r="BB3" s="76" t="s">
        <v>342</v>
      </c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</row>
    <row r="4" spans="1:123" s="77" customFormat="1">
      <c r="A4" s="75" t="s">
        <v>213</v>
      </c>
      <c r="B4" s="75" t="s">
        <v>212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105" t="s">
        <v>323</v>
      </c>
      <c r="AW4" s="78"/>
      <c r="AX4" s="105"/>
      <c r="AY4" s="78" t="s">
        <v>336</v>
      </c>
      <c r="AZ4" s="78" t="s">
        <v>336</v>
      </c>
      <c r="BA4" s="78"/>
      <c r="BB4" s="78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</row>
    <row r="5" spans="1:123" outlineLevel="1">
      <c r="AN5" s="55"/>
      <c r="AV5" s="106" t="s">
        <v>325</v>
      </c>
      <c r="AX5" s="106"/>
      <c r="AY5" s="53" t="s">
        <v>337</v>
      </c>
      <c r="AZ5" s="53" t="s">
        <v>337</v>
      </c>
    </row>
    <row r="6" spans="1:123" s="72" customFormat="1" outlineLevel="1">
      <c r="A6" s="73" t="s">
        <v>214</v>
      </c>
      <c r="B6" s="73" t="s">
        <v>27</v>
      </c>
      <c r="C6" s="74">
        <v>2205.8399258293916</v>
      </c>
      <c r="D6" s="74">
        <v>2637.309977278423</v>
      </c>
      <c r="E6" s="74">
        <v>2763.0573708089132</v>
      </c>
      <c r="F6" s="74">
        <v>3200.232814272551</v>
      </c>
      <c r="G6" s="74">
        <f>F6+E6+D6+C6</f>
        <v>10806.44008818928</v>
      </c>
      <c r="H6" s="74">
        <v>2320.0279951656412</v>
      </c>
      <c r="I6" s="74">
        <v>2815.4641341387064</v>
      </c>
      <c r="J6" s="74">
        <v>2656.2</v>
      </c>
      <c r="K6" s="74">
        <v>3198.6641059527201</v>
      </c>
      <c r="L6" s="74">
        <v>10993.142</v>
      </c>
      <c r="M6" s="74">
        <f>M8+M11+M14+M17</f>
        <v>2395.9488136445716</v>
      </c>
      <c r="N6" s="74">
        <f t="shared" ref="N6:AJ6" si="0">N8+N11+N14+N17</f>
        <v>2801.6005717910075</v>
      </c>
      <c r="O6" s="74">
        <f t="shared" si="0"/>
        <v>3203.2068470318009</v>
      </c>
      <c r="P6" s="74">
        <f t="shared" si="0"/>
        <v>5350.1959999999999</v>
      </c>
      <c r="Q6" s="74">
        <f>P6+O6+N6+M6</f>
        <v>13750.952232467382</v>
      </c>
      <c r="R6" s="74">
        <f t="shared" si="0"/>
        <v>3708.4433950359862</v>
      </c>
      <c r="S6" s="74">
        <f t="shared" si="0"/>
        <v>4301.12092691623</v>
      </c>
      <c r="T6" s="74">
        <f t="shared" si="0"/>
        <v>4392.9386057147294</v>
      </c>
      <c r="U6" s="74">
        <f t="shared" si="0"/>
        <v>6111.9652618866303</v>
      </c>
      <c r="V6" s="74">
        <f t="shared" si="0"/>
        <v>18561.960950414701</v>
      </c>
      <c r="W6" s="74">
        <f t="shared" si="0"/>
        <v>3940.5753324095813</v>
      </c>
      <c r="X6" s="74">
        <f t="shared" si="0"/>
        <v>4629.9414307370862</v>
      </c>
      <c r="Y6" s="74">
        <f t="shared" si="0"/>
        <v>4705.0087200674971</v>
      </c>
      <c r="Z6" s="74">
        <f t="shared" si="0"/>
        <v>6432.5791469367687</v>
      </c>
      <c r="AA6" s="74">
        <f t="shared" si="0"/>
        <v>19708.104630150934</v>
      </c>
      <c r="AB6" s="74">
        <f t="shared" si="0"/>
        <v>9719.0540021683464</v>
      </c>
      <c r="AC6" s="74">
        <f t="shared" si="0"/>
        <v>9115.7250495251301</v>
      </c>
      <c r="AD6" s="74">
        <f t="shared" si="0"/>
        <v>13601.281093548303</v>
      </c>
      <c r="AE6" s="74">
        <f t="shared" si="0"/>
        <v>15260.749542322041</v>
      </c>
      <c r="AF6" s="74">
        <f>AF8+AF11+AF14+AF17</f>
        <v>47696.809687563815</v>
      </c>
      <c r="AG6" s="74">
        <f t="shared" si="0"/>
        <v>12059.158554883557</v>
      </c>
      <c r="AH6" s="74">
        <f t="shared" si="0"/>
        <v>12233.000888512337</v>
      </c>
      <c r="AI6" s="74">
        <f t="shared" si="0"/>
        <v>12329.15541329693</v>
      </c>
      <c r="AJ6" s="74">
        <f t="shared" si="0"/>
        <v>15023.006581002333</v>
      </c>
      <c r="AK6" s="74">
        <f>AK8+AK11+AK14+AK17</f>
        <v>51644.321437695158</v>
      </c>
      <c r="AL6" s="74">
        <f>(AL8+AL11+AL14+AL17)+0.2</f>
        <v>10642.221549434475</v>
      </c>
      <c r="AM6" s="74">
        <f t="shared" ref="AM6:AP6" si="1">AM8+AM11+AM14+AM17</f>
        <v>11271.672883906442</v>
      </c>
      <c r="AN6" s="74">
        <f>AN8+AN11+AN14+AN17-0.2</f>
        <v>11693.126</v>
      </c>
      <c r="AO6" s="74">
        <f t="shared" ref="AO6" si="2">AO8+AO11+AO14+AO17</f>
        <v>13501.6</v>
      </c>
      <c r="AP6" s="74">
        <f t="shared" si="1"/>
        <v>47108.620433340919</v>
      </c>
      <c r="AQ6" s="74">
        <f>AQ8+AQ11+AQ14+AQ17</f>
        <v>10342.4</v>
      </c>
      <c r="AR6" s="74">
        <f>AR8+AR11+AR14+AR17</f>
        <v>10944.630000000001</v>
      </c>
      <c r="AS6" s="74">
        <f>AS8+AS11+AS14+AS17</f>
        <v>9822.4360000000015</v>
      </c>
      <c r="AT6" s="74">
        <f>AT8+AT11+AT14+AT17</f>
        <v>10478.9</v>
      </c>
      <c r="AU6" s="74">
        <f>AU8+AU11+AU14+AU17</f>
        <v>41588.366000000002</v>
      </c>
      <c r="AV6" s="74">
        <f>AV8+AV11+AV14+AV17+AV20</f>
        <v>6228.1</v>
      </c>
      <c r="AW6" s="74">
        <f t="shared" ref="AW6:AZ6" si="3">AW8+AW11+AW14+AW17+AW20</f>
        <v>7782.1</v>
      </c>
      <c r="AX6" s="74">
        <f t="shared" si="3"/>
        <v>7901.4</v>
      </c>
      <c r="AY6" s="74">
        <f t="shared" si="3"/>
        <v>10140.300000000001</v>
      </c>
      <c r="AZ6" s="74">
        <f t="shared" si="3"/>
        <v>32051.4</v>
      </c>
      <c r="BA6" s="74">
        <f>BA8+BA11+BA14+BA17+BA20</f>
        <v>6819.9</v>
      </c>
      <c r="BB6" s="74">
        <f>BB8+BB11+BB14+BB17+BB20</f>
        <v>7545.9</v>
      </c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</row>
    <row r="7" spans="1:123" outlineLevel="1">
      <c r="A7" s="52" t="s">
        <v>215</v>
      </c>
      <c r="B7" s="52" t="s">
        <v>28</v>
      </c>
      <c r="C7" s="53" t="s">
        <v>103</v>
      </c>
      <c r="D7" s="53" t="s">
        <v>103</v>
      </c>
      <c r="E7" s="53" t="s">
        <v>103</v>
      </c>
      <c r="F7" s="55" t="s">
        <v>103</v>
      </c>
      <c r="G7" s="53" t="s">
        <v>103</v>
      </c>
      <c r="H7" s="55">
        <f>H6/C6-1</f>
        <v>5.1766253751760916E-2</v>
      </c>
      <c r="I7" s="55">
        <f t="shared" ref="I7:AK7" si="4">I6/D6-1</f>
        <v>6.7551466606185606E-2</v>
      </c>
      <c r="J7" s="55">
        <f t="shared" si="4"/>
        <v>-3.8673598289285516E-2</v>
      </c>
      <c r="K7" s="55">
        <f t="shared" si="4"/>
        <v>-4.9018568675207597E-4</v>
      </c>
      <c r="L7" s="55">
        <f t="shared" si="4"/>
        <v>1.727691175697843E-2</v>
      </c>
      <c r="M7" s="55">
        <f t="shared" si="4"/>
        <v>3.2724095845882317E-2</v>
      </c>
      <c r="N7" s="55">
        <f t="shared" si="4"/>
        <v>-4.9240770569929371E-3</v>
      </c>
      <c r="O7" s="55">
        <f t="shared" si="4"/>
        <v>0.20593586591062452</v>
      </c>
      <c r="P7" s="55">
        <f t="shared" si="4"/>
        <v>0.67263451953059872</v>
      </c>
      <c r="Q7" s="55">
        <f t="shared" si="4"/>
        <v>0.25086642494633304</v>
      </c>
      <c r="R7" s="55">
        <f t="shared" si="4"/>
        <v>0.5477974211790142</v>
      </c>
      <c r="S7" s="55">
        <f t="shared" si="4"/>
        <v>0.53523702494342684</v>
      </c>
      <c r="T7" s="55">
        <f t="shared" si="4"/>
        <v>0.37141896090331294</v>
      </c>
      <c r="U7" s="55">
        <f t="shared" si="4"/>
        <v>0.14238156170103489</v>
      </c>
      <c r="V7" s="55">
        <f t="shared" si="4"/>
        <v>0.34986731366777968</v>
      </c>
      <c r="W7" s="55">
        <f t="shared" si="4"/>
        <v>6.2595518562942098E-2</v>
      </c>
      <c r="X7" s="55">
        <f t="shared" si="4"/>
        <v>7.6449955583232088E-2</v>
      </c>
      <c r="Y7" s="55">
        <f t="shared" si="4"/>
        <v>7.1039033859202849E-2</v>
      </c>
      <c r="Z7" s="55">
        <f t="shared" si="4"/>
        <v>5.2456758393154113E-2</v>
      </c>
      <c r="AA7" s="55">
        <f t="shared" si="4"/>
        <v>6.1746907172037124E-2</v>
      </c>
      <c r="AB7" s="55">
        <f t="shared" si="4"/>
        <v>1.4664048222180144</v>
      </c>
      <c r="AC7" s="55">
        <f t="shared" si="4"/>
        <v>0.96886400959804542</v>
      </c>
      <c r="AD7" s="55">
        <f t="shared" si="4"/>
        <v>1.8908089023378434</v>
      </c>
      <c r="AE7" s="55">
        <f t="shared" si="4"/>
        <v>1.3724153552917104</v>
      </c>
      <c r="AF7" s="55">
        <f t="shared" si="4"/>
        <v>1.4201621912740237</v>
      </c>
      <c r="AG7" s="55">
        <f t="shared" si="4"/>
        <v>0.24077493058410093</v>
      </c>
      <c r="AH7" s="55">
        <f t="shared" si="4"/>
        <v>0.34196685639938162</v>
      </c>
      <c r="AI7" s="55">
        <f t="shared" si="4"/>
        <v>-9.3529842630397431E-2</v>
      </c>
      <c r="AJ7" s="55">
        <f t="shared" si="4"/>
        <v>-1.5578721127712858E-2</v>
      </c>
      <c r="AK7" s="55">
        <f t="shared" si="4"/>
        <v>8.2762595150270402E-2</v>
      </c>
      <c r="AL7" s="55">
        <f t="shared" ref="AL7" si="5">AL6/AG6-1</f>
        <v>-0.1174988287118317</v>
      </c>
      <c r="AM7" s="55">
        <f t="shared" ref="AM7" si="6">AM6/AH6-1</f>
        <v>-7.8584806243956917E-2</v>
      </c>
      <c r="AN7" s="55">
        <f t="shared" ref="AN7:AO7" si="7">AN6/AI6-1</f>
        <v>-5.1587427684703813E-2</v>
      </c>
      <c r="AO7" s="55">
        <f t="shared" si="7"/>
        <v>-0.10127177757655115</v>
      </c>
      <c r="AP7" s="55">
        <f t="shared" ref="AP7:AT7" si="8">AP6/AK6-1</f>
        <v>-8.7825744981976595E-2</v>
      </c>
      <c r="AQ7" s="55">
        <f t="shared" si="8"/>
        <v>-2.8172834782828504E-2</v>
      </c>
      <c r="AR7" s="55">
        <f t="shared" si="8"/>
        <v>-2.9014582597884697E-2</v>
      </c>
      <c r="AS7" s="55">
        <f t="shared" si="8"/>
        <v>-0.15998202704734377</v>
      </c>
      <c r="AT7" s="55">
        <f t="shared" si="8"/>
        <v>-0.22387717011317187</v>
      </c>
      <c r="AU7" s="55">
        <f t="shared" ref="AU7" si="9">AU6/AP6-1</f>
        <v>-0.11718140719387271</v>
      </c>
      <c r="AV7" s="55"/>
      <c r="AW7" s="55"/>
      <c r="AX7" s="55"/>
      <c r="AY7" s="55"/>
      <c r="AZ7" s="55"/>
    </row>
    <row r="8" spans="1:123" s="59" customFormat="1" outlineLevel="1">
      <c r="A8" s="57" t="s">
        <v>219</v>
      </c>
      <c r="B8" s="57" t="s">
        <v>29</v>
      </c>
      <c r="C8" s="58">
        <v>2132.7860522570691</v>
      </c>
      <c r="D8" s="58">
        <v>2545.5099772784229</v>
      </c>
      <c r="E8" s="58">
        <v>2643.3573708089134</v>
      </c>
      <c r="F8" s="58">
        <v>3012.732814272551</v>
      </c>
      <c r="G8" s="58">
        <v>10334.386214616958</v>
      </c>
      <c r="H8" s="58">
        <v>2176.514784512156</v>
      </c>
      <c r="I8" s="58">
        <v>2676.3052327511714</v>
      </c>
      <c r="J8" s="58">
        <v>2511.2999999999997</v>
      </c>
      <c r="K8" s="58">
        <v>2986.3731868023683</v>
      </c>
      <c r="L8" s="58">
        <v>10353.278968808627</v>
      </c>
      <c r="M8" s="58">
        <v>2236.5142748767726</v>
      </c>
      <c r="N8" s="58">
        <v>2634.1488731981863</v>
      </c>
      <c r="O8" s="58">
        <v>2671.6418500133232</v>
      </c>
      <c r="P8" s="58">
        <v>3173.8960000000002</v>
      </c>
      <c r="Q8" s="58">
        <v>10716.200998088281</v>
      </c>
      <c r="R8" s="58">
        <v>2327.5730761864043</v>
      </c>
      <c r="S8" s="58">
        <v>2850.4880338483322</v>
      </c>
      <c r="T8" s="58">
        <v>2790.084421704857</v>
      </c>
      <c r="U8" s="58">
        <v>3631.6412434139738</v>
      </c>
      <c r="V8" s="58">
        <v>11647.27953601469</v>
      </c>
      <c r="W8" s="58">
        <v>2409.3670053081264</v>
      </c>
      <c r="X8" s="58">
        <v>3107.5158402054672</v>
      </c>
      <c r="Y8" s="58">
        <v>3084.8294593331661</v>
      </c>
      <c r="Z8" s="58">
        <v>3785.8129221247159</v>
      </c>
      <c r="AA8" s="58">
        <v>12387.525226971475</v>
      </c>
      <c r="AB8" s="58">
        <v>5593.2083305996684</v>
      </c>
      <c r="AC8" s="58">
        <v>5420.6714122620051</v>
      </c>
      <c r="AD8" s="58">
        <v>8275.9067777644723</v>
      </c>
      <c r="AE8" s="58">
        <v>8294.7466605367117</v>
      </c>
      <c r="AF8" s="58">
        <v>27584.533181162853</v>
      </c>
      <c r="AG8" s="58">
        <v>6857.1874625506198</v>
      </c>
      <c r="AH8" s="58">
        <v>7347.9368209318982</v>
      </c>
      <c r="AI8" s="58">
        <v>7409.1609574786416</v>
      </c>
      <c r="AJ8" s="58">
        <v>8079.146085266917</v>
      </c>
      <c r="AK8" s="58">
        <v>29693.431326228078</v>
      </c>
      <c r="AL8" s="58">
        <v>6286.7220016440897</v>
      </c>
      <c r="AM8" s="58">
        <v>7284.4</v>
      </c>
      <c r="AN8" s="58">
        <v>7700.0420000000004</v>
      </c>
      <c r="AO8" s="58">
        <v>7886.9</v>
      </c>
      <c r="AP8" s="58">
        <v>29158.064001644088</v>
      </c>
      <c r="AQ8" s="58">
        <v>6445.3</v>
      </c>
      <c r="AR8" s="58">
        <v>7274</v>
      </c>
      <c r="AS8" s="58">
        <v>6930.2139999999999</v>
      </c>
      <c r="AT8" s="58">
        <v>6571.3</v>
      </c>
      <c r="AU8" s="58">
        <f>AT8+AS8+AR8+AQ8</f>
        <v>27220.813999999998</v>
      </c>
      <c r="AV8" s="58">
        <v>6224.1</v>
      </c>
      <c r="AW8" s="58">
        <v>7778.8</v>
      </c>
      <c r="AX8" s="58">
        <v>7900.7</v>
      </c>
      <c r="AY8" s="58">
        <v>9369.6</v>
      </c>
      <c r="AZ8" s="58">
        <v>31272.7</v>
      </c>
      <c r="BA8" s="58">
        <v>6819.9</v>
      </c>
      <c r="BB8" s="58">
        <v>7545.9</v>
      </c>
    </row>
    <row r="9" spans="1:123" outlineLevel="1">
      <c r="A9" s="60" t="s">
        <v>216</v>
      </c>
      <c r="B9" s="60" t="s">
        <v>36</v>
      </c>
      <c r="C9" s="55">
        <f>C8/C6</f>
        <v>0.96688160699382819</v>
      </c>
      <c r="D9" s="55">
        <f t="shared" ref="D9:AK9" si="10">D8/D6</f>
        <v>0.96519180498655932</v>
      </c>
      <c r="E9" s="55">
        <f t="shared" si="10"/>
        <v>0.95667842395724256</v>
      </c>
      <c r="F9" s="55">
        <f t="shared" si="10"/>
        <v>0.9414105126465242</v>
      </c>
      <c r="G9" s="55">
        <f t="shared" si="10"/>
        <v>0.9563173561579964</v>
      </c>
      <c r="H9" s="55">
        <f t="shared" si="10"/>
        <v>0.93814160391489632</v>
      </c>
      <c r="I9" s="55">
        <f t="shared" si="10"/>
        <v>0.95057337094080729</v>
      </c>
      <c r="J9" s="55">
        <f t="shared" si="10"/>
        <v>0.94544838491077476</v>
      </c>
      <c r="K9" s="55">
        <f t="shared" si="10"/>
        <v>0.93363138106458943</v>
      </c>
      <c r="L9" s="55">
        <f t="shared" si="10"/>
        <v>0.94179434494784353</v>
      </c>
      <c r="M9" s="55">
        <f t="shared" si="10"/>
        <v>0.93345661732844909</v>
      </c>
      <c r="N9" s="55">
        <f t="shared" si="10"/>
        <v>0.94022998842915972</v>
      </c>
      <c r="O9" s="55">
        <f t="shared" si="10"/>
        <v>0.83405224126845146</v>
      </c>
      <c r="P9" s="55">
        <f t="shared" si="10"/>
        <v>0.59322985550435914</v>
      </c>
      <c r="Q9" s="55">
        <f t="shared" si="10"/>
        <v>0.77930610309199189</v>
      </c>
      <c r="R9" s="55">
        <f t="shared" si="10"/>
        <v>0.62764152725157552</v>
      </c>
      <c r="S9" s="55">
        <f t="shared" si="10"/>
        <v>0.66273143263889667</v>
      </c>
      <c r="T9" s="55">
        <f t="shared" si="10"/>
        <v>0.63512939108123756</v>
      </c>
      <c r="U9" s="55">
        <f t="shared" si="10"/>
        <v>0.59418551771888928</v>
      </c>
      <c r="V9" s="55">
        <f t="shared" si="10"/>
        <v>0.62748109249494322</v>
      </c>
      <c r="W9" s="55">
        <f t="shared" si="10"/>
        <v>0.6114251859346761</v>
      </c>
      <c r="X9" s="55">
        <f t="shared" si="10"/>
        <v>0.67117821827624091</v>
      </c>
      <c r="Y9" s="55">
        <f t="shared" si="10"/>
        <v>0.65564797917928441</v>
      </c>
      <c r="Z9" s="55">
        <f t="shared" si="10"/>
        <v>0.58853732471018905</v>
      </c>
      <c r="AA9" s="55">
        <f t="shared" si="10"/>
        <v>0.62854980016800355</v>
      </c>
      <c r="AB9" s="55">
        <f t="shared" si="10"/>
        <v>0.57548896521737702</v>
      </c>
      <c r="AC9" s="55">
        <f t="shared" si="10"/>
        <v>0.59465060462133912</v>
      </c>
      <c r="AD9" s="55">
        <f t="shared" si="10"/>
        <v>0.60846524094631838</v>
      </c>
      <c r="AE9" s="55">
        <f t="shared" si="10"/>
        <v>0.5435346827187757</v>
      </c>
      <c r="AF9" s="55">
        <f t="shared" si="10"/>
        <v>0.57833078065082999</v>
      </c>
      <c r="AG9" s="55">
        <f t="shared" si="10"/>
        <v>0.56862901597505633</v>
      </c>
      <c r="AH9" s="55">
        <f t="shared" si="10"/>
        <v>0.60066510972235243</v>
      </c>
      <c r="AI9" s="55">
        <f t="shared" si="10"/>
        <v>0.600946351076725</v>
      </c>
      <c r="AJ9" s="55">
        <f t="shared" si="10"/>
        <v>0.53778489956088915</v>
      </c>
      <c r="AK9" s="55">
        <f t="shared" si="10"/>
        <v>0.57496023763330661</v>
      </c>
      <c r="AL9" s="55">
        <f t="shared" ref="AL9" si="11">AL8/AL6</f>
        <v>0.59073399030845819</v>
      </c>
      <c r="AM9" s="55">
        <f t="shared" ref="AM9" si="12">AM8/AM6</f>
        <v>0.6462572215345761</v>
      </c>
      <c r="AN9" s="55">
        <f t="shared" ref="AN9:AO9" si="13">AN8/AN6</f>
        <v>0.65851013663925284</v>
      </c>
      <c r="AO9" s="55">
        <f t="shared" si="13"/>
        <v>0.58414558274574857</v>
      </c>
      <c r="AP9" s="55">
        <f t="shared" ref="AP9:AT9" si="14">AP8/AP6</f>
        <v>0.61895389279978996</v>
      </c>
      <c r="AQ9" s="55">
        <f t="shared" si="14"/>
        <v>0.62319190903465349</v>
      </c>
      <c r="AR9" s="55">
        <f t="shared" si="14"/>
        <v>0.66461817347868313</v>
      </c>
      <c r="AS9" s="55">
        <f t="shared" si="14"/>
        <v>0.70554941768009471</v>
      </c>
      <c r="AT9" s="55">
        <f t="shared" si="14"/>
        <v>0.62709826413077707</v>
      </c>
      <c r="AU9" s="55">
        <f t="shared" ref="AU9:AZ9" si="15">AU8/AU6</f>
        <v>0.65452953838099814</v>
      </c>
      <c r="AV9" s="55">
        <f t="shared" si="15"/>
        <v>0.99935774955443879</v>
      </c>
      <c r="AW9" s="55">
        <f t="shared" si="15"/>
        <v>0.99957594993639243</v>
      </c>
      <c r="AX9" s="55">
        <f t="shared" si="15"/>
        <v>0.99991140810489287</v>
      </c>
      <c r="AY9" s="55">
        <f t="shared" si="15"/>
        <v>0.92399633146948312</v>
      </c>
      <c r="AZ9" s="55">
        <f t="shared" si="15"/>
        <v>0.97570464940689017</v>
      </c>
      <c r="BA9" s="55">
        <f t="shared" ref="BA9:BB9" si="16">BA8/BA6</f>
        <v>1</v>
      </c>
      <c r="BB9" s="55">
        <f t="shared" si="16"/>
        <v>1</v>
      </c>
    </row>
    <row r="10" spans="1:123" outlineLevel="1">
      <c r="A10" s="60" t="s">
        <v>215</v>
      </c>
      <c r="B10" s="60" t="s">
        <v>28</v>
      </c>
      <c r="C10" s="53" t="s">
        <v>103</v>
      </c>
      <c r="D10" s="53" t="s">
        <v>103</v>
      </c>
      <c r="E10" s="53" t="s">
        <v>103</v>
      </c>
      <c r="F10" s="55" t="s">
        <v>103</v>
      </c>
      <c r="G10" s="53" t="s">
        <v>103</v>
      </c>
      <c r="H10" s="55">
        <f>H8/C8-1</f>
        <v>2.0503103069719586E-2</v>
      </c>
      <c r="I10" s="55">
        <f t="shared" ref="I10:AK10" si="17">I8/D8-1</f>
        <v>5.1382731413447624E-2</v>
      </c>
      <c r="J10" s="55">
        <f t="shared" si="17"/>
        <v>-4.9958197959628081E-2</v>
      </c>
      <c r="K10" s="55">
        <f t="shared" si="17"/>
        <v>-8.7494076292814471E-3</v>
      </c>
      <c r="L10" s="55">
        <f t="shared" si="17"/>
        <v>1.8281447779595617E-3</v>
      </c>
      <c r="M10" s="55">
        <f t="shared" si="17"/>
        <v>2.7566773628907359E-2</v>
      </c>
      <c r="N10" s="55">
        <f t="shared" si="17"/>
        <v>-1.5751700903581023E-2</v>
      </c>
      <c r="O10" s="55">
        <f t="shared" si="17"/>
        <v>6.3848146383675086E-2</v>
      </c>
      <c r="P10" s="55">
        <f t="shared" si="17"/>
        <v>6.2792826437884086E-2</v>
      </c>
      <c r="Q10" s="55">
        <f t="shared" si="17"/>
        <v>3.5053825012639095E-2</v>
      </c>
      <c r="R10" s="55">
        <f t="shared" si="17"/>
        <v>4.0714607696679561E-2</v>
      </c>
      <c r="S10" s="55">
        <f t="shared" si="17"/>
        <v>8.2128676496360242E-2</v>
      </c>
      <c r="T10" s="55">
        <f t="shared" si="17"/>
        <v>4.4333252112719768E-2</v>
      </c>
      <c r="U10" s="55">
        <f t="shared" si="17"/>
        <v>0.14422187854106561</v>
      </c>
      <c r="V10" s="55">
        <f t="shared" si="17"/>
        <v>8.6885131969109963E-2</v>
      </c>
      <c r="W10" s="55">
        <f t="shared" si="17"/>
        <v>3.5141293718578659E-2</v>
      </c>
      <c r="X10" s="55">
        <f t="shared" si="17"/>
        <v>9.01697545490594E-2</v>
      </c>
      <c r="Y10" s="55">
        <f t="shared" si="17"/>
        <v>0.10564018613035642</v>
      </c>
      <c r="Z10" s="55">
        <f t="shared" si="17"/>
        <v>4.2452342722545611E-2</v>
      </c>
      <c r="AA10" s="55">
        <f t="shared" si="17"/>
        <v>6.3555243837658537E-2</v>
      </c>
      <c r="AB10" s="55">
        <f t="shared" si="17"/>
        <v>1.3214430671114674</v>
      </c>
      <c r="AC10" s="55">
        <f t="shared" si="17"/>
        <v>0.74437450716376508</v>
      </c>
      <c r="AD10" s="55">
        <f t="shared" si="17"/>
        <v>1.6827761102727017</v>
      </c>
      <c r="AE10" s="55">
        <f t="shared" si="17"/>
        <v>1.1910080691154286</v>
      </c>
      <c r="AF10" s="55">
        <f t="shared" si="17"/>
        <v>1.2267993546525977</v>
      </c>
      <c r="AG10" s="55">
        <f t="shared" si="17"/>
        <v>0.22598463301212957</v>
      </c>
      <c r="AH10" s="55">
        <f t="shared" si="17"/>
        <v>0.35553998058437197</v>
      </c>
      <c r="AI10" s="55">
        <f t="shared" si="17"/>
        <v>-0.10473122082701369</v>
      </c>
      <c r="AJ10" s="55">
        <f t="shared" si="17"/>
        <v>-2.5992424373313394E-2</v>
      </c>
      <c r="AK10" s="55">
        <f t="shared" si="17"/>
        <v>7.6452196280246021E-2</v>
      </c>
      <c r="AL10" s="55">
        <f t="shared" ref="AL10" si="18">AL8/AG8-1</f>
        <v>-8.319233855309216E-2</v>
      </c>
      <c r="AM10" s="55">
        <f t="shared" ref="AM10" si="19">AM8/AH8-1</f>
        <v>-8.6468926557592418E-3</v>
      </c>
      <c r="AN10" s="55">
        <f t="shared" ref="AN10:AO10" si="20">AN8/AI8-1</f>
        <v>3.9259646833255779E-2</v>
      </c>
      <c r="AO10" s="55">
        <f t="shared" si="20"/>
        <v>-2.3795347087175012E-2</v>
      </c>
      <c r="AP10" s="55">
        <f t="shared" ref="AP10:AT10" si="21">AP8/AK8-1</f>
        <v>-1.8029823454963956E-2</v>
      </c>
      <c r="AQ10" s="55">
        <f t="shared" si="21"/>
        <v>2.5224274003914804E-2</v>
      </c>
      <c r="AR10" s="55">
        <f t="shared" si="21"/>
        <v>-1.427708527812821E-3</v>
      </c>
      <c r="AS10" s="55">
        <f t="shared" si="21"/>
        <v>-9.9977117007933214E-2</v>
      </c>
      <c r="AT10" s="55">
        <f t="shared" si="21"/>
        <v>-0.16680825165781221</v>
      </c>
      <c r="AU10" s="55">
        <f t="shared" ref="AU10:AV10" si="22">AU8/AP8-1</f>
        <v>-6.6439596316643534E-2</v>
      </c>
      <c r="AV10" s="55">
        <f t="shared" si="22"/>
        <v>-3.4319581710703928E-2</v>
      </c>
      <c r="AW10" s="55">
        <f t="shared" ref="AW10" si="23">AW8/AR8-1</f>
        <v>6.9397855375309403E-2</v>
      </c>
      <c r="AX10" s="55">
        <f t="shared" ref="AX10" si="24">AX8/AS8-1</f>
        <v>0.14003694546806211</v>
      </c>
      <c r="AY10" s="55">
        <f t="shared" ref="AY10" si="25">AY8/AT8-1</f>
        <v>0.42583659245506977</v>
      </c>
      <c r="AZ10" s="55">
        <f t="shared" ref="AZ10:BB10" si="26">AZ8/AU8-1</f>
        <v>0.14885249206728357</v>
      </c>
      <c r="BA10" s="55">
        <f t="shared" si="26"/>
        <v>9.5724683086711115E-2</v>
      </c>
      <c r="BB10" s="55">
        <f t="shared" si="26"/>
        <v>-2.9940350696765594E-2</v>
      </c>
    </row>
    <row r="11" spans="1:123" s="59" customFormat="1" outlineLevel="1">
      <c r="A11" s="57" t="s">
        <v>30</v>
      </c>
      <c r="B11" s="57" t="s">
        <v>30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2531.3978890886801</v>
      </c>
      <c r="AC11" s="58">
        <v>1995.6510136976931</v>
      </c>
      <c r="AD11" s="58">
        <v>2958.2472007015899</v>
      </c>
      <c r="AE11" s="58">
        <v>3406.1622404099649</v>
      </c>
      <c r="AF11" s="58">
        <v>10891.458343897928</v>
      </c>
      <c r="AG11" s="58">
        <v>2835.9076622995208</v>
      </c>
      <c r="AH11" s="58">
        <v>2644.6511287697235</v>
      </c>
      <c r="AI11" s="58">
        <v>2460.0330961735031</v>
      </c>
      <c r="AJ11" s="58">
        <v>3248.3900180939891</v>
      </c>
      <c r="AK11" s="58">
        <v>11188.981905336736</v>
      </c>
      <c r="AL11" s="58">
        <v>2207.3550760362946</v>
      </c>
      <c r="AM11" s="58">
        <v>2099.7441032039787</v>
      </c>
      <c r="AN11" s="58">
        <v>1965.095</v>
      </c>
      <c r="AO11" s="58">
        <v>2456.4</v>
      </c>
      <c r="AP11" s="58">
        <v>8728.5941792402737</v>
      </c>
      <c r="AQ11" s="58">
        <v>1921</v>
      </c>
      <c r="AR11" s="58">
        <v>1795.1</v>
      </c>
      <c r="AS11" s="58">
        <v>1733.308</v>
      </c>
      <c r="AT11" s="58">
        <v>2038.6</v>
      </c>
      <c r="AU11" s="58">
        <f>AT11+AS11+AR11+AQ11</f>
        <v>7488.0079999999998</v>
      </c>
      <c r="AV11" s="58">
        <v>0</v>
      </c>
      <c r="AW11" s="58">
        <v>0</v>
      </c>
      <c r="AX11" s="58"/>
      <c r="AY11" s="58">
        <v>770.7</v>
      </c>
      <c r="AZ11" s="58">
        <f>AY11</f>
        <v>770.7</v>
      </c>
      <c r="BA11" s="58">
        <v>0</v>
      </c>
      <c r="BB11" s="58">
        <v>0</v>
      </c>
    </row>
    <row r="12" spans="1:123" outlineLevel="1">
      <c r="A12" s="60" t="s">
        <v>216</v>
      </c>
      <c r="B12" s="60" t="s">
        <v>36</v>
      </c>
      <c r="C12" s="53" t="s">
        <v>103</v>
      </c>
      <c r="D12" s="53" t="s">
        <v>103</v>
      </c>
      <c r="E12" s="53" t="s">
        <v>103</v>
      </c>
      <c r="F12" s="55" t="s">
        <v>103</v>
      </c>
      <c r="G12" s="53" t="s">
        <v>103</v>
      </c>
      <c r="H12" s="53" t="s">
        <v>103</v>
      </c>
      <c r="I12" s="53" t="s">
        <v>103</v>
      </c>
      <c r="J12" s="53" t="s">
        <v>103</v>
      </c>
      <c r="K12" s="55" t="s">
        <v>103</v>
      </c>
      <c r="L12" s="53" t="s">
        <v>103</v>
      </c>
      <c r="M12" s="53" t="s">
        <v>103</v>
      </c>
      <c r="N12" s="53" t="s">
        <v>103</v>
      </c>
      <c r="O12" s="53" t="s">
        <v>103</v>
      </c>
      <c r="P12" s="55" t="s">
        <v>103</v>
      </c>
      <c r="Q12" s="53" t="s">
        <v>103</v>
      </c>
      <c r="R12" s="53" t="s">
        <v>103</v>
      </c>
      <c r="S12" s="53" t="s">
        <v>103</v>
      </c>
      <c r="T12" s="53" t="s">
        <v>103</v>
      </c>
      <c r="U12" s="55" t="s">
        <v>103</v>
      </c>
      <c r="V12" s="53" t="s">
        <v>103</v>
      </c>
      <c r="W12" s="53" t="s">
        <v>103</v>
      </c>
      <c r="X12" s="53" t="s">
        <v>103</v>
      </c>
      <c r="Y12" s="53" t="s">
        <v>103</v>
      </c>
      <c r="Z12" s="55" t="s">
        <v>103</v>
      </c>
      <c r="AA12" s="53" t="s">
        <v>103</v>
      </c>
      <c r="AB12" s="55">
        <f t="shared" ref="AB12:AK12" si="27">AB11/AB6</f>
        <v>0.26045723056214304</v>
      </c>
      <c r="AC12" s="55">
        <f t="shared" si="27"/>
        <v>0.21892400251822575</v>
      </c>
      <c r="AD12" s="55">
        <f t="shared" si="27"/>
        <v>0.21749768866293184</v>
      </c>
      <c r="AE12" s="55">
        <f t="shared" si="27"/>
        <v>0.22319757171584451</v>
      </c>
      <c r="AF12" s="55">
        <f t="shared" si="27"/>
        <v>0.22834773258928684</v>
      </c>
      <c r="AG12" s="55">
        <f t="shared" si="27"/>
        <v>0.23516629700096883</v>
      </c>
      <c r="AH12" s="55">
        <f t="shared" si="27"/>
        <v>0.21618989100648558</v>
      </c>
      <c r="AI12" s="55">
        <f t="shared" si="27"/>
        <v>0.19952973368478835</v>
      </c>
      <c r="AJ12" s="55">
        <f t="shared" si="27"/>
        <v>0.21622769054776364</v>
      </c>
      <c r="AK12" s="55">
        <f t="shared" si="27"/>
        <v>0.21665464070111501</v>
      </c>
      <c r="AL12" s="55">
        <f t="shared" ref="AL12" si="28">AL11/AL6</f>
        <v>0.20741487722115623</v>
      </c>
      <c r="AM12" s="55">
        <f t="shared" ref="AM12" si="29">AM11/AM6</f>
        <v>0.18628504613560673</v>
      </c>
      <c r="AN12" s="55">
        <f t="shared" ref="AN12:AO12" si="30">AN11/AN6</f>
        <v>0.16805557384740402</v>
      </c>
      <c r="AO12" s="55">
        <f t="shared" si="30"/>
        <v>0.18193399300823607</v>
      </c>
      <c r="AP12" s="55">
        <f t="shared" ref="AP12:AT12" si="31">AP11/AP6</f>
        <v>0.18528655899807775</v>
      </c>
      <c r="AQ12" s="55">
        <f t="shared" si="31"/>
        <v>0.18574025371287128</v>
      </c>
      <c r="AR12" s="55">
        <f t="shared" si="31"/>
        <v>0.16401650855259609</v>
      </c>
      <c r="AS12" s="55">
        <f t="shared" si="31"/>
        <v>0.17646416835905063</v>
      </c>
      <c r="AT12" s="55">
        <f t="shared" si="31"/>
        <v>0.19454332038668182</v>
      </c>
      <c r="AU12" s="55">
        <f t="shared" ref="AU12:AV12" si="32">AU11/AU6</f>
        <v>0.18005054586660124</v>
      </c>
      <c r="AV12" s="55">
        <f t="shared" si="32"/>
        <v>0</v>
      </c>
      <c r="AW12" s="55">
        <f t="shared" ref="AW12:AZ12" si="33">AW11/AW6</f>
        <v>0</v>
      </c>
      <c r="AX12" s="55">
        <f t="shared" si="33"/>
        <v>0</v>
      </c>
      <c r="AY12" s="55">
        <f t="shared" si="33"/>
        <v>7.6003668530516849E-2</v>
      </c>
      <c r="AZ12" s="55">
        <f t="shared" si="33"/>
        <v>2.4045751511634437E-2</v>
      </c>
      <c r="BA12" s="55"/>
      <c r="BB12" s="55"/>
    </row>
    <row r="13" spans="1:123" outlineLevel="1">
      <c r="A13" s="60" t="s">
        <v>215</v>
      </c>
      <c r="B13" s="60" t="s">
        <v>28</v>
      </c>
      <c r="C13" s="53" t="s">
        <v>103</v>
      </c>
      <c r="D13" s="53" t="s">
        <v>103</v>
      </c>
      <c r="E13" s="53" t="s">
        <v>103</v>
      </c>
      <c r="F13" s="55" t="s">
        <v>103</v>
      </c>
      <c r="G13" s="53" t="s">
        <v>103</v>
      </c>
      <c r="H13" s="53" t="s">
        <v>103</v>
      </c>
      <c r="I13" s="53" t="s">
        <v>103</v>
      </c>
      <c r="J13" s="53" t="s">
        <v>103</v>
      </c>
      <c r="K13" s="55" t="s">
        <v>103</v>
      </c>
      <c r="L13" s="53" t="s">
        <v>103</v>
      </c>
      <c r="M13" s="53" t="s">
        <v>103</v>
      </c>
      <c r="N13" s="53" t="s">
        <v>103</v>
      </c>
      <c r="O13" s="53" t="s">
        <v>103</v>
      </c>
      <c r="P13" s="55" t="s">
        <v>103</v>
      </c>
      <c r="Q13" s="53" t="s">
        <v>103</v>
      </c>
      <c r="R13" s="53" t="s">
        <v>103</v>
      </c>
      <c r="S13" s="53" t="s">
        <v>103</v>
      </c>
      <c r="T13" s="53" t="s">
        <v>103</v>
      </c>
      <c r="U13" s="55" t="s">
        <v>103</v>
      </c>
      <c r="V13" s="53" t="s">
        <v>103</v>
      </c>
      <c r="W13" s="53" t="s">
        <v>103</v>
      </c>
      <c r="X13" s="53" t="s">
        <v>103</v>
      </c>
      <c r="Y13" s="53" t="s">
        <v>103</v>
      </c>
      <c r="Z13" s="55" t="s">
        <v>103</v>
      </c>
      <c r="AA13" s="53" t="s">
        <v>103</v>
      </c>
      <c r="AB13" s="53" t="s">
        <v>103</v>
      </c>
      <c r="AC13" s="53" t="s">
        <v>103</v>
      </c>
      <c r="AD13" s="53" t="s">
        <v>103</v>
      </c>
      <c r="AE13" s="53" t="s">
        <v>103</v>
      </c>
      <c r="AF13" s="53" t="s">
        <v>103</v>
      </c>
      <c r="AG13" s="55">
        <f t="shared" ref="AG13" si="34">AG11/AB11-1</f>
        <v>0.12029312915342061</v>
      </c>
      <c r="AH13" s="55">
        <f t="shared" ref="AH13" si="35">AH11/AC11-1</f>
        <v>0.32520721840514288</v>
      </c>
      <c r="AI13" s="55">
        <f t="shared" ref="AI13" si="36">AI11/AD11-1</f>
        <v>-0.16841530498530632</v>
      </c>
      <c r="AJ13" s="55">
        <f t="shared" ref="AJ13" si="37">AJ11/AE11-1</f>
        <v>-4.6319643980606839E-2</v>
      </c>
      <c r="AK13" s="55">
        <f t="shared" ref="AK13" si="38">AK11/AF11-1</f>
        <v>2.7317146340232634E-2</v>
      </c>
      <c r="AL13" s="55">
        <f t="shared" ref="AL13" si="39">AL11/AG11-1</f>
        <v>-0.22164070946991232</v>
      </c>
      <c r="AM13" s="55">
        <f t="shared" ref="AM13" si="40">AM11/AH11-1</f>
        <v>-0.20604117482188755</v>
      </c>
      <c r="AN13" s="55">
        <f t="shared" ref="AN13:AO13" si="41">AN11/AI11-1</f>
        <v>-0.20119164126017741</v>
      </c>
      <c r="AO13" s="55">
        <f t="shared" si="41"/>
        <v>-0.24381001470959252</v>
      </c>
      <c r="AP13" s="55">
        <f t="shared" ref="AP13:AT13" si="42">AP11/AK11-1</f>
        <v>-0.21989379792659658</v>
      </c>
      <c r="AQ13" s="55">
        <f t="shared" si="42"/>
        <v>-0.12972769045861754</v>
      </c>
      <c r="AR13" s="55">
        <f t="shared" si="42"/>
        <v>-0.14508630015396895</v>
      </c>
      <c r="AS13" s="55">
        <f t="shared" si="42"/>
        <v>-0.11795205829743605</v>
      </c>
      <c r="AT13" s="55">
        <f t="shared" si="42"/>
        <v>-0.17008630516202583</v>
      </c>
      <c r="AU13" s="55">
        <f t="shared" ref="AU13:AV13" si="43">AU11/AP11-1</f>
        <v>-0.14212897905035293</v>
      </c>
      <c r="AV13" s="55">
        <f t="shared" si="43"/>
        <v>-1</v>
      </c>
      <c r="AW13" s="55">
        <f t="shared" ref="AW13" si="44">AW11/AR11-1</f>
        <v>-1</v>
      </c>
      <c r="AX13" s="55">
        <f t="shared" ref="AX13" si="45">AX11/AS11-1</f>
        <v>-1</v>
      </c>
      <c r="AY13" s="55">
        <f t="shared" ref="AY13" si="46">AY11/AT11-1</f>
        <v>-0.62194643382713621</v>
      </c>
      <c r="AZ13" s="55">
        <f t="shared" ref="AZ13" si="47">AZ11/AU11-1</f>
        <v>-0.89707543047496741</v>
      </c>
      <c r="BA13" s="55"/>
      <c r="BB13" s="55"/>
    </row>
    <row r="14" spans="1:123" s="59" customFormat="1" outlineLevel="1">
      <c r="A14" s="57" t="s">
        <v>31</v>
      </c>
      <c r="B14" s="57" t="s">
        <v>31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354.87262084677081</v>
      </c>
      <c r="P14" s="58">
        <v>1900.1</v>
      </c>
      <c r="Q14" s="58">
        <f>P14+O14+N14+M14</f>
        <v>2254.972620846771</v>
      </c>
      <c r="R14" s="58">
        <v>1158.8732423141253</v>
      </c>
      <c r="S14" s="58">
        <v>1190.6804043588693</v>
      </c>
      <c r="T14" s="58">
        <v>1307.7313064963259</v>
      </c>
      <c r="U14" s="58">
        <v>2082.9564581279346</v>
      </c>
      <c r="V14" s="58">
        <f>U14+T14+S14+R14</f>
        <v>5740.2414112972556</v>
      </c>
      <c r="W14" s="58">
        <v>1219.8442600077703</v>
      </c>
      <c r="X14" s="58">
        <v>1217.7668982467085</v>
      </c>
      <c r="Y14" s="58">
        <v>1288.6481973185548</v>
      </c>
      <c r="Z14" s="58">
        <v>2145.3598810799576</v>
      </c>
      <c r="AA14" s="58">
        <f>Z14+Y14+X14+W14</f>
        <v>5871.6192366529913</v>
      </c>
      <c r="AB14" s="58">
        <v>1213.3702724898142</v>
      </c>
      <c r="AC14" s="58">
        <v>1272.5262395563855</v>
      </c>
      <c r="AD14" s="58">
        <v>1814.9630640402308</v>
      </c>
      <c r="AE14" s="58">
        <v>2741.6819970641168</v>
      </c>
      <c r="AF14" s="58">
        <f>AE14+AD14+AC14+AB14</f>
        <v>7042.5415731505473</v>
      </c>
      <c r="AG14" s="58">
        <v>1711.1484333961207</v>
      </c>
      <c r="AH14" s="58">
        <v>1612.3884633641205</v>
      </c>
      <c r="AI14" s="58">
        <v>1841.5255323869824</v>
      </c>
      <c r="AJ14" s="58">
        <v>2677.8064530247707</v>
      </c>
      <c r="AK14" s="58">
        <f>AJ14+AI14+AH14+AG14</f>
        <v>7842.8688821719943</v>
      </c>
      <c r="AL14" s="58">
        <v>1426.7367934883159</v>
      </c>
      <c r="AM14" s="58">
        <v>1220.657172525335</v>
      </c>
      <c r="AN14" s="58">
        <v>1351.789</v>
      </c>
      <c r="AO14" s="58">
        <v>2181.6999999999998</v>
      </c>
      <c r="AP14" s="58">
        <f>AO14+AN14+AM14+AL14</f>
        <v>6180.8829660136507</v>
      </c>
      <c r="AQ14" s="58">
        <v>1191.0999999999999</v>
      </c>
      <c r="AR14" s="58">
        <v>1116.5999999999999</v>
      </c>
      <c r="AS14" s="58">
        <v>1158.914</v>
      </c>
      <c r="AT14" s="58">
        <v>1869</v>
      </c>
      <c r="AU14" s="58">
        <f>AT14+AS14+AR14+AQ14</f>
        <v>5335.6139999999996</v>
      </c>
      <c r="AV14" s="58"/>
      <c r="AW14" s="58"/>
      <c r="AX14" s="58"/>
      <c r="AY14" s="58"/>
      <c r="AZ14" s="58"/>
      <c r="BA14" s="58"/>
      <c r="BB14" s="58"/>
    </row>
    <row r="15" spans="1:123" outlineLevel="1">
      <c r="A15" s="60" t="s">
        <v>216</v>
      </c>
      <c r="B15" s="60" t="s">
        <v>36</v>
      </c>
      <c r="C15" s="53" t="s">
        <v>103</v>
      </c>
      <c r="D15" s="53" t="s">
        <v>103</v>
      </c>
      <c r="E15" s="53" t="s">
        <v>103</v>
      </c>
      <c r="F15" s="55" t="s">
        <v>103</v>
      </c>
      <c r="G15" s="53" t="s">
        <v>103</v>
      </c>
      <c r="H15" s="53" t="s">
        <v>103</v>
      </c>
      <c r="I15" s="53" t="s">
        <v>103</v>
      </c>
      <c r="J15" s="53" t="s">
        <v>103</v>
      </c>
      <c r="K15" s="55" t="s">
        <v>103</v>
      </c>
      <c r="L15" s="53" t="s">
        <v>103</v>
      </c>
      <c r="M15" s="53" t="s">
        <v>103</v>
      </c>
      <c r="N15" s="53" t="s">
        <v>103</v>
      </c>
      <c r="O15" s="55">
        <f t="shared" ref="O15:AK15" si="48">O14/O6</f>
        <v>0.11078667029436695</v>
      </c>
      <c r="P15" s="55">
        <f t="shared" si="48"/>
        <v>0.35514586755326344</v>
      </c>
      <c r="Q15" s="55">
        <f t="shared" si="48"/>
        <v>0.16398665217689826</v>
      </c>
      <c r="R15" s="55">
        <f t="shared" si="48"/>
        <v>0.31249586925483591</v>
      </c>
      <c r="S15" s="55">
        <f t="shared" si="48"/>
        <v>0.27683025531964062</v>
      </c>
      <c r="T15" s="55">
        <f t="shared" si="48"/>
        <v>0.29768941109149843</v>
      </c>
      <c r="U15" s="55">
        <f t="shared" si="48"/>
        <v>0.34079978679148637</v>
      </c>
      <c r="V15" s="55">
        <f t="shared" si="48"/>
        <v>0.30924757500737066</v>
      </c>
      <c r="W15" s="55">
        <f t="shared" si="48"/>
        <v>0.30955993912235669</v>
      </c>
      <c r="X15" s="55">
        <f t="shared" si="48"/>
        <v>0.26301993588131417</v>
      </c>
      <c r="Y15" s="55">
        <f t="shared" si="48"/>
        <v>0.27388858852105763</v>
      </c>
      <c r="Z15" s="55">
        <f t="shared" si="48"/>
        <v>0.33351472746380284</v>
      </c>
      <c r="AA15" s="55">
        <f t="shared" si="48"/>
        <v>0.29792916908255845</v>
      </c>
      <c r="AB15" s="55">
        <f t="shared" si="48"/>
        <v>0.12484448303498551</v>
      </c>
      <c r="AC15" s="55">
        <f t="shared" si="48"/>
        <v>0.13959682116812813</v>
      </c>
      <c r="AD15" s="55">
        <f t="shared" si="48"/>
        <v>0.13344059662888294</v>
      </c>
      <c r="AE15" s="55">
        <f t="shared" si="48"/>
        <v>0.17965578882352515</v>
      </c>
      <c r="AF15" s="55">
        <f t="shared" si="48"/>
        <v>0.14765225639371804</v>
      </c>
      <c r="AG15" s="55">
        <f t="shared" si="48"/>
        <v>0.14189617174435132</v>
      </c>
      <c r="AH15" s="55">
        <f t="shared" si="48"/>
        <v>0.13180645354798173</v>
      </c>
      <c r="AI15" s="55">
        <f t="shared" si="48"/>
        <v>0.14936347792330582</v>
      </c>
      <c r="AJ15" s="55">
        <f t="shared" si="48"/>
        <v>0.17824703987090365</v>
      </c>
      <c r="AK15" s="55">
        <f t="shared" si="48"/>
        <v>0.15186314126779268</v>
      </c>
      <c r="AL15" s="55">
        <f t="shared" ref="AL15" si="49">AL14/AL6</f>
        <v>0.13406381241556961</v>
      </c>
      <c r="AM15" s="55">
        <f t="shared" ref="AM15" si="50">AM14/AM6</f>
        <v>0.10829423326045724</v>
      </c>
      <c r="AN15" s="55">
        <f t="shared" ref="AN15:AO15" si="51">AN14/AN6</f>
        <v>0.11560544203491863</v>
      </c>
      <c r="AO15" s="55">
        <f t="shared" si="51"/>
        <v>0.16158825620667178</v>
      </c>
      <c r="AP15" s="55">
        <f t="shared" ref="AP15:AT15" si="52">AP14/AP6</f>
        <v>0.13120492404908463</v>
      </c>
      <c r="AQ15" s="55">
        <f t="shared" si="52"/>
        <v>0.11516669245049505</v>
      </c>
      <c r="AR15" s="55">
        <f t="shared" si="52"/>
        <v>0.1020226357583582</v>
      </c>
      <c r="AS15" s="55">
        <f t="shared" si="52"/>
        <v>0.11798641396085449</v>
      </c>
      <c r="AT15" s="55">
        <f t="shared" si="52"/>
        <v>0.17835841548254111</v>
      </c>
      <c r="AU15" s="55">
        <f t="shared" ref="AU15" si="53">AU14/AU6</f>
        <v>0.12829583157943736</v>
      </c>
      <c r="AV15" s="55"/>
      <c r="AW15" s="55"/>
      <c r="AX15" s="55"/>
      <c r="AY15" s="55"/>
      <c r="AZ15" s="55"/>
      <c r="BA15" s="55"/>
      <c r="BB15" s="55"/>
    </row>
    <row r="16" spans="1:123" outlineLevel="1">
      <c r="A16" s="60" t="s">
        <v>215</v>
      </c>
      <c r="B16" s="60" t="s">
        <v>28</v>
      </c>
      <c r="C16" s="53" t="s">
        <v>103</v>
      </c>
      <c r="D16" s="53" t="s">
        <v>103</v>
      </c>
      <c r="E16" s="53" t="s">
        <v>103</v>
      </c>
      <c r="F16" s="55" t="s">
        <v>103</v>
      </c>
      <c r="G16" s="53" t="s">
        <v>103</v>
      </c>
      <c r="H16" s="53" t="s">
        <v>103</v>
      </c>
      <c r="I16" s="53" t="s">
        <v>103</v>
      </c>
      <c r="J16" s="53" t="s">
        <v>103</v>
      </c>
      <c r="K16" s="55" t="s">
        <v>103</v>
      </c>
      <c r="L16" s="53" t="s">
        <v>103</v>
      </c>
      <c r="M16" s="53" t="s">
        <v>103</v>
      </c>
      <c r="N16" s="53" t="s">
        <v>103</v>
      </c>
      <c r="O16" s="53" t="s">
        <v>103</v>
      </c>
      <c r="P16" s="53" t="s">
        <v>103</v>
      </c>
      <c r="Q16" s="53" t="s">
        <v>103</v>
      </c>
      <c r="R16" s="53" t="s">
        <v>103</v>
      </c>
      <c r="S16" s="53" t="s">
        <v>103</v>
      </c>
      <c r="T16" s="55">
        <f t="shared" ref="T16" si="54">T14/O14-1</f>
        <v>2.6850724166206854</v>
      </c>
      <c r="U16" s="55">
        <f t="shared" ref="U16" si="55">U14/P14-1</f>
        <v>9.6235176110696763E-2</v>
      </c>
      <c r="V16" s="55">
        <f t="shared" ref="V16" si="56">V14/Q14-1</f>
        <v>1.5455925088534874</v>
      </c>
      <c r="W16" s="55">
        <f t="shared" ref="W16" si="57">W14/R14-1</f>
        <v>5.2612326756197758E-2</v>
      </c>
      <c r="X16" s="55">
        <f t="shared" ref="X16" si="58">X14/S14-1</f>
        <v>2.2748752552473661E-2</v>
      </c>
      <c r="Y16" s="55">
        <f t="shared" ref="Y16" si="59">Y14/T14-1</f>
        <v>-1.4592530654403801E-2</v>
      </c>
      <c r="Z16" s="55">
        <f t="shared" ref="Z16" si="60">Z14/U14-1</f>
        <v>2.9959062614351772E-2</v>
      </c>
      <c r="AA16" s="55">
        <f t="shared" ref="AA16" si="61">AA14/V14-1</f>
        <v>2.2887160302556886E-2</v>
      </c>
      <c r="AB16" s="55">
        <f t="shared" ref="AB16" si="62">AB14/W14-1</f>
        <v>-5.3072246435089676E-3</v>
      </c>
      <c r="AC16" s="55">
        <f t="shared" ref="AC16" si="63">AC14/X14-1</f>
        <v>4.4967014121107374E-2</v>
      </c>
      <c r="AD16" s="55">
        <f t="shared" ref="AD16" si="64">AD14/Y14-1</f>
        <v>0.40842401193502043</v>
      </c>
      <c r="AE16" s="55">
        <f t="shared" ref="AE16" si="65">AE14/Z14-1</f>
        <v>0.27795901342388074</v>
      </c>
      <c r="AF16" s="55">
        <f t="shared" ref="AF16" si="66">AF14/AA14-1</f>
        <v>0.19942068606700358</v>
      </c>
      <c r="AG16" s="55">
        <f t="shared" ref="AG16" si="67">AG14/AB14-1</f>
        <v>0.41024423639856833</v>
      </c>
      <c r="AH16" s="55">
        <f t="shared" ref="AH16" si="68">AH14/AC14-1</f>
        <v>0.26707679043711829</v>
      </c>
      <c r="AI16" s="55">
        <f t="shared" ref="AI16" si="69">AI14/AD14-1</f>
        <v>1.4635266619487997E-2</v>
      </c>
      <c r="AJ16" s="55">
        <f t="shared" ref="AJ16" si="70">AJ14/AE14-1</f>
        <v>-2.3297940500665693E-2</v>
      </c>
      <c r="AK16" s="55">
        <f t="shared" ref="AK16" si="71">AK14/AF14-1</f>
        <v>0.11364182954526925</v>
      </c>
      <c r="AL16" s="55">
        <f t="shared" ref="AL16" si="72">AL14/AG14-1</f>
        <v>-0.16621096940335689</v>
      </c>
      <c r="AM16" s="55">
        <f t="shared" ref="AM16" si="73">AM14/AH14-1</f>
        <v>-0.24295093877158447</v>
      </c>
      <c r="AN16" s="55">
        <f t="shared" ref="AN16:AO16" si="74">AN14/AI14-1</f>
        <v>-0.26594066917561909</v>
      </c>
      <c r="AO16" s="55">
        <f t="shared" si="74"/>
        <v>-0.18526598607019706</v>
      </c>
      <c r="AP16" s="55">
        <f t="shared" ref="AP16:AT16" si="75">AP14/AK14-1</f>
        <v>-0.2119104553610841</v>
      </c>
      <c r="AQ16" s="55">
        <f t="shared" si="75"/>
        <v>-0.16515785852286968</v>
      </c>
      <c r="AR16" s="55">
        <f t="shared" si="75"/>
        <v>-8.5246844787761566E-2</v>
      </c>
      <c r="AS16" s="55">
        <f t="shared" si="75"/>
        <v>-0.14268129123702</v>
      </c>
      <c r="AT16" s="55">
        <f t="shared" si="75"/>
        <v>-0.14332859696566891</v>
      </c>
      <c r="AU16" s="55">
        <f t="shared" ref="AU16" si="76">AU14/AP14-1</f>
        <v>-0.13675537470317223</v>
      </c>
      <c r="AV16" s="55"/>
      <c r="AW16" s="55"/>
      <c r="AX16" s="55"/>
      <c r="AY16" s="55"/>
      <c r="AZ16" s="55"/>
      <c r="BA16" s="55"/>
      <c r="BB16" s="55"/>
    </row>
    <row r="17" spans="1:123" s="59" customFormat="1" outlineLevel="1">
      <c r="A17" s="57" t="s">
        <v>32</v>
      </c>
      <c r="B17" s="57" t="s">
        <v>32</v>
      </c>
      <c r="C17" s="58">
        <v>73.053873572322601</v>
      </c>
      <c r="D17" s="58">
        <v>91.8</v>
      </c>
      <c r="E17" s="58">
        <v>119.7</v>
      </c>
      <c r="F17" s="58">
        <v>187.5</v>
      </c>
      <c r="G17" s="58">
        <v>472.05387357232257</v>
      </c>
      <c r="H17" s="58">
        <v>143.51321065348512</v>
      </c>
      <c r="I17" s="58">
        <v>139.15890138753508</v>
      </c>
      <c r="J17" s="58">
        <v>144.9</v>
      </c>
      <c r="K17" s="58">
        <v>212.29091915035195</v>
      </c>
      <c r="L17" s="58">
        <v>639.86303119137222</v>
      </c>
      <c r="M17" s="58">
        <v>159.43453876779927</v>
      </c>
      <c r="N17" s="58">
        <v>167.45169859282123</v>
      </c>
      <c r="O17" s="58">
        <v>176.69237617170734</v>
      </c>
      <c r="P17" s="58">
        <v>276.2</v>
      </c>
      <c r="Q17" s="58">
        <v>779.77861353232788</v>
      </c>
      <c r="R17" s="58">
        <v>221.99707653545636</v>
      </c>
      <c r="S17" s="58">
        <v>259.95248870902844</v>
      </c>
      <c r="T17" s="58">
        <v>295.12287751354609</v>
      </c>
      <c r="U17" s="58">
        <v>397.36756034472182</v>
      </c>
      <c r="V17" s="58">
        <v>1174.4400031027526</v>
      </c>
      <c r="W17" s="58">
        <v>311.36406709368492</v>
      </c>
      <c r="X17" s="58">
        <v>304.65869228491124</v>
      </c>
      <c r="Y17" s="58">
        <v>331.53106341577552</v>
      </c>
      <c r="Z17" s="58">
        <v>501.40634373209463</v>
      </c>
      <c r="AA17" s="58">
        <v>1448.9601665264663</v>
      </c>
      <c r="AB17" s="58">
        <v>381.07750999018384</v>
      </c>
      <c r="AC17" s="58">
        <v>426.87638400904694</v>
      </c>
      <c r="AD17" s="58">
        <v>552.16405104201147</v>
      </c>
      <c r="AE17" s="58">
        <v>818.15864431124567</v>
      </c>
      <c r="AF17" s="58">
        <v>2178.2765893524879</v>
      </c>
      <c r="AG17" s="58">
        <v>654.9149966372978</v>
      </c>
      <c r="AH17" s="58">
        <v>628.02447544659401</v>
      </c>
      <c r="AI17" s="58">
        <v>618.43582725780266</v>
      </c>
      <c r="AJ17" s="58">
        <v>1017.664024616658</v>
      </c>
      <c r="AK17" s="58">
        <v>2919.0393239583527</v>
      </c>
      <c r="AL17" s="58">
        <v>721.20767826577594</v>
      </c>
      <c r="AM17" s="58">
        <v>666.87160817712879</v>
      </c>
      <c r="AN17" s="58">
        <v>676.4</v>
      </c>
      <c r="AO17" s="58">
        <v>976.6</v>
      </c>
      <c r="AP17" s="58">
        <f>AO17+AN17+AM17+AL17</f>
        <v>3041.079286442905</v>
      </c>
      <c r="AQ17" s="58">
        <v>785</v>
      </c>
      <c r="AR17" s="58">
        <v>758.93</v>
      </c>
      <c r="AS17" s="58">
        <v>0</v>
      </c>
      <c r="AT17" s="58">
        <v>0</v>
      </c>
      <c r="AU17" s="58">
        <f>AT17+AS17+AR17+AQ17</f>
        <v>1543.9299999999998</v>
      </c>
      <c r="AV17" s="58"/>
      <c r="AW17" s="58"/>
      <c r="AX17" s="58"/>
      <c r="AY17" s="58"/>
      <c r="AZ17" s="58"/>
      <c r="BA17" s="58"/>
      <c r="BB17" s="58"/>
    </row>
    <row r="18" spans="1:123" outlineLevel="1">
      <c r="A18" s="60" t="s">
        <v>216</v>
      </c>
      <c r="B18" s="60" t="s">
        <v>36</v>
      </c>
      <c r="C18" s="55">
        <f>C17/C6</f>
        <v>3.3118393006171781E-2</v>
      </c>
      <c r="D18" s="55">
        <f t="shared" ref="D18:AK18" si="77">D17/D6</f>
        <v>3.4808195013440617E-2</v>
      </c>
      <c r="E18" s="55">
        <f t="shared" si="77"/>
        <v>4.332157604275752E-2</v>
      </c>
      <c r="F18" s="55">
        <f t="shared" si="77"/>
        <v>5.8589487353475835E-2</v>
      </c>
      <c r="G18" s="55">
        <f t="shared" si="77"/>
        <v>4.3682643842003627E-2</v>
      </c>
      <c r="H18" s="55">
        <f t="shared" si="77"/>
        <v>6.1858396085103629E-2</v>
      </c>
      <c r="I18" s="55">
        <f t="shared" si="77"/>
        <v>4.9426629059192727E-2</v>
      </c>
      <c r="J18" s="55">
        <f t="shared" si="77"/>
        <v>5.4551615089225215E-2</v>
      </c>
      <c r="K18" s="55">
        <f t="shared" si="77"/>
        <v>6.6368618935410614E-2</v>
      </c>
      <c r="L18" s="55">
        <f t="shared" si="77"/>
        <v>5.8205655052156358E-2</v>
      </c>
      <c r="M18" s="55">
        <f t="shared" si="77"/>
        <v>6.6543382671550966E-2</v>
      </c>
      <c r="N18" s="55">
        <f t="shared" si="77"/>
        <v>5.9770011570840269E-2</v>
      </c>
      <c r="O18" s="55">
        <f t="shared" si="77"/>
        <v>5.5161088437181767E-2</v>
      </c>
      <c r="P18" s="55">
        <f t="shared" si="77"/>
        <v>5.1624276942377437E-2</v>
      </c>
      <c r="Q18" s="55">
        <f t="shared" si="77"/>
        <v>5.670724473110976E-2</v>
      </c>
      <c r="R18" s="55">
        <f t="shared" si="77"/>
        <v>5.9862603493588483E-2</v>
      </c>
      <c r="S18" s="55">
        <f t="shared" si="77"/>
        <v>6.0438312041462709E-2</v>
      </c>
      <c r="T18" s="55">
        <f t="shared" si="77"/>
        <v>6.7181197827263894E-2</v>
      </c>
      <c r="U18" s="55">
        <f t="shared" si="77"/>
        <v>6.5014695489624422E-2</v>
      </c>
      <c r="V18" s="55">
        <f t="shared" si="77"/>
        <v>6.3271332497686017E-2</v>
      </c>
      <c r="W18" s="55">
        <f t="shared" si="77"/>
        <v>7.9014874942967314E-2</v>
      </c>
      <c r="X18" s="55">
        <f t="shared" si="77"/>
        <v>6.5801845842445056E-2</v>
      </c>
      <c r="Y18" s="55">
        <f t="shared" si="77"/>
        <v>7.0463432299657763E-2</v>
      </c>
      <c r="Z18" s="55">
        <f t="shared" si="77"/>
        <v>7.7947947826008057E-2</v>
      </c>
      <c r="AA18" s="55">
        <f t="shared" si="77"/>
        <v>7.3521030749437902E-2</v>
      </c>
      <c r="AB18" s="55">
        <f t="shared" si="77"/>
        <v>3.9209321185494438E-2</v>
      </c>
      <c r="AC18" s="55">
        <f t="shared" si="77"/>
        <v>4.6828571692307065E-2</v>
      </c>
      <c r="AD18" s="55">
        <f t="shared" si="77"/>
        <v>4.0596473761867008E-2</v>
      </c>
      <c r="AE18" s="55">
        <f t="shared" si="77"/>
        <v>5.3611956741854538E-2</v>
      </c>
      <c r="AF18" s="55">
        <f t="shared" si="77"/>
        <v>4.5669230366165117E-2</v>
      </c>
      <c r="AG18" s="55">
        <f t="shared" si="77"/>
        <v>5.4308515279623638E-2</v>
      </c>
      <c r="AH18" s="55">
        <f t="shared" si="77"/>
        <v>5.1338545723180147E-2</v>
      </c>
      <c r="AI18" s="55">
        <f t="shared" si="77"/>
        <v>5.0160437315180793E-2</v>
      </c>
      <c r="AJ18" s="55">
        <f t="shared" si="77"/>
        <v>6.7740370020443641E-2</v>
      </c>
      <c r="AK18" s="55">
        <f t="shared" si="77"/>
        <v>5.6521980397785762E-2</v>
      </c>
      <c r="AL18" s="55">
        <f t="shared" ref="AL18" si="78">AL17/AL6</f>
        <v>6.7768526986181826E-2</v>
      </c>
      <c r="AM18" s="55">
        <f t="shared" ref="AM18" si="79">AM17/AM6</f>
        <v>5.916349906935997E-2</v>
      </c>
      <c r="AN18" s="55">
        <f t="shared" ref="AN18:AO18" si="80">AN17/AN6</f>
        <v>5.7845951544522822E-2</v>
      </c>
      <c r="AO18" s="55">
        <f t="shared" si="80"/>
        <v>7.2332168039343489E-2</v>
      </c>
      <c r="AP18" s="55">
        <f t="shared" ref="AP18:AT18" si="81">AP17/AP6</f>
        <v>6.4554624153047677E-2</v>
      </c>
      <c r="AQ18" s="55">
        <f t="shared" si="81"/>
        <v>7.5901144801980194E-2</v>
      </c>
      <c r="AR18" s="55">
        <f t="shared" si="81"/>
        <v>6.9342682210362508E-2</v>
      </c>
      <c r="AS18" s="55">
        <f t="shared" si="81"/>
        <v>0</v>
      </c>
      <c r="AT18" s="55">
        <f t="shared" si="81"/>
        <v>0</v>
      </c>
      <c r="AU18" s="55">
        <f t="shared" ref="AU18" si="82">AU17/AU6</f>
        <v>3.7124084172963173E-2</v>
      </c>
      <c r="AV18" s="55"/>
      <c r="AW18" s="55"/>
      <c r="AX18" s="55"/>
      <c r="AY18" s="55"/>
      <c r="AZ18" s="55"/>
      <c r="BA18" s="55"/>
      <c r="BB18" s="55"/>
    </row>
    <row r="19" spans="1:123" outlineLevel="1">
      <c r="A19" s="60" t="s">
        <v>215</v>
      </c>
      <c r="B19" s="60" t="s">
        <v>28</v>
      </c>
      <c r="C19" s="53" t="s">
        <v>103</v>
      </c>
      <c r="D19" s="53" t="s">
        <v>103</v>
      </c>
      <c r="E19" s="53" t="s">
        <v>103</v>
      </c>
      <c r="F19" s="55" t="s">
        <v>103</v>
      </c>
      <c r="G19" s="53" t="s">
        <v>103</v>
      </c>
      <c r="H19" s="55">
        <f>H17/C17-1</f>
        <v>0.96448461437720323</v>
      </c>
      <c r="I19" s="55">
        <f t="shared" ref="I19" si="83">I17/D17-1</f>
        <v>0.51589217197750648</v>
      </c>
      <c r="J19" s="55">
        <f t="shared" ref="J19" si="84">J17/E17-1</f>
        <v>0.21052631578947367</v>
      </c>
      <c r="K19" s="55">
        <f t="shared" ref="K19" si="85">K17/F17-1</f>
        <v>0.13221823546854372</v>
      </c>
      <c r="L19" s="55">
        <f t="shared" ref="L19" si="86">L17/G17-1</f>
        <v>0.35548730137332485</v>
      </c>
      <c r="M19" s="55">
        <f t="shared" ref="M19" si="87">M17/H17-1</f>
        <v>0.11093980855014407</v>
      </c>
      <c r="N19" s="55">
        <f t="shared" ref="N19" si="88">N17/I17-1</f>
        <v>0.20331288134055669</v>
      </c>
      <c r="O19" s="55">
        <f t="shared" ref="O19" si="89">O17/J17-1</f>
        <v>0.21940908331060949</v>
      </c>
      <c r="P19" s="55">
        <f t="shared" ref="P19" si="90">P17/K17-1</f>
        <v>0.30104481673276551</v>
      </c>
      <c r="Q19" s="55">
        <f t="shared" ref="Q19" si="91">Q17/L17-1</f>
        <v>0.21866489470480022</v>
      </c>
      <c r="R19" s="55">
        <f t="shared" ref="R19" si="92">R17/M17-1</f>
        <v>0.3924026641352365</v>
      </c>
      <c r="S19" s="55">
        <f t="shared" ref="S19" si="93">S17/N17-1</f>
        <v>0.5524028176097151</v>
      </c>
      <c r="T19" s="55">
        <f t="shared" ref="T19" si="94">T17/O17-1</f>
        <v>0.67026378787701368</v>
      </c>
      <c r="U19" s="55">
        <f t="shared" ref="U19" si="95">U17/P17-1</f>
        <v>0.43869500486865265</v>
      </c>
      <c r="V19" s="55">
        <f t="shared" ref="V19" si="96">V17/Q17-1</f>
        <v>0.50611979185046341</v>
      </c>
      <c r="W19" s="55">
        <f t="shared" ref="W19" si="97">W17/R17-1</f>
        <v>0.4025593127302074</v>
      </c>
      <c r="X19" s="55">
        <f t="shared" ref="X19" si="98">X17/S17-1</f>
        <v>0.17197836342287776</v>
      </c>
      <c r="Y19" s="55">
        <f t="shared" ref="Y19" si="99">Y17/T17-1</f>
        <v>0.12336619312258601</v>
      </c>
      <c r="Z19" s="55">
        <f t="shared" ref="Z19" si="100">Z17/U17-1</f>
        <v>0.26182002198950949</v>
      </c>
      <c r="AA19" s="55">
        <f t="shared" ref="AA19" si="101">AA17/V17-1</f>
        <v>0.23374558317024197</v>
      </c>
      <c r="AB19" s="55">
        <f t="shared" ref="AB19" si="102">AB17/W17-1</f>
        <v>0.22389687913320833</v>
      </c>
      <c r="AC19" s="55">
        <f t="shared" ref="AC19" si="103">AC17/X17-1</f>
        <v>0.40116266109958865</v>
      </c>
      <c r="AD19" s="55">
        <f t="shared" ref="AD19" si="104">AD17/Y17-1</f>
        <v>0.66549717951930942</v>
      </c>
      <c r="AE19" s="55">
        <f t="shared" ref="AE19" si="105">AE17/Z17-1</f>
        <v>0.63172774843948587</v>
      </c>
      <c r="AF19" s="55">
        <f t="shared" ref="AF19" si="106">AF17/AA17-1</f>
        <v>0.50333780022012786</v>
      </c>
      <c r="AG19" s="55">
        <f t="shared" ref="AG19" si="107">AG17/AB17-1</f>
        <v>0.71858737256409522</v>
      </c>
      <c r="AH19" s="55">
        <f t="shared" ref="AH19" si="108">AH17/AC17-1</f>
        <v>0.47120922818087796</v>
      </c>
      <c r="AI19" s="55">
        <f t="shared" ref="AI19" si="109">AI17/AD17-1</f>
        <v>0.12002189583100709</v>
      </c>
      <c r="AJ19" s="55">
        <f t="shared" ref="AJ19" si="110">AJ17/AE17-1</f>
        <v>0.24384681588662183</v>
      </c>
      <c r="AK19" s="55">
        <f t="shared" ref="AK19" si="111">AK17/AF17-1</f>
        <v>0.34006826232570542</v>
      </c>
      <c r="AL19" s="55">
        <f t="shared" ref="AL19" si="112">AL17/AG17-1</f>
        <v>0.10122333733211497</v>
      </c>
      <c r="AM19" s="55">
        <f t="shared" ref="AM19" si="113">AM17/AH17-1</f>
        <v>6.1856080852438433E-2</v>
      </c>
      <c r="AN19" s="55">
        <f t="shared" ref="AN19:AO19" si="114">AN17/AI17-1</f>
        <v>9.3727061381963406E-2</v>
      </c>
      <c r="AO19" s="55">
        <f t="shared" si="114"/>
        <v>-4.0351258984640204E-2</v>
      </c>
      <c r="AP19" s="55">
        <f t="shared" ref="AP19:AT19" si="115">AP17/AK17-1</f>
        <v>4.1808262561896736E-2</v>
      </c>
      <c r="AQ19" s="55">
        <f t="shared" si="115"/>
        <v>8.8452083438185003E-2</v>
      </c>
      <c r="AR19" s="55">
        <f t="shared" si="115"/>
        <v>0.13804515096168157</v>
      </c>
      <c r="AS19" s="55">
        <f t="shared" si="115"/>
        <v>-1</v>
      </c>
      <c r="AT19" s="55">
        <f t="shared" si="115"/>
        <v>-1</v>
      </c>
      <c r="AU19" s="55">
        <f t="shared" ref="AU19" si="116">AU17/AP17-1</f>
        <v>-0.49230853438027045</v>
      </c>
      <c r="AV19" s="55"/>
      <c r="AW19" s="55"/>
      <c r="AX19" s="55"/>
      <c r="AY19" s="55"/>
      <c r="AZ19" s="55"/>
      <c r="BA19" s="55"/>
      <c r="BB19" s="55"/>
    </row>
    <row r="20" spans="1:123" s="59" customFormat="1" outlineLevel="1">
      <c r="A20" s="57" t="s">
        <v>331</v>
      </c>
      <c r="B20" s="57" t="s">
        <v>330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>
        <v>4</v>
      </c>
      <c r="AW20" s="58">
        <v>3.3</v>
      </c>
      <c r="AX20" s="58">
        <v>0.7</v>
      </c>
      <c r="AY20" s="58">
        <v>0</v>
      </c>
      <c r="AZ20" s="58">
        <f>AY20+AX20+AW20+AV20</f>
        <v>8</v>
      </c>
      <c r="BA20" s="58">
        <v>0</v>
      </c>
      <c r="BB20" s="58">
        <v>0</v>
      </c>
    </row>
    <row r="21" spans="1:123" outlineLevel="1"/>
    <row r="22" spans="1:123" outlineLevel="1"/>
    <row r="23" spans="1:123" s="72" customFormat="1" outlineLevel="1">
      <c r="A23" s="73" t="s">
        <v>218</v>
      </c>
      <c r="B23" s="73" t="s">
        <v>35</v>
      </c>
      <c r="C23" s="79">
        <f>C35-C6</f>
        <v>-564.03992582939168</v>
      </c>
      <c r="D23" s="79">
        <f t="shared" ref="D23:AN23" si="117">D35-D6</f>
        <v>-708.40997727842296</v>
      </c>
      <c r="E23" s="79">
        <f t="shared" si="117"/>
        <v>-767.15737080891313</v>
      </c>
      <c r="F23" s="79">
        <f t="shared" si="117"/>
        <v>-867.83281427255088</v>
      </c>
      <c r="G23" s="79">
        <f t="shared" si="117"/>
        <v>-2907.4400881892789</v>
      </c>
      <c r="H23" s="79">
        <f t="shared" si="117"/>
        <v>-630.32713204669471</v>
      </c>
      <c r="I23" s="79">
        <f t="shared" si="117"/>
        <v>-789.80615994729578</v>
      </c>
      <c r="J23" s="79">
        <f t="shared" si="117"/>
        <v>-753.59999999999991</v>
      </c>
      <c r="K23" s="79">
        <f t="shared" si="117"/>
        <v>-903.95180568688647</v>
      </c>
      <c r="L23" s="79">
        <f t="shared" si="117"/>
        <v>-3080.4708624238092</v>
      </c>
      <c r="M23" s="79">
        <f t="shared" si="117"/>
        <v>-667.34179697567583</v>
      </c>
      <c r="N23" s="79">
        <f t="shared" si="117"/>
        <v>-775.78171403499005</v>
      </c>
      <c r="O23" s="79">
        <f t="shared" si="117"/>
        <v>-837.78510592430848</v>
      </c>
      <c r="P23" s="79">
        <f t="shared" si="117"/>
        <v>-1617.38</v>
      </c>
      <c r="Q23" s="79">
        <f t="shared" si="117"/>
        <v>-3898.2886169349749</v>
      </c>
      <c r="R23" s="79">
        <f t="shared" si="117"/>
        <v>-1020.8170820286241</v>
      </c>
      <c r="S23" s="79">
        <f t="shared" si="117"/>
        <v>-1201.0784479575113</v>
      </c>
      <c r="T23" s="79">
        <f t="shared" si="117"/>
        <v>-1151.0373459091306</v>
      </c>
      <c r="U23" s="79">
        <f t="shared" si="117"/>
        <v>-1776.4048285038034</v>
      </c>
      <c r="V23" s="79">
        <f t="shared" si="117"/>
        <v>-5164.5427661645444</v>
      </c>
      <c r="W23" s="79">
        <f t="shared" si="117"/>
        <v>-1025.4253068502212</v>
      </c>
      <c r="X23" s="79">
        <f t="shared" si="117"/>
        <v>-1226.2331141738387</v>
      </c>
      <c r="Y23" s="79">
        <f t="shared" si="117"/>
        <v>-1231.2130459440091</v>
      </c>
      <c r="Z23" s="79">
        <f t="shared" si="117"/>
        <v>-1780.5427402420319</v>
      </c>
      <c r="AA23" s="79">
        <f t="shared" si="117"/>
        <v>-5263.4142072101004</v>
      </c>
      <c r="AB23" s="79">
        <f t="shared" si="117"/>
        <v>-2201.0607879517056</v>
      </c>
      <c r="AC23" s="79">
        <f t="shared" si="117"/>
        <v>-2128.5430019981441</v>
      </c>
      <c r="AD23" s="79">
        <f t="shared" si="117"/>
        <v>-3181.7521832477523</v>
      </c>
      <c r="AE23" s="79">
        <f t="shared" si="117"/>
        <v>-3263.4743310537106</v>
      </c>
      <c r="AF23" s="79">
        <f t="shared" si="117"/>
        <v>-10774.830304251314</v>
      </c>
      <c r="AG23" s="79">
        <f t="shared" si="117"/>
        <v>-2604.0850875869837</v>
      </c>
      <c r="AH23" s="79">
        <f t="shared" si="117"/>
        <v>-2715.8350130797935</v>
      </c>
      <c r="AI23" s="79">
        <f t="shared" si="117"/>
        <v>-2779.9310626173719</v>
      </c>
      <c r="AJ23" s="79">
        <f t="shared" si="117"/>
        <v>-3379.7834541179873</v>
      </c>
      <c r="AK23" s="79">
        <f t="shared" si="117"/>
        <v>-11479.634617402131</v>
      </c>
      <c r="AL23" s="79">
        <f t="shared" si="117"/>
        <v>-2388.8256797470458</v>
      </c>
      <c r="AM23" s="79">
        <f t="shared" si="117"/>
        <v>-2569.2593899727253</v>
      </c>
      <c r="AN23" s="79">
        <f t="shared" si="117"/>
        <v>-2689.5229999999992</v>
      </c>
      <c r="AO23" s="79">
        <f t="shared" ref="AO23" si="118">AO35-AO6</f>
        <v>-3111.8000000000011</v>
      </c>
      <c r="AP23" s="79">
        <f>AO23+AN23+AM23+AL23</f>
        <v>-10759.408069719771</v>
      </c>
      <c r="AQ23" s="79">
        <f t="shared" ref="AQ23:AS23" si="119">AQ35-AQ6</f>
        <v>-2320.9000000000005</v>
      </c>
      <c r="AR23" s="79">
        <f t="shared" si="119"/>
        <v>-2492.6400000000012</v>
      </c>
      <c r="AS23" s="79">
        <f t="shared" si="119"/>
        <v>-2305.175000000002</v>
      </c>
      <c r="AT23" s="79">
        <f t="shared" ref="AT23" si="120">AT35-AT6</f>
        <v>-2593</v>
      </c>
      <c r="AU23" s="79">
        <f>AT23+AS23+AR23+AQ23</f>
        <v>-9711.7150000000038</v>
      </c>
      <c r="AV23" s="79">
        <f t="shared" ref="AV23:AZ23" si="121">AV35-AV6</f>
        <v>-1645.5</v>
      </c>
      <c r="AW23" s="79">
        <f t="shared" si="121"/>
        <v>-1998.1000000000004</v>
      </c>
      <c r="AX23" s="79">
        <f t="shared" si="121"/>
        <v>-1925.0999999999995</v>
      </c>
      <c r="AY23" s="79">
        <f t="shared" si="121"/>
        <v>-2393.0000000000009</v>
      </c>
      <c r="AZ23" s="79">
        <f t="shared" si="121"/>
        <v>-7961.7999999999993</v>
      </c>
      <c r="BA23" s="79">
        <f t="shared" ref="BA23:BB23" si="122">BA35-BA6</f>
        <v>-1676.9001909809604</v>
      </c>
      <c r="BB23" s="79">
        <f t="shared" si="122"/>
        <v>-1858.5</v>
      </c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</row>
    <row r="24" spans="1:123" outlineLevel="1">
      <c r="A24" s="60" t="s">
        <v>216</v>
      </c>
      <c r="B24" s="60" t="s">
        <v>36</v>
      </c>
      <c r="C24" s="55">
        <f>C23/C6</f>
        <v>-0.25570301780502669</v>
      </c>
      <c r="D24" s="55">
        <f t="shared" ref="D24:AH24" si="123">D23/D6</f>
        <v>-0.26861081305636586</v>
      </c>
      <c r="E24" s="55">
        <f t="shared" si="123"/>
        <v>-0.27764800648504812</v>
      </c>
      <c r="F24" s="55">
        <f t="shared" si="123"/>
        <v>-0.27117802504934913</v>
      </c>
      <c r="G24" s="55">
        <f t="shared" si="123"/>
        <v>-0.2690469816574394</v>
      </c>
      <c r="H24" s="55">
        <f t="shared" si="123"/>
        <v>-0.2716894508859975</v>
      </c>
      <c r="I24" s="55">
        <f t="shared" si="123"/>
        <v>-0.28052431937262434</v>
      </c>
      <c r="J24" s="55">
        <f t="shared" si="123"/>
        <v>-0.28371357578495593</v>
      </c>
      <c r="K24" s="55">
        <f t="shared" si="123"/>
        <v>-0.28260291663780213</v>
      </c>
      <c r="L24" s="55">
        <f t="shared" si="123"/>
        <v>-0.28021750855431588</v>
      </c>
      <c r="M24" s="55">
        <f t="shared" si="123"/>
        <v>-0.27852923784317246</v>
      </c>
      <c r="N24" s="55">
        <f t="shared" si="123"/>
        <v>-0.27690660897425795</v>
      </c>
      <c r="O24" s="55">
        <f t="shared" si="123"/>
        <v>-0.26154574023236382</v>
      </c>
      <c r="P24" s="55">
        <f t="shared" si="123"/>
        <v>-0.30230294366785815</v>
      </c>
      <c r="Q24" s="55">
        <f t="shared" si="123"/>
        <v>-0.28349226664686705</v>
      </c>
      <c r="R24" s="55">
        <f t="shared" si="123"/>
        <v>-0.27526834665861694</v>
      </c>
      <c r="S24" s="55">
        <f t="shared" si="123"/>
        <v>-0.27924777479312751</v>
      </c>
      <c r="T24" s="55">
        <f t="shared" si="123"/>
        <v>-0.26201990267101793</v>
      </c>
      <c r="U24" s="55">
        <f t="shared" si="123"/>
        <v>-0.2906438031611891</v>
      </c>
      <c r="V24" s="55">
        <f t="shared" si="123"/>
        <v>-0.27823260591705756</v>
      </c>
      <c r="W24" s="55">
        <f t="shared" si="123"/>
        <v>-0.26022223161590835</v>
      </c>
      <c r="X24" s="55">
        <f t="shared" si="123"/>
        <v>-0.26484851536850273</v>
      </c>
      <c r="Y24" s="55">
        <f t="shared" si="123"/>
        <v>-0.26168135261741798</v>
      </c>
      <c r="Z24" s="55">
        <f t="shared" si="123"/>
        <v>-0.27680075123365355</v>
      </c>
      <c r="AA24" s="55">
        <f t="shared" si="123"/>
        <v>-0.2670685134864636</v>
      </c>
      <c r="AB24" s="55">
        <f t="shared" si="123"/>
        <v>-0.22646862415422769</v>
      </c>
      <c r="AC24" s="55">
        <f t="shared" si="123"/>
        <v>-0.23350232597340431</v>
      </c>
      <c r="AD24" s="55">
        <f t="shared" si="123"/>
        <v>-0.23393033063311955</v>
      </c>
      <c r="AE24" s="55">
        <f t="shared" si="123"/>
        <v>-0.2138475781941932</v>
      </c>
      <c r="AF24" s="55">
        <f t="shared" si="123"/>
        <v>-0.22590253676988967</v>
      </c>
      <c r="AG24" s="55">
        <f t="shared" si="123"/>
        <v>-0.21594252001375469</v>
      </c>
      <c r="AH24" s="55">
        <f t="shared" si="123"/>
        <v>-0.22200889526871179</v>
      </c>
      <c r="AI24" s="55">
        <f t="shared" ref="AI24:AP24" si="124">AI23/AI6</f>
        <v>-0.22547619601089874</v>
      </c>
      <c r="AJ24" s="55">
        <f t="shared" si="124"/>
        <v>-0.2249738383521688</v>
      </c>
      <c r="AK24" s="55">
        <f t="shared" si="124"/>
        <v>-0.22228261109503422</v>
      </c>
      <c r="AL24" s="55">
        <f t="shared" si="124"/>
        <v>-0.22446682477438062</v>
      </c>
      <c r="AM24" s="55">
        <f t="shared" si="124"/>
        <v>-0.22793949189574894</v>
      </c>
      <c r="AN24" s="55">
        <f t="shared" si="124"/>
        <v>-0.23000889582477765</v>
      </c>
      <c r="AO24" s="55">
        <f t="shared" ref="AO24" si="125">AO23/AO6</f>
        <v>-0.23047638798364645</v>
      </c>
      <c r="AP24" s="55">
        <f t="shared" si="124"/>
        <v>-0.22839573671966093</v>
      </c>
      <c r="AQ24" s="55">
        <f t="shared" ref="AQ24:AS24" si="126">AQ23/AQ6</f>
        <v>-0.22440632735148522</v>
      </c>
      <c r="AR24" s="55">
        <f t="shared" si="126"/>
        <v>-0.2277500472834624</v>
      </c>
      <c r="AS24" s="55">
        <f t="shared" si="126"/>
        <v>-0.23468465460095658</v>
      </c>
      <c r="AT24" s="55">
        <f t="shared" ref="AT24" si="127">AT23/AT6</f>
        <v>-0.24744963688936816</v>
      </c>
      <c r="AU24" s="55">
        <f t="shared" ref="AU24:AZ24" si="128">AU23/AU6</f>
        <v>-0.23351999451000319</v>
      </c>
      <c r="AV24" s="55">
        <f t="shared" si="128"/>
        <v>-0.26420577704275783</v>
      </c>
      <c r="AW24" s="55">
        <f t="shared" si="128"/>
        <v>-0.25675588851338332</v>
      </c>
      <c r="AX24" s="55">
        <f t="shared" si="128"/>
        <v>-0.24364036752980478</v>
      </c>
      <c r="AY24" s="55">
        <f t="shared" si="128"/>
        <v>-0.23598907330157892</v>
      </c>
      <c r="AZ24" s="55">
        <f t="shared" si="128"/>
        <v>-0.2484072458613352</v>
      </c>
      <c r="BA24" s="55">
        <f t="shared" ref="BA24:BB24" si="129">BA23/BA6</f>
        <v>-0.2458833987273949</v>
      </c>
      <c r="BB24" s="55">
        <f t="shared" si="129"/>
        <v>-0.24629268874488133</v>
      </c>
    </row>
    <row r="25" spans="1:123" s="59" customFormat="1" outlineLevel="1">
      <c r="A25" s="57" t="s">
        <v>219</v>
      </c>
      <c r="B25" s="57" t="s">
        <v>29</v>
      </c>
      <c r="C25" s="80">
        <f t="shared" ref="C25:AO25" si="130">C37-C8</f>
        <v>-557.1640088720585</v>
      </c>
      <c r="D25" s="80">
        <f t="shared" si="130"/>
        <v>-701.12480685614537</v>
      </c>
      <c r="E25" s="80">
        <f t="shared" si="130"/>
        <v>-756.91354838609664</v>
      </c>
      <c r="F25" s="80">
        <f t="shared" si="130"/>
        <v>-851.71691706071351</v>
      </c>
      <c r="G25" s="80">
        <f t="shared" si="130"/>
        <v>-2866.9192811750145</v>
      </c>
      <c r="H25" s="80">
        <f t="shared" si="130"/>
        <v>-616.83689024526711</v>
      </c>
      <c r="I25" s="80">
        <f t="shared" si="130"/>
        <v>-776.72522321686756</v>
      </c>
      <c r="J25" s="80">
        <f t="shared" si="130"/>
        <v>-739.99999999999977</v>
      </c>
      <c r="K25" s="80">
        <f t="shared" si="130"/>
        <v>-883.99645928675363</v>
      </c>
      <c r="L25" s="80">
        <f t="shared" si="130"/>
        <v>-3020.3443374918197</v>
      </c>
      <c r="M25" s="80">
        <f t="shared" si="130"/>
        <v>-652.35495033150301</v>
      </c>
      <c r="N25" s="80">
        <f t="shared" si="130"/>
        <v>-760.04125436726486</v>
      </c>
      <c r="O25" s="80">
        <f t="shared" si="130"/>
        <v>-711.81961971815781</v>
      </c>
      <c r="P25" s="80">
        <f t="shared" si="130"/>
        <v>-902.2800000000002</v>
      </c>
      <c r="Q25" s="80">
        <f t="shared" si="130"/>
        <v>-3026.4958244169247</v>
      </c>
      <c r="R25" s="80">
        <f t="shared" si="130"/>
        <v>-648.33226892792709</v>
      </c>
      <c r="S25" s="80">
        <f t="shared" si="130"/>
        <v>-792.65326228700496</v>
      </c>
      <c r="T25" s="80">
        <f t="shared" si="130"/>
        <v>-741.4116318366523</v>
      </c>
      <c r="U25" s="80">
        <f t="shared" si="130"/>
        <v>-1002.304051623385</v>
      </c>
      <c r="V25" s="80">
        <f t="shared" si="130"/>
        <v>-3199.9062764404407</v>
      </c>
      <c r="W25" s="80">
        <f t="shared" si="130"/>
        <v>-653.37297166561416</v>
      </c>
      <c r="X25" s="80">
        <f t="shared" si="130"/>
        <v>-855.51402617700433</v>
      </c>
      <c r="Y25" s="80">
        <f t="shared" si="130"/>
        <v>-843.01250174645247</v>
      </c>
      <c r="Z25" s="80">
        <f t="shared" si="130"/>
        <v>-1023.2937271667379</v>
      </c>
      <c r="AA25" s="80">
        <f t="shared" si="130"/>
        <v>-3375.1932267558077</v>
      </c>
      <c r="AB25" s="80">
        <f t="shared" si="130"/>
        <v>-1430.8726141319048</v>
      </c>
      <c r="AC25" s="80">
        <f t="shared" si="130"/>
        <v>-1444.9239796858024</v>
      </c>
      <c r="AD25" s="80">
        <f t="shared" si="130"/>
        <v>-2192.2865070481039</v>
      </c>
      <c r="AE25" s="80">
        <f t="shared" si="130"/>
        <v>-1974.1057415999203</v>
      </c>
      <c r="AF25" s="80">
        <f t="shared" si="130"/>
        <v>-7042.1888424657263</v>
      </c>
      <c r="AG25" s="80">
        <f t="shared" si="130"/>
        <v>-1671.2425451666022</v>
      </c>
      <c r="AH25" s="80">
        <f t="shared" si="130"/>
        <v>-1814.2658186756908</v>
      </c>
      <c r="AI25" s="80">
        <f t="shared" si="130"/>
        <v>-1857.6733692431617</v>
      </c>
      <c r="AJ25" s="80">
        <f t="shared" si="130"/>
        <v>-1936.8486801147092</v>
      </c>
      <c r="AK25" s="80">
        <f t="shared" si="130"/>
        <v>-7280.030413200162</v>
      </c>
      <c r="AL25" s="80">
        <f t="shared" si="130"/>
        <v>-1535.2016303308919</v>
      </c>
      <c r="AM25" s="80">
        <f t="shared" si="130"/>
        <v>-1729.3550919767931</v>
      </c>
      <c r="AN25" s="80">
        <f t="shared" si="130"/>
        <v>-1922.509</v>
      </c>
      <c r="AO25" s="80">
        <f t="shared" si="130"/>
        <v>-1943.6999999999998</v>
      </c>
      <c r="AP25" s="80">
        <f>AL25+AM25+AN25+AO25</f>
        <v>-7130.7657223076849</v>
      </c>
      <c r="AQ25" s="80">
        <f>AQ37-AQ8</f>
        <v>-1581.6000000000004</v>
      </c>
      <c r="AR25" s="80">
        <f>AR37-AR8</f>
        <v>-1811.1000000000004</v>
      </c>
      <c r="AS25" s="80">
        <f>AS37-AS8</f>
        <v>-1698.1800000000003</v>
      </c>
      <c r="AT25" s="80">
        <f>AT37-AT8</f>
        <v>-1689.1000000000004</v>
      </c>
      <c r="AU25" s="80">
        <f>AT25+AS25+AR25+AQ25</f>
        <v>-6779.9800000000014</v>
      </c>
      <c r="AV25" s="80">
        <f t="shared" ref="AV25:BB25" si="131">AV37-AV8</f>
        <v>-1645.5</v>
      </c>
      <c r="AW25" s="80">
        <f t="shared" si="131"/>
        <v>-1998.1000000000004</v>
      </c>
      <c r="AX25" s="80">
        <f t="shared" si="131"/>
        <v>-1925.0999999999995</v>
      </c>
      <c r="AY25" s="80">
        <f t="shared" si="131"/>
        <v>-2279</v>
      </c>
      <c r="AZ25" s="80">
        <f t="shared" si="131"/>
        <v>-7847.7999999999993</v>
      </c>
      <c r="BA25" s="80">
        <f t="shared" si="131"/>
        <v>-1676.9001909809604</v>
      </c>
      <c r="BB25" s="80">
        <f t="shared" si="131"/>
        <v>-1858.5</v>
      </c>
    </row>
    <row r="26" spans="1:123" outlineLevel="1">
      <c r="A26" s="60" t="s">
        <v>216</v>
      </c>
      <c r="B26" s="60" t="s">
        <v>36</v>
      </c>
      <c r="C26" s="55">
        <f t="shared" ref="C26:AH26" si="132">C25/C8</f>
        <v>-0.26123764654332166</v>
      </c>
      <c r="D26" s="55">
        <f t="shared" si="132"/>
        <v>-0.27543589029879401</v>
      </c>
      <c r="E26" s="55">
        <f t="shared" si="132"/>
        <v>-0.28634552283578207</v>
      </c>
      <c r="F26" s="55">
        <f t="shared" si="132"/>
        <v>-0.28270575904566814</v>
      </c>
      <c r="G26" s="55">
        <f t="shared" si="132"/>
        <v>-0.27741553505326166</v>
      </c>
      <c r="H26" s="55">
        <f t="shared" si="132"/>
        <v>-0.28340578921614124</v>
      </c>
      <c r="I26" s="55">
        <f t="shared" si="132"/>
        <v>-0.29022295876857607</v>
      </c>
      <c r="J26" s="55">
        <f t="shared" si="132"/>
        <v>-0.294668100187154</v>
      </c>
      <c r="K26" s="55">
        <f t="shared" si="132"/>
        <v>-0.29601004428829764</v>
      </c>
      <c r="L26" s="55">
        <f t="shared" si="132"/>
        <v>-0.2917282869119267</v>
      </c>
      <c r="M26" s="55">
        <f t="shared" si="132"/>
        <v>-0.29168378563890296</v>
      </c>
      <c r="N26" s="55">
        <f t="shared" si="132"/>
        <v>-0.28853390258253692</v>
      </c>
      <c r="O26" s="55">
        <f t="shared" si="132"/>
        <v>-0.26643527077351631</v>
      </c>
      <c r="P26" s="55">
        <f t="shared" si="132"/>
        <v>-0.28428152655285494</v>
      </c>
      <c r="Q26" s="55">
        <f t="shared" si="132"/>
        <v>-0.28242245782407749</v>
      </c>
      <c r="R26" s="55">
        <f t="shared" si="132"/>
        <v>-0.27854432394027456</v>
      </c>
      <c r="S26" s="55">
        <f t="shared" si="132"/>
        <v>-0.27807633390303166</v>
      </c>
      <c r="T26" s="55">
        <f t="shared" si="132"/>
        <v>-0.26573089547721251</v>
      </c>
      <c r="U26" s="55">
        <f t="shared" si="132"/>
        <v>-0.27599203347551904</v>
      </c>
      <c r="V26" s="55">
        <f t="shared" si="132"/>
        <v>-0.27473422154469401</v>
      </c>
      <c r="W26" s="55">
        <f t="shared" si="132"/>
        <v>-0.27118034331264379</v>
      </c>
      <c r="X26" s="55">
        <f t="shared" si="132"/>
        <v>-0.27530479977229599</v>
      </c>
      <c r="Y26" s="55">
        <f t="shared" si="132"/>
        <v>-0.27327685788136979</v>
      </c>
      <c r="Z26" s="55">
        <f t="shared" si="132"/>
        <v>-0.27029696084201477</v>
      </c>
      <c r="AA26" s="55">
        <f t="shared" si="132"/>
        <v>-0.27246711226928266</v>
      </c>
      <c r="AB26" s="55">
        <f t="shared" si="132"/>
        <v>-0.25582322873685909</v>
      </c>
      <c r="AC26" s="55">
        <f t="shared" si="132"/>
        <v>-0.26655811979624244</v>
      </c>
      <c r="AD26" s="55">
        <f t="shared" si="132"/>
        <v>-0.26489985519632625</v>
      </c>
      <c r="AE26" s="55">
        <f t="shared" si="132"/>
        <v>-0.23799469982512833</v>
      </c>
      <c r="AF26" s="55">
        <f t="shared" si="132"/>
        <v>-0.25529483483428145</v>
      </c>
      <c r="AG26" s="55">
        <f t="shared" si="132"/>
        <v>-0.24372128577406019</v>
      </c>
      <c r="AH26" s="55">
        <f t="shared" si="132"/>
        <v>-0.24690819516948398</v>
      </c>
      <c r="AI26" s="55">
        <f t="shared" ref="AI26:AP26" si="133">AI25/AI8</f>
        <v>-0.25072655053715193</v>
      </c>
      <c r="AJ26" s="55">
        <f t="shared" si="133"/>
        <v>-0.23973433079106404</v>
      </c>
      <c r="AK26" s="55">
        <f t="shared" si="133"/>
        <v>-0.24517309344338872</v>
      </c>
      <c r="AL26" s="55">
        <f t="shared" si="133"/>
        <v>-0.24419747364833524</v>
      </c>
      <c r="AM26" s="55">
        <f t="shared" si="133"/>
        <v>-0.23740528965690971</v>
      </c>
      <c r="AN26" s="55">
        <f t="shared" si="133"/>
        <v>-0.24967513164213909</v>
      </c>
      <c r="AO26" s="55">
        <f t="shared" ref="AO26" si="134">AO25/AO8</f>
        <v>-0.24644663936400865</v>
      </c>
      <c r="AP26" s="55">
        <f t="shared" si="133"/>
        <v>-0.24455552748308715</v>
      </c>
      <c r="AQ26" s="55">
        <f t="shared" ref="AQ26:AR26" si="135">AQ25/AQ8</f>
        <v>-0.24538811226785415</v>
      </c>
      <c r="AR26" s="55">
        <f t="shared" si="135"/>
        <v>-0.24898267803134455</v>
      </c>
      <c r="AS26" s="55">
        <f>AS25/AS8</f>
        <v>-0.24504005215423366</v>
      </c>
      <c r="AT26" s="55">
        <f>AT25/AT8</f>
        <v>-0.25704198560406621</v>
      </c>
      <c r="AU26" s="55">
        <f t="shared" ref="AU26:AZ26" si="136">AU25/AU8</f>
        <v>-0.24907337451407593</v>
      </c>
      <c r="AV26" s="55">
        <f t="shared" si="136"/>
        <v>-0.26437557237190917</v>
      </c>
      <c r="AW26" s="55">
        <f t="shared" si="136"/>
        <v>-0.25686481205327305</v>
      </c>
      <c r="AX26" s="55">
        <f t="shared" si="136"/>
        <v>-0.24366195400407553</v>
      </c>
      <c r="AY26" s="55">
        <f t="shared" si="136"/>
        <v>-0.24323343579234971</v>
      </c>
      <c r="AZ26" s="55">
        <f t="shared" si="136"/>
        <v>-0.25094731187265568</v>
      </c>
      <c r="BA26" s="55">
        <f t="shared" ref="BA26:BB26" si="137">BA25/BA8</f>
        <v>-0.2458833987273949</v>
      </c>
      <c r="BB26" s="55">
        <f t="shared" si="137"/>
        <v>-0.24629268874488133</v>
      </c>
    </row>
    <row r="27" spans="1:123" s="59" customFormat="1" outlineLevel="1">
      <c r="A27" s="57" t="s">
        <v>153</v>
      </c>
      <c r="B27" s="57" t="s">
        <v>30</v>
      </c>
      <c r="C27" s="80" t="s">
        <v>103</v>
      </c>
      <c r="D27" s="80" t="s">
        <v>103</v>
      </c>
      <c r="E27" s="80" t="s">
        <v>103</v>
      </c>
      <c r="F27" s="80" t="s">
        <v>103</v>
      </c>
      <c r="G27" s="80" t="s">
        <v>103</v>
      </c>
      <c r="H27" s="80" t="s">
        <v>103</v>
      </c>
      <c r="I27" s="80" t="s">
        <v>103</v>
      </c>
      <c r="J27" s="80" t="s">
        <v>103</v>
      </c>
      <c r="K27" s="80" t="s">
        <v>103</v>
      </c>
      <c r="L27" s="80" t="s">
        <v>103</v>
      </c>
      <c r="M27" s="80" t="s">
        <v>103</v>
      </c>
      <c r="N27" s="80" t="s">
        <v>103</v>
      </c>
      <c r="O27" s="80" t="s">
        <v>103</v>
      </c>
      <c r="P27" s="80" t="s">
        <v>103</v>
      </c>
      <c r="Q27" s="80" t="s">
        <v>103</v>
      </c>
      <c r="R27" s="80" t="s">
        <v>103</v>
      </c>
      <c r="S27" s="80" t="s">
        <v>103</v>
      </c>
      <c r="T27" s="80" t="s">
        <v>103</v>
      </c>
      <c r="U27" s="80" t="s">
        <v>103</v>
      </c>
      <c r="V27" s="80" t="s">
        <v>103</v>
      </c>
      <c r="W27" s="80" t="s">
        <v>103</v>
      </c>
      <c r="X27" s="80" t="s">
        <v>103</v>
      </c>
      <c r="Y27" s="80" t="s">
        <v>103</v>
      </c>
      <c r="Z27" s="80" t="s">
        <v>103</v>
      </c>
      <c r="AA27" s="80" t="s">
        <v>103</v>
      </c>
      <c r="AB27" s="80">
        <f t="shared" ref="AB27:AO27" si="138">AB40-AB11</f>
        <v>-409.8805353970929</v>
      </c>
      <c r="AC27" s="80">
        <f t="shared" si="138"/>
        <v>-345.63337731965635</v>
      </c>
      <c r="AD27" s="80">
        <f t="shared" si="138"/>
        <v>-500.9109445569311</v>
      </c>
      <c r="AE27" s="80">
        <f t="shared" si="138"/>
        <v>-537.6581641862108</v>
      </c>
      <c r="AF27" s="80">
        <f t="shared" si="138"/>
        <v>-1794.0830214598918</v>
      </c>
      <c r="AG27" s="80">
        <f t="shared" si="138"/>
        <v>-472.43437104891746</v>
      </c>
      <c r="AH27" s="80">
        <f t="shared" si="138"/>
        <v>-440.64634505769754</v>
      </c>
      <c r="AI27" s="80">
        <f t="shared" si="138"/>
        <v>-406.31210236391962</v>
      </c>
      <c r="AJ27" s="80">
        <f t="shared" si="138"/>
        <v>-540.264201307044</v>
      </c>
      <c r="AK27" s="80">
        <f t="shared" si="138"/>
        <v>-1859.6570197775764</v>
      </c>
      <c r="AL27" s="80">
        <f t="shared" si="138"/>
        <v>-365.37957821069358</v>
      </c>
      <c r="AM27" s="80">
        <f t="shared" si="138"/>
        <v>-455.97119445271301</v>
      </c>
      <c r="AN27" s="80">
        <f t="shared" si="138"/>
        <v>-317.50299999999993</v>
      </c>
      <c r="AO27" s="80">
        <f t="shared" si="138"/>
        <v>-393.80000000000018</v>
      </c>
      <c r="AP27" s="80">
        <f>AL27+AM27+AN27+AO27</f>
        <v>-1532.6537726634067</v>
      </c>
      <c r="AQ27" s="80">
        <f>AQ40-AQ11</f>
        <v>-314.40000000000009</v>
      </c>
      <c r="AR27" s="80">
        <f>AR40-AR11</f>
        <v>-284.79999999999995</v>
      </c>
      <c r="AS27" s="80">
        <f>AS40-AS11</f>
        <v>-277.52199999999993</v>
      </c>
      <c r="AT27" s="80">
        <f>AT40-AT11</f>
        <v>-324.5</v>
      </c>
      <c r="AU27" s="80">
        <f>AT27+AS27+AR27+AQ27</f>
        <v>-1201.222</v>
      </c>
      <c r="AV27" s="80">
        <f t="shared" ref="AV27:BA27" si="139">AV40-AV11</f>
        <v>0</v>
      </c>
      <c r="AW27" s="80">
        <f t="shared" si="139"/>
        <v>0</v>
      </c>
      <c r="AX27" s="80">
        <f t="shared" si="139"/>
        <v>0</v>
      </c>
      <c r="AY27" s="80">
        <f t="shared" si="139"/>
        <v>-114</v>
      </c>
      <c r="AZ27" s="80">
        <f t="shared" si="139"/>
        <v>-114</v>
      </c>
      <c r="BA27" s="80">
        <f t="shared" si="139"/>
        <v>0</v>
      </c>
      <c r="BB27" s="80"/>
    </row>
    <row r="28" spans="1:123" outlineLevel="1">
      <c r="A28" s="60" t="s">
        <v>216</v>
      </c>
      <c r="B28" s="60" t="s">
        <v>36</v>
      </c>
      <c r="C28" s="53" t="s">
        <v>103</v>
      </c>
      <c r="D28" s="53" t="s">
        <v>103</v>
      </c>
      <c r="E28" s="53" t="s">
        <v>103</v>
      </c>
      <c r="F28" s="55" t="s">
        <v>103</v>
      </c>
      <c r="G28" s="53" t="s">
        <v>103</v>
      </c>
      <c r="H28" s="53" t="s">
        <v>103</v>
      </c>
      <c r="I28" s="53" t="s">
        <v>103</v>
      </c>
      <c r="J28" s="53" t="s">
        <v>103</v>
      </c>
      <c r="K28" s="55" t="s">
        <v>103</v>
      </c>
      <c r="L28" s="53" t="s">
        <v>103</v>
      </c>
      <c r="M28" s="53" t="s">
        <v>103</v>
      </c>
      <c r="N28" s="53" t="s">
        <v>103</v>
      </c>
      <c r="O28" s="53" t="s">
        <v>103</v>
      </c>
      <c r="P28" s="53" t="s">
        <v>103</v>
      </c>
      <c r="Q28" s="53" t="s">
        <v>103</v>
      </c>
      <c r="R28" s="53" t="s">
        <v>103</v>
      </c>
      <c r="S28" s="53" t="s">
        <v>103</v>
      </c>
      <c r="T28" s="53" t="s">
        <v>103</v>
      </c>
      <c r="U28" s="53" t="s">
        <v>103</v>
      </c>
      <c r="V28" s="53" t="s">
        <v>103</v>
      </c>
      <c r="W28" s="53" t="s">
        <v>103</v>
      </c>
      <c r="X28" s="53" t="s">
        <v>103</v>
      </c>
      <c r="Y28" s="53" t="s">
        <v>103</v>
      </c>
      <c r="Z28" s="53" t="s">
        <v>103</v>
      </c>
      <c r="AA28" s="53" t="s">
        <v>103</v>
      </c>
      <c r="AB28" s="55">
        <f t="shared" ref="AB28:AH28" si="140">AB27/AB11</f>
        <v>-0.16191865260054103</v>
      </c>
      <c r="AC28" s="55">
        <f t="shared" si="140"/>
        <v>-0.1731932962964505</v>
      </c>
      <c r="AD28" s="55">
        <f t="shared" si="140"/>
        <v>-0.1693269394248503</v>
      </c>
      <c r="AE28" s="55">
        <f t="shared" si="140"/>
        <v>-0.15784866551791096</v>
      </c>
      <c r="AF28" s="55">
        <f t="shared" si="140"/>
        <v>-0.1647238565132142</v>
      </c>
      <c r="AG28" s="55">
        <f t="shared" si="140"/>
        <v>-0.16659018110125626</v>
      </c>
      <c r="AH28" s="55">
        <f t="shared" si="140"/>
        <v>-0.16661794830484264</v>
      </c>
      <c r="AI28" s="55">
        <f t="shared" ref="AI28:AP28" si="141">AI27/AI11</f>
        <v>-0.16516529919695963</v>
      </c>
      <c r="AJ28" s="55">
        <f t="shared" si="141"/>
        <v>-0.16631752908292921</v>
      </c>
      <c r="AK28" s="55">
        <f t="shared" si="141"/>
        <v>-0.16620431023224624</v>
      </c>
      <c r="AL28" s="55">
        <f t="shared" si="141"/>
        <v>-0.16552822977026366</v>
      </c>
      <c r="AM28" s="55">
        <f t="shared" si="141"/>
        <v>-0.21715560184545873</v>
      </c>
      <c r="AN28" s="55">
        <f t="shared" si="141"/>
        <v>-0.16157132352379908</v>
      </c>
      <c r="AO28" s="55">
        <f t="shared" ref="AO28" si="142">AO27/AO11</f>
        <v>-0.16031590946099991</v>
      </c>
      <c r="AP28" s="55">
        <f t="shared" si="141"/>
        <v>-0.17558999091842381</v>
      </c>
      <c r="AQ28" s="55">
        <f t="shared" ref="AQ28:AR28" si="143">AQ27/AQ11</f>
        <v>-0.16366475793857371</v>
      </c>
      <c r="AR28" s="55">
        <f t="shared" si="143"/>
        <v>-0.15865411397693721</v>
      </c>
      <c r="AS28" s="55">
        <f t="shared" ref="AS28:AT28" si="144">AS27/AS11</f>
        <v>-0.16011118624041423</v>
      </c>
      <c r="AT28" s="55">
        <f t="shared" si="144"/>
        <v>-0.15917786716373983</v>
      </c>
      <c r="AU28" s="55">
        <f t="shared" ref="AU28:AZ28" si="145">AU27/AU11</f>
        <v>-0.16041943331257125</v>
      </c>
      <c r="AV28" s="55" t="e">
        <f t="shared" si="145"/>
        <v>#DIV/0!</v>
      </c>
      <c r="AW28" s="55" t="e">
        <f t="shared" si="145"/>
        <v>#DIV/0!</v>
      </c>
      <c r="AX28" s="55" t="e">
        <f t="shared" si="145"/>
        <v>#DIV/0!</v>
      </c>
      <c r="AY28" s="55">
        <f t="shared" si="145"/>
        <v>-0.14791747761775009</v>
      </c>
      <c r="AZ28" s="55">
        <f t="shared" si="145"/>
        <v>-0.14791747761775009</v>
      </c>
      <c r="BA28" s="55" t="e">
        <f t="shared" ref="BA28" si="146">BA27/BA11</f>
        <v>#DIV/0!</v>
      </c>
      <c r="BB28" s="55"/>
    </row>
    <row r="29" spans="1:123" s="59" customFormat="1" outlineLevel="1">
      <c r="A29" s="57" t="s">
        <v>31</v>
      </c>
      <c r="B29" s="57" t="s">
        <v>31</v>
      </c>
      <c r="C29" s="80" t="s">
        <v>103</v>
      </c>
      <c r="D29" s="80" t="s">
        <v>103</v>
      </c>
      <c r="E29" s="80" t="s">
        <v>103</v>
      </c>
      <c r="F29" s="80" t="s">
        <v>103</v>
      </c>
      <c r="G29" s="80" t="s">
        <v>103</v>
      </c>
      <c r="H29" s="80" t="s">
        <v>103</v>
      </c>
      <c r="I29" s="80" t="s">
        <v>103</v>
      </c>
      <c r="J29" s="80" t="s">
        <v>103</v>
      </c>
      <c r="K29" s="80" t="s">
        <v>103</v>
      </c>
      <c r="L29" s="80" t="s">
        <v>103</v>
      </c>
      <c r="M29" s="80" t="s">
        <v>103</v>
      </c>
      <c r="N29" s="80" t="s">
        <v>103</v>
      </c>
      <c r="O29" s="80">
        <f t="shared" ref="O29:AO29" si="147">O43-O14</f>
        <v>-109.35640284601055</v>
      </c>
      <c r="P29" s="80">
        <f t="shared" si="147"/>
        <v>-689.09999999999991</v>
      </c>
      <c r="Q29" s="80">
        <f t="shared" si="147"/>
        <v>-798.45640284601063</v>
      </c>
      <c r="R29" s="80">
        <f t="shared" si="147"/>
        <v>-351.61708790636362</v>
      </c>
      <c r="S29" s="80">
        <f t="shared" si="147"/>
        <v>-383.98965173185763</v>
      </c>
      <c r="T29" s="80">
        <f t="shared" si="147"/>
        <v>-381.88416358620464</v>
      </c>
      <c r="U29" s="80">
        <f t="shared" si="147"/>
        <v>-736.74822620801501</v>
      </c>
      <c r="V29" s="80">
        <f t="shared" si="147"/>
        <v>-1854.2391294324416</v>
      </c>
      <c r="W29" s="80">
        <f t="shared" si="147"/>
        <v>-330.52771965070087</v>
      </c>
      <c r="X29" s="80">
        <f t="shared" si="147"/>
        <v>-350.31079128459908</v>
      </c>
      <c r="Y29" s="80">
        <f t="shared" si="147"/>
        <v>-352.94754747080265</v>
      </c>
      <c r="Z29" s="80">
        <f t="shared" si="147"/>
        <v>-708.52469854623473</v>
      </c>
      <c r="AA29" s="80">
        <f t="shared" si="147"/>
        <v>-1742.3107569523372</v>
      </c>
      <c r="AB29" s="80">
        <f t="shared" si="147"/>
        <v>-320.12870599491544</v>
      </c>
      <c r="AC29" s="80">
        <f t="shared" si="147"/>
        <v>-293.33169347481157</v>
      </c>
      <c r="AD29" s="80">
        <f t="shared" si="147"/>
        <v>-430.35452955427468</v>
      </c>
      <c r="AE29" s="80">
        <f t="shared" si="147"/>
        <v>-665.80448820238735</v>
      </c>
      <c r="AF29" s="80">
        <f t="shared" si="147"/>
        <v>-1709.6194172263895</v>
      </c>
      <c r="AG29" s="80">
        <f t="shared" si="147"/>
        <v>-391.41716334775538</v>
      </c>
      <c r="AH29" s="80">
        <f t="shared" si="147"/>
        <v>-394.82356031978429</v>
      </c>
      <c r="AI29" s="80">
        <f t="shared" si="147"/>
        <v>-450.93923425620119</v>
      </c>
      <c r="AJ29" s="80">
        <f t="shared" si="147"/>
        <v>-783.91320700040933</v>
      </c>
      <c r="AK29" s="80">
        <f t="shared" si="147"/>
        <v>-2021.0931649241502</v>
      </c>
      <c r="AL29" s="80">
        <f t="shared" si="147"/>
        <v>-409.33091136304552</v>
      </c>
      <c r="AM29" s="80">
        <f t="shared" si="147"/>
        <v>-311.22410461131221</v>
      </c>
      <c r="AN29" s="80">
        <f t="shared" si="147"/>
        <v>-375.75400000000002</v>
      </c>
      <c r="AO29" s="80">
        <f t="shared" si="147"/>
        <v>-677.29999999999973</v>
      </c>
      <c r="AP29" s="80">
        <f>AL29+AM29+AN29+AO29</f>
        <v>-1773.6090159743576</v>
      </c>
      <c r="AQ29" s="80">
        <f>AQ43-AQ14</f>
        <v>-341.19999999999993</v>
      </c>
      <c r="AR29" s="80">
        <f>AR43-AR14</f>
        <v>-316.29999999999995</v>
      </c>
      <c r="AS29" s="80">
        <f>AS43-AS14</f>
        <v>-329.47299999999996</v>
      </c>
      <c r="AT29" s="80">
        <f>AT43-AT14</f>
        <v>-579.40000000000009</v>
      </c>
      <c r="AU29" s="80">
        <f>AT29+AS29+AR29+AQ29</f>
        <v>-1566.373</v>
      </c>
      <c r="AV29" s="80">
        <f t="shared" ref="AV29:BA29" si="148">AV43-AV14</f>
        <v>0</v>
      </c>
      <c r="AW29" s="80">
        <f t="shared" si="148"/>
        <v>0</v>
      </c>
      <c r="AX29" s="80">
        <f t="shared" si="148"/>
        <v>0</v>
      </c>
      <c r="AY29" s="80">
        <f t="shared" si="148"/>
        <v>0</v>
      </c>
      <c r="AZ29" s="80">
        <f t="shared" si="148"/>
        <v>0</v>
      </c>
      <c r="BA29" s="80">
        <f t="shared" si="148"/>
        <v>0</v>
      </c>
      <c r="BB29" s="80"/>
    </row>
    <row r="30" spans="1:123" outlineLevel="1">
      <c r="A30" s="60" t="s">
        <v>216</v>
      </c>
      <c r="B30" s="60" t="s">
        <v>36</v>
      </c>
      <c r="C30" s="53" t="s">
        <v>103</v>
      </c>
      <c r="D30" s="53" t="s">
        <v>103</v>
      </c>
      <c r="E30" s="53" t="s">
        <v>103</v>
      </c>
      <c r="F30" s="55" t="s">
        <v>103</v>
      </c>
      <c r="G30" s="53" t="s">
        <v>103</v>
      </c>
      <c r="H30" s="53" t="s">
        <v>103</v>
      </c>
      <c r="I30" s="53" t="s">
        <v>103</v>
      </c>
      <c r="J30" s="53" t="s">
        <v>103</v>
      </c>
      <c r="K30" s="55" t="s">
        <v>103</v>
      </c>
      <c r="L30" s="53" t="s">
        <v>103</v>
      </c>
      <c r="M30" s="53" t="s">
        <v>103</v>
      </c>
      <c r="N30" s="53" t="s">
        <v>103</v>
      </c>
      <c r="O30" s="55">
        <f t="shared" ref="O30:AH30" si="149">O29/O14</f>
        <v>-0.30815677632462146</v>
      </c>
      <c r="P30" s="55">
        <f t="shared" si="149"/>
        <v>-0.36266512288826902</v>
      </c>
      <c r="Q30" s="55">
        <f t="shared" si="149"/>
        <v>-0.35408696117391442</v>
      </c>
      <c r="R30" s="55">
        <f t="shared" si="149"/>
        <v>-0.30341289717262621</v>
      </c>
      <c r="S30" s="55">
        <f t="shared" si="149"/>
        <v>-0.32249598660239959</v>
      </c>
      <c r="T30" s="55">
        <f t="shared" si="149"/>
        <v>-0.29202035746115829</v>
      </c>
      <c r="U30" s="55">
        <f t="shared" si="149"/>
        <v>-0.35370313351157151</v>
      </c>
      <c r="V30" s="55">
        <f t="shared" si="149"/>
        <v>-0.32302459018241814</v>
      </c>
      <c r="W30" s="55">
        <f t="shared" si="149"/>
        <v>-0.27095894983232977</v>
      </c>
      <c r="X30" s="55">
        <f t="shared" si="149"/>
        <v>-0.2876665409356769</v>
      </c>
      <c r="Y30" s="55">
        <f t="shared" si="149"/>
        <v>-0.27388976153865968</v>
      </c>
      <c r="Z30" s="55">
        <f t="shared" si="149"/>
        <v>-0.33025913497998705</v>
      </c>
      <c r="AA30" s="55">
        <f t="shared" si="149"/>
        <v>-0.29673428857173467</v>
      </c>
      <c r="AB30" s="55">
        <f t="shared" si="149"/>
        <v>-0.26383430783912071</v>
      </c>
      <c r="AC30" s="55">
        <f t="shared" si="149"/>
        <v>-0.23051131234595976</v>
      </c>
      <c r="AD30" s="55">
        <f t="shared" si="149"/>
        <v>-0.2371147590167903</v>
      </c>
      <c r="AE30" s="55">
        <f t="shared" si="149"/>
        <v>-0.24284526393482275</v>
      </c>
      <c r="AF30" s="55">
        <f t="shared" si="149"/>
        <v>-0.24275602770230792</v>
      </c>
      <c r="AG30" s="55">
        <f t="shared" si="149"/>
        <v>-0.22874530093856832</v>
      </c>
      <c r="AH30" s="55">
        <f t="shared" si="149"/>
        <v>-0.24486875792699253</v>
      </c>
      <c r="AI30" s="55">
        <f t="shared" ref="AI30:AP30" si="150">AI29/AI14</f>
        <v>-0.24487264842410003</v>
      </c>
      <c r="AJ30" s="55">
        <f t="shared" si="150"/>
        <v>-0.29274453578036763</v>
      </c>
      <c r="AK30" s="55">
        <f t="shared" si="150"/>
        <v>-0.25769819632180707</v>
      </c>
      <c r="AL30" s="55">
        <f t="shared" si="150"/>
        <v>-0.28690008783066945</v>
      </c>
      <c r="AM30" s="55">
        <f t="shared" si="150"/>
        <v>-0.25496438444501313</v>
      </c>
      <c r="AN30" s="55">
        <f t="shared" si="150"/>
        <v>-0.2779679373038248</v>
      </c>
      <c r="AO30" s="55">
        <f t="shared" ref="AO30" si="151">AO29/AO14</f>
        <v>-0.31044598249071814</v>
      </c>
      <c r="AP30" s="55">
        <f t="shared" si="150"/>
        <v>-0.28695075213796573</v>
      </c>
      <c r="AQ30" s="55">
        <f t="shared" ref="AQ30:AR30" si="152">AQ29/AQ14</f>
        <v>-0.28645789606246325</v>
      </c>
      <c r="AR30" s="55">
        <f t="shared" si="152"/>
        <v>-0.28327064302346405</v>
      </c>
      <c r="AS30" s="55">
        <f t="shared" ref="AS30:AT30" si="153">AS29/AS14</f>
        <v>-0.28429460684744506</v>
      </c>
      <c r="AT30" s="55">
        <f t="shared" si="153"/>
        <v>-0.31000535045478872</v>
      </c>
      <c r="AU30" s="55">
        <f t="shared" ref="AU30:AZ30" si="154">AU29/AU14</f>
        <v>-0.29356939988537406</v>
      </c>
      <c r="AV30" s="55" t="e">
        <f t="shared" si="154"/>
        <v>#DIV/0!</v>
      </c>
      <c r="AW30" s="55" t="e">
        <f t="shared" si="154"/>
        <v>#DIV/0!</v>
      </c>
      <c r="AX30" s="55" t="e">
        <f t="shared" si="154"/>
        <v>#DIV/0!</v>
      </c>
      <c r="AY30" s="55" t="e">
        <f t="shared" si="154"/>
        <v>#DIV/0!</v>
      </c>
      <c r="AZ30" s="55" t="e">
        <f t="shared" si="154"/>
        <v>#DIV/0!</v>
      </c>
      <c r="BA30" s="55" t="e">
        <f t="shared" ref="BA30" si="155">BA29/BA14</f>
        <v>#DIV/0!</v>
      </c>
      <c r="BB30" s="55"/>
    </row>
    <row r="31" spans="1:123" s="59" customFormat="1" outlineLevel="1">
      <c r="A31" s="57" t="s">
        <v>32</v>
      </c>
      <c r="B31" s="57" t="s">
        <v>32</v>
      </c>
      <c r="C31" s="80">
        <f t="shared" ref="C31:AO31" si="156">C46-C17</f>
        <v>-6.8759169573333025</v>
      </c>
      <c r="D31" s="80">
        <f t="shared" si="156"/>
        <v>-7.2851704222773321</v>
      </c>
      <c r="E31" s="80">
        <f t="shared" si="156"/>
        <v>-10.243822422816706</v>
      </c>
      <c r="F31" s="80">
        <f t="shared" si="156"/>
        <v>-16.115897211837193</v>
      </c>
      <c r="G31" s="80">
        <f t="shared" si="156"/>
        <v>-40.520807014264562</v>
      </c>
      <c r="H31" s="80">
        <f t="shared" si="156"/>
        <v>-13.490241801427601</v>
      </c>
      <c r="I31" s="80">
        <f t="shared" si="156"/>
        <v>-13.080936730428306</v>
      </c>
      <c r="J31" s="80">
        <f t="shared" si="156"/>
        <v>-13.599999999999994</v>
      </c>
      <c r="K31" s="80">
        <f t="shared" si="156"/>
        <v>-19.955346400133095</v>
      </c>
      <c r="L31" s="80">
        <f t="shared" si="156"/>
        <v>-60.126524931989024</v>
      </c>
      <c r="M31" s="80">
        <f t="shared" si="156"/>
        <v>-14.986846644173141</v>
      </c>
      <c r="N31" s="80">
        <f t="shared" si="156"/>
        <v>-15.74045966772519</v>
      </c>
      <c r="O31" s="80">
        <f t="shared" si="156"/>
        <v>-16.609083360140488</v>
      </c>
      <c r="P31" s="80">
        <f t="shared" si="156"/>
        <v>-26</v>
      </c>
      <c r="Q31" s="80">
        <f t="shared" si="156"/>
        <v>-73.336389672038877</v>
      </c>
      <c r="R31" s="80">
        <f t="shared" si="156"/>
        <v>-20.867725194332905</v>
      </c>
      <c r="S31" s="80">
        <f t="shared" si="156"/>
        <v>-24.435533938648661</v>
      </c>
      <c r="T31" s="80">
        <f t="shared" si="156"/>
        <v>-27.741550486273354</v>
      </c>
      <c r="U31" s="80">
        <f t="shared" si="156"/>
        <v>-37.352550672403822</v>
      </c>
      <c r="V31" s="80">
        <f t="shared" si="156"/>
        <v>-110.39736029165852</v>
      </c>
      <c r="W31" s="80">
        <f t="shared" si="156"/>
        <v>-41.524615533906513</v>
      </c>
      <c r="X31" s="80">
        <f t="shared" si="156"/>
        <v>-20.408296712236051</v>
      </c>
      <c r="Y31" s="80">
        <f t="shared" si="156"/>
        <v>-35.252996726753338</v>
      </c>
      <c r="Z31" s="80">
        <f t="shared" si="156"/>
        <v>-48.724314529058347</v>
      </c>
      <c r="AA31" s="80">
        <f t="shared" si="156"/>
        <v>-145.91022350195431</v>
      </c>
      <c r="AB31" s="80">
        <f t="shared" si="156"/>
        <v>-40.178932427792404</v>
      </c>
      <c r="AC31" s="80">
        <f t="shared" si="156"/>
        <v>-44.653951517874873</v>
      </c>
      <c r="AD31" s="80">
        <f t="shared" si="156"/>
        <v>-58.200202088444883</v>
      </c>
      <c r="AE31" s="80">
        <f t="shared" si="156"/>
        <v>-85.905937065190983</v>
      </c>
      <c r="AF31" s="80">
        <f t="shared" si="156"/>
        <v>-228.93902309930309</v>
      </c>
      <c r="AG31" s="80">
        <f t="shared" si="156"/>
        <v>-68.991008023710606</v>
      </c>
      <c r="AH31" s="80">
        <f t="shared" si="156"/>
        <v>-66.099289026620113</v>
      </c>
      <c r="AI31" s="80">
        <f t="shared" si="156"/>
        <v>-65.006356754088529</v>
      </c>
      <c r="AJ31" s="80">
        <f t="shared" si="156"/>
        <v>-118.75736569582614</v>
      </c>
      <c r="AK31" s="80">
        <f t="shared" si="156"/>
        <v>-318.85401950024561</v>
      </c>
      <c r="AL31" s="80">
        <f t="shared" si="156"/>
        <v>-78.813559842415771</v>
      </c>
      <c r="AM31" s="80">
        <f t="shared" si="156"/>
        <v>-72.708998931907104</v>
      </c>
      <c r="AN31" s="80">
        <f t="shared" si="156"/>
        <v>-73.799999999999955</v>
      </c>
      <c r="AO31" s="80">
        <f t="shared" si="156"/>
        <v>-97</v>
      </c>
      <c r="AP31" s="80">
        <f>AL31+AM31+AN31+AO31</f>
        <v>-322.32255877432283</v>
      </c>
      <c r="AQ31" s="80">
        <f>AQ46-AQ17</f>
        <v>-83.700000000000045</v>
      </c>
      <c r="AR31" s="80">
        <f>AR46-AR17</f>
        <v>-80.439999999999941</v>
      </c>
      <c r="AS31" s="80">
        <v>0</v>
      </c>
      <c r="AT31" s="80">
        <v>0</v>
      </c>
      <c r="AU31" s="80">
        <f>AT31+AS31+AR31+AQ31</f>
        <v>-164.14</v>
      </c>
      <c r="AV31" s="80">
        <f t="shared" ref="AV31:BA31" si="157">AV46-AV17</f>
        <v>0</v>
      </c>
      <c r="AW31" s="80">
        <f t="shared" si="157"/>
        <v>0</v>
      </c>
      <c r="AX31" s="80">
        <f t="shared" si="157"/>
        <v>0</v>
      </c>
      <c r="AY31" s="80">
        <f t="shared" si="157"/>
        <v>0</v>
      </c>
      <c r="AZ31" s="80">
        <f t="shared" si="157"/>
        <v>0</v>
      </c>
      <c r="BA31" s="80">
        <f t="shared" si="157"/>
        <v>0</v>
      </c>
      <c r="BB31" s="80"/>
    </row>
    <row r="32" spans="1:123" outlineLevel="1">
      <c r="A32" s="60" t="s">
        <v>216</v>
      </c>
      <c r="B32" s="60" t="s">
        <v>36</v>
      </c>
      <c r="C32" s="55">
        <f t="shared" ref="C32:AH32" si="158">C31/C17</f>
        <v>-9.4121182369969941E-2</v>
      </c>
      <c r="D32" s="55">
        <f t="shared" si="158"/>
        <v>-7.935915492676833E-2</v>
      </c>
      <c r="E32" s="55">
        <f t="shared" si="158"/>
        <v>-8.5579134693539727E-2</v>
      </c>
      <c r="F32" s="55">
        <f t="shared" si="158"/>
        <v>-8.5951451796465031E-2</v>
      </c>
      <c r="G32" s="55">
        <f t="shared" si="158"/>
        <v>-8.5839369789762865E-2</v>
      </c>
      <c r="H32" s="55">
        <f t="shared" si="158"/>
        <v>-9.4E-2</v>
      </c>
      <c r="I32" s="55">
        <f t="shared" si="158"/>
        <v>-9.4000000000000056E-2</v>
      </c>
      <c r="J32" s="55">
        <f t="shared" si="158"/>
        <v>-9.3857832988267734E-2</v>
      </c>
      <c r="K32" s="55">
        <f t="shared" si="158"/>
        <v>-9.4000000000000056E-2</v>
      </c>
      <c r="L32" s="55">
        <f t="shared" si="158"/>
        <v>-9.3967805609957475E-2</v>
      </c>
      <c r="M32" s="55">
        <f t="shared" si="158"/>
        <v>-9.400000000000007E-2</v>
      </c>
      <c r="N32" s="55">
        <f t="shared" si="158"/>
        <v>-9.3999999999999972E-2</v>
      </c>
      <c r="O32" s="55">
        <f t="shared" si="158"/>
        <v>-9.3999999999999986E-2</v>
      </c>
      <c r="P32" s="55">
        <f t="shared" si="158"/>
        <v>-9.4134685010861696E-2</v>
      </c>
      <c r="Q32" s="55">
        <f t="shared" si="158"/>
        <v>-9.404770584798619E-2</v>
      </c>
      <c r="R32" s="55">
        <f t="shared" si="158"/>
        <v>-9.4000000000000028E-2</v>
      </c>
      <c r="S32" s="55">
        <f t="shared" si="158"/>
        <v>-9.3999999999999945E-2</v>
      </c>
      <c r="T32" s="55">
        <f t="shared" si="158"/>
        <v>-9.400000000000007E-2</v>
      </c>
      <c r="U32" s="55">
        <f t="shared" si="158"/>
        <v>-9.3999999999999931E-2</v>
      </c>
      <c r="V32" s="55">
        <f t="shared" si="158"/>
        <v>-9.3999999999999806E-2</v>
      </c>
      <c r="W32" s="55">
        <f t="shared" si="158"/>
        <v>-0.13336354423136554</v>
      </c>
      <c r="X32" s="55">
        <f t="shared" si="158"/>
        <v>-6.6987409941189485E-2</v>
      </c>
      <c r="Y32" s="55">
        <f t="shared" si="158"/>
        <v>-0.10633391744212607</v>
      </c>
      <c r="Z32" s="55">
        <f t="shared" si="158"/>
        <v>-9.7175305295084446E-2</v>
      </c>
      <c r="AA32" s="55">
        <f t="shared" si="158"/>
        <v>-0.10069995495579356</v>
      </c>
      <c r="AB32" s="55">
        <f t="shared" si="158"/>
        <v>-0.10543506602850262</v>
      </c>
      <c r="AC32" s="55">
        <f t="shared" si="158"/>
        <v>-0.10460628226491092</v>
      </c>
      <c r="AD32" s="55">
        <f t="shared" si="158"/>
        <v>-0.10540382333585986</v>
      </c>
      <c r="AE32" s="55">
        <f t="shared" si="158"/>
        <v>-0.10499911925701107</v>
      </c>
      <c r="AF32" s="55">
        <f t="shared" si="158"/>
        <v>-0.10510098865239022</v>
      </c>
      <c r="AG32" s="55">
        <f t="shared" si="158"/>
        <v>-0.10534345430773348</v>
      </c>
      <c r="AH32" s="55">
        <f t="shared" si="158"/>
        <v>-0.10524954298893574</v>
      </c>
      <c r="AI32" s="55">
        <f t="shared" ref="AI32:AR32" si="159">AI31/AI17</f>
        <v>-0.1051141507152525</v>
      </c>
      <c r="AJ32" s="55">
        <f t="shared" si="159"/>
        <v>-0.11669604390364553</v>
      </c>
      <c r="AK32" s="55">
        <f t="shared" si="159"/>
        <v>-0.10923251937142962</v>
      </c>
      <c r="AL32" s="55">
        <f t="shared" si="159"/>
        <v>-0.1092799788709013</v>
      </c>
      <c r="AM32" s="55">
        <f t="shared" si="159"/>
        <v>-0.10902998124429786</v>
      </c>
      <c r="AN32" s="55">
        <f t="shared" si="159"/>
        <v>-0.10910703725606144</v>
      </c>
      <c r="AO32" s="55">
        <f t="shared" ref="AO32" si="160">AO31/AO17</f>
        <v>-9.9324185951259469E-2</v>
      </c>
      <c r="AP32" s="55">
        <f t="shared" si="159"/>
        <v>-0.10598952819521443</v>
      </c>
      <c r="AQ32" s="55">
        <f>AQ31/AQ17</f>
        <v>-0.1066242038216561</v>
      </c>
      <c r="AR32" s="55">
        <f t="shared" si="159"/>
        <v>-0.10599132989867306</v>
      </c>
      <c r="AS32" s="55" t="s">
        <v>103</v>
      </c>
      <c r="AT32" s="55" t="s">
        <v>103</v>
      </c>
      <c r="AU32" s="55" t="s">
        <v>103</v>
      </c>
      <c r="AV32" s="55" t="e">
        <f t="shared" ref="AV32:BA32" si="161">AV31/AV17</f>
        <v>#DIV/0!</v>
      </c>
      <c r="AW32" s="55" t="e">
        <f t="shared" si="161"/>
        <v>#DIV/0!</v>
      </c>
      <c r="AX32" s="55" t="e">
        <f t="shared" si="161"/>
        <v>#DIV/0!</v>
      </c>
      <c r="AY32" s="55" t="e">
        <f t="shared" si="161"/>
        <v>#DIV/0!</v>
      </c>
      <c r="AZ32" s="55" t="e">
        <f t="shared" si="161"/>
        <v>#DIV/0!</v>
      </c>
      <c r="BA32" s="55" t="e">
        <f t="shared" si="161"/>
        <v>#DIV/0!</v>
      </c>
      <c r="BB32" s="55"/>
    </row>
    <row r="33" spans="1:123" outlineLevel="1"/>
    <row r="34" spans="1:123" outlineLevel="1"/>
    <row r="35" spans="1:123" s="72" customFormat="1" outlineLevel="1">
      <c r="A35" s="73" t="s">
        <v>217</v>
      </c>
      <c r="B35" s="73" t="s">
        <v>34</v>
      </c>
      <c r="C35" s="79">
        <v>1641.8</v>
      </c>
      <c r="D35" s="79">
        <v>1928.9</v>
      </c>
      <c r="E35" s="79">
        <v>1995.9</v>
      </c>
      <c r="F35" s="79">
        <v>2332.4</v>
      </c>
      <c r="G35" s="79">
        <f>F35+E35+D35+C35</f>
        <v>7899.0000000000009</v>
      </c>
      <c r="H35" s="79">
        <v>1689.7008631189465</v>
      </c>
      <c r="I35" s="79">
        <v>2025.6579741914106</v>
      </c>
      <c r="J35" s="79">
        <v>1902.6</v>
      </c>
      <c r="K35" s="79">
        <v>2294.7123002658336</v>
      </c>
      <c r="L35" s="79">
        <f>K35+J35+I35+H35</f>
        <v>7912.6711375761906</v>
      </c>
      <c r="M35" s="79">
        <f>M37+M40+M43+M46</f>
        <v>1728.6070166688958</v>
      </c>
      <c r="N35" s="79">
        <f t="shared" ref="N35:AM35" si="162">N37+N40+N43+N46</f>
        <v>2025.8188577560175</v>
      </c>
      <c r="O35" s="79">
        <f t="shared" si="162"/>
        <v>2365.4217411074924</v>
      </c>
      <c r="P35" s="79">
        <f t="shared" si="162"/>
        <v>3732.8159999999998</v>
      </c>
      <c r="Q35" s="79">
        <f t="shared" si="162"/>
        <v>9852.6636155324068</v>
      </c>
      <c r="R35" s="79">
        <f t="shared" si="162"/>
        <v>2687.6263130073621</v>
      </c>
      <c r="S35" s="79">
        <f t="shared" si="162"/>
        <v>3100.0424789587187</v>
      </c>
      <c r="T35" s="79">
        <f t="shared" si="162"/>
        <v>3241.9012598055988</v>
      </c>
      <c r="U35" s="79">
        <f t="shared" si="162"/>
        <v>4335.5604333828269</v>
      </c>
      <c r="V35" s="79">
        <f t="shared" si="162"/>
        <v>13397.418184250157</v>
      </c>
      <c r="W35" s="79">
        <f t="shared" si="162"/>
        <v>2915.1500255593601</v>
      </c>
      <c r="X35" s="79">
        <f t="shared" si="162"/>
        <v>3403.7083165632475</v>
      </c>
      <c r="Y35" s="79">
        <f t="shared" si="162"/>
        <v>3473.795674123488</v>
      </c>
      <c r="Z35" s="79">
        <f t="shared" si="162"/>
        <v>4652.0364066947368</v>
      </c>
      <c r="AA35" s="79">
        <f t="shared" si="162"/>
        <v>14444.690422940834</v>
      </c>
      <c r="AB35" s="79">
        <f t="shared" si="162"/>
        <v>7517.9932142166408</v>
      </c>
      <c r="AC35" s="79">
        <f t="shared" si="162"/>
        <v>6987.182047526986</v>
      </c>
      <c r="AD35" s="79">
        <f t="shared" si="162"/>
        <v>10419.528910300551</v>
      </c>
      <c r="AE35" s="79">
        <f t="shared" si="162"/>
        <v>11997.27521126833</v>
      </c>
      <c r="AF35" s="79">
        <f t="shared" si="162"/>
        <v>36921.9793833125</v>
      </c>
      <c r="AG35" s="79">
        <f t="shared" si="162"/>
        <v>9455.0734672965737</v>
      </c>
      <c r="AH35" s="79">
        <f t="shared" si="162"/>
        <v>9517.1658754325435</v>
      </c>
      <c r="AI35" s="79">
        <f t="shared" si="162"/>
        <v>9549.2243506795585</v>
      </c>
      <c r="AJ35" s="79">
        <f t="shared" si="162"/>
        <v>11643.223126884346</v>
      </c>
      <c r="AK35" s="79">
        <f t="shared" si="162"/>
        <v>40164.686820293027</v>
      </c>
      <c r="AL35" s="79">
        <f>AL37+AL40+AL43+AL46+0.1</f>
        <v>8253.3958696874288</v>
      </c>
      <c r="AM35" s="79">
        <f t="shared" si="162"/>
        <v>8702.4134939337164</v>
      </c>
      <c r="AN35" s="79">
        <f>AN37+AN40+AN43+AN46-0.157</f>
        <v>9003.603000000001</v>
      </c>
      <c r="AO35" s="79">
        <f t="shared" ref="AO35" si="163">AO37+AO40+AO43+AO46</f>
        <v>10389.799999999999</v>
      </c>
      <c r="AP35" s="79">
        <f t="shared" ref="AP35:AR35" si="164">AP37+AP40+AP43+AP46</f>
        <v>36349.269363621148</v>
      </c>
      <c r="AQ35" s="79">
        <f t="shared" si="164"/>
        <v>8021.4999999999991</v>
      </c>
      <c r="AR35" s="79">
        <f t="shared" si="164"/>
        <v>8451.99</v>
      </c>
      <c r="AS35" s="79">
        <f>AS37+AS40+AS43+AS46</f>
        <v>7517.2609999999995</v>
      </c>
      <c r="AT35" s="79">
        <f>AT37+AT40+AT43+AT46</f>
        <v>7885.9</v>
      </c>
      <c r="AU35" s="79">
        <f t="shared" ref="AU35" si="165">AU37+AU40+AU43+AU46</f>
        <v>31876.651000000002</v>
      </c>
      <c r="AV35" s="79">
        <f>AV37+AV40+AV43+AV46+AV49</f>
        <v>4582.6000000000004</v>
      </c>
      <c r="AW35" s="79">
        <f t="shared" ref="AW35:AZ35" si="166">AW37+AW40+AW43+AW46+AW49</f>
        <v>5784</v>
      </c>
      <c r="AX35" s="79">
        <f t="shared" si="166"/>
        <v>5976.3</v>
      </c>
      <c r="AY35" s="79">
        <f t="shared" si="166"/>
        <v>7747.3</v>
      </c>
      <c r="AZ35" s="79">
        <f t="shared" si="166"/>
        <v>24089.600000000002</v>
      </c>
      <c r="BA35" s="79">
        <f>BA37+BA40+BA43+BA46+BA49</f>
        <v>5142.9998090190393</v>
      </c>
      <c r="BB35" s="79">
        <f>BB37+BB40+BB43+BB46+BB49</f>
        <v>5687.4</v>
      </c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</row>
    <row r="36" spans="1:123" outlineLevel="1">
      <c r="A36" s="52" t="s">
        <v>215</v>
      </c>
      <c r="B36" s="52" t="s">
        <v>28</v>
      </c>
      <c r="C36" s="53" t="s">
        <v>103</v>
      </c>
      <c r="D36" s="53" t="s">
        <v>103</v>
      </c>
      <c r="E36" s="53" t="s">
        <v>103</v>
      </c>
      <c r="F36" s="53" t="s">
        <v>103</v>
      </c>
      <c r="G36" s="53" t="s">
        <v>103</v>
      </c>
      <c r="H36" s="55">
        <f>H35/C35-1</f>
        <v>2.9175821122515933E-2</v>
      </c>
      <c r="I36" s="55">
        <f t="shared" ref="I36" si="167">I35/D35-1</f>
        <v>5.0162255270574274E-2</v>
      </c>
      <c r="J36" s="55">
        <f t="shared" ref="J36" si="168">J35/E35-1</f>
        <v>-4.6745828949346202E-2</v>
      </c>
      <c r="K36" s="55">
        <f t="shared" ref="K36" si="169">K35/F35-1</f>
        <v>-1.6158334648502137E-2</v>
      </c>
      <c r="L36" s="55">
        <f t="shared" ref="L36" si="170">L35/G35-1</f>
        <v>1.7307428251918111E-3</v>
      </c>
      <c r="M36" s="55">
        <f t="shared" ref="M36" si="171">M35/H35-1</f>
        <v>2.3025468234734836E-2</v>
      </c>
      <c r="N36" s="55">
        <f t="shared" ref="N36" si="172">N35/I35-1</f>
        <v>7.9422867362843874E-5</v>
      </c>
      <c r="O36" s="55">
        <f t="shared" ref="O36" si="173">O35/J35-1</f>
        <v>0.24325751135682361</v>
      </c>
      <c r="P36" s="55">
        <f t="shared" ref="P36" si="174">P35/K35-1</f>
        <v>0.62670326888802896</v>
      </c>
      <c r="Q36" s="55">
        <f t="shared" ref="Q36" si="175">Q35/L35-1</f>
        <v>0.24517542107158441</v>
      </c>
      <c r="R36" s="55">
        <f t="shared" ref="R36" si="176">R35/M35-1</f>
        <v>0.55479312943351355</v>
      </c>
      <c r="S36" s="55">
        <f t="shared" ref="S36" si="177">S35/N35-1</f>
        <v>0.53026637455266346</v>
      </c>
      <c r="T36" s="55">
        <f t="shared" ref="T36" si="178">T35/O35-1</f>
        <v>0.3705383710085195</v>
      </c>
      <c r="U36" s="55">
        <f t="shared" ref="U36" si="179">U35/P35-1</f>
        <v>0.16147177717380856</v>
      </c>
      <c r="V36" s="55">
        <f t="shared" ref="V36" si="180">V35/Q35-1</f>
        <v>0.35977627036099746</v>
      </c>
      <c r="W36" s="55">
        <f t="shared" ref="W36" si="181">W35/R35-1</f>
        <v>8.4656007217538631E-2</v>
      </c>
      <c r="X36" s="55">
        <f t="shared" ref="X36" si="182">X35/S35-1</f>
        <v>9.795537953613076E-2</v>
      </c>
      <c r="Y36" s="55">
        <f t="shared" ref="Y36" si="183">Y35/T35-1</f>
        <v>7.1530375459922135E-2</v>
      </c>
      <c r="Z36" s="55">
        <f t="shared" ref="Z36" si="184">Z35/U35-1</f>
        <v>7.2995401211598088E-2</v>
      </c>
      <c r="AA36" s="55">
        <f t="shared" ref="AA36" si="185">AA35/V35-1</f>
        <v>7.8169705855851923E-2</v>
      </c>
      <c r="AB36" s="55">
        <f t="shared" ref="AB36" si="186">AB35/W35-1</f>
        <v>1.5789386989693903</v>
      </c>
      <c r="AC36" s="55">
        <f t="shared" ref="AC36" si="187">AC35/X35-1</f>
        <v>1.0528145768324828</v>
      </c>
      <c r="AD36" s="55">
        <f t="shared" ref="AD36" si="188">AD35/Y35-1</f>
        <v>1.9994651061132482</v>
      </c>
      <c r="AE36" s="55">
        <f t="shared" ref="AE36" si="189">AE35/Z35-1</f>
        <v>1.5789297766464325</v>
      </c>
      <c r="AF36" s="55">
        <f t="shared" ref="AF36" si="190">AF35/AA35-1</f>
        <v>1.5560935057959835</v>
      </c>
      <c r="AG36" s="55">
        <f t="shared" ref="AG36" si="191">AG35/AB35-1</f>
        <v>0.25765921807655845</v>
      </c>
      <c r="AH36" s="55">
        <f t="shared" ref="AH36" si="192">AH35/AC35-1</f>
        <v>0.36208929589876782</v>
      </c>
      <c r="AI36" s="55">
        <f t="shared" ref="AI36" si="193">AI35/AD35-1</f>
        <v>-8.3526286755692514E-2</v>
      </c>
      <c r="AJ36" s="55">
        <f t="shared" ref="AJ36" si="194">AJ35/AE35-1</f>
        <v>-2.951104131140081E-2</v>
      </c>
      <c r="AK36" s="55">
        <f t="shared" ref="AK36" si="195">AK35/AF35-1</f>
        <v>8.7825937047300462E-2</v>
      </c>
      <c r="AL36" s="55">
        <f t="shared" ref="AL36" si="196">AL35/AG35-1</f>
        <v>-0.12709341728179424</v>
      </c>
      <c r="AM36" s="55">
        <f t="shared" ref="AM36" si="197">AM35/AH35-1</f>
        <v>-8.5608719251391352E-2</v>
      </c>
      <c r="AN36" s="55">
        <f>AN35/AI35-1</f>
        <v>-5.7137766444949944E-2</v>
      </c>
      <c r="AO36" s="55">
        <f t="shared" ref="AO36" si="198">AO35/AJ35-1</f>
        <v>-0.10765259011400174</v>
      </c>
      <c r="AP36" s="55">
        <f t="shared" ref="AP36:AT36" si="199">AP35/AK35-1</f>
        <v>-9.499432856885015E-2</v>
      </c>
      <c r="AQ36" s="55">
        <f t="shared" si="199"/>
        <v>-2.8097024951768357E-2</v>
      </c>
      <c r="AR36" s="55">
        <f t="shared" si="199"/>
        <v>-2.8776326717672274E-2</v>
      </c>
      <c r="AS36" s="55">
        <f t="shared" si="199"/>
        <v>-0.16508302287428722</v>
      </c>
      <c r="AT36" s="55">
        <f t="shared" si="199"/>
        <v>-0.240995976823423</v>
      </c>
      <c r="AU36" s="55">
        <f t="shared" ref="AU36" si="200">AU35/AP35-1</f>
        <v>-0.12304561940101622</v>
      </c>
      <c r="AV36" s="55">
        <f t="shared" ref="AV36" si="201">AV35/AQ35-1</f>
        <v>-0.42871034095867344</v>
      </c>
      <c r="AW36" s="55">
        <f t="shared" ref="AW36" si="202">AW35/AR35-1</f>
        <v>-0.31566412170388269</v>
      </c>
      <c r="AX36" s="55">
        <f t="shared" ref="AX36" si="203">AX35/AS35-1</f>
        <v>-0.20498968972874554</v>
      </c>
      <c r="AY36" s="55">
        <f t="shared" ref="AY36" si="204">AY35/AT35-1</f>
        <v>-1.7575673036685613E-2</v>
      </c>
      <c r="AZ36" s="55">
        <f t="shared" ref="AZ36:BB36" si="205">AZ35/AU35-1</f>
        <v>-0.24428698610779409</v>
      </c>
      <c r="BA36" s="55">
        <f t="shared" si="205"/>
        <v>0.12228861541898461</v>
      </c>
      <c r="BB36" s="55">
        <f t="shared" si="205"/>
        <v>-1.670124481327806E-2</v>
      </c>
    </row>
    <row r="37" spans="1:123" s="59" customFormat="1" outlineLevel="1">
      <c r="A37" s="57" t="s">
        <v>219</v>
      </c>
      <c r="B37" s="57" t="s">
        <v>29</v>
      </c>
      <c r="C37" s="58">
        <f t="shared" ref="C37:L37" si="206">C35-C46</f>
        <v>1575.6220433850106</v>
      </c>
      <c r="D37" s="58">
        <f t="shared" si="206"/>
        <v>1844.3851704222775</v>
      </c>
      <c r="E37" s="58">
        <f t="shared" si="206"/>
        <v>1886.4438224228168</v>
      </c>
      <c r="F37" s="58">
        <f t="shared" si="206"/>
        <v>2161.0158972118375</v>
      </c>
      <c r="G37" s="58">
        <f t="shared" si="206"/>
        <v>7467.4669334419432</v>
      </c>
      <c r="H37" s="58">
        <f t="shared" si="206"/>
        <v>1559.6778942668889</v>
      </c>
      <c r="I37" s="58">
        <f t="shared" si="206"/>
        <v>1899.5800095343038</v>
      </c>
      <c r="J37" s="58">
        <f t="shared" si="206"/>
        <v>1771.3</v>
      </c>
      <c r="K37" s="58">
        <f t="shared" si="206"/>
        <v>2102.3767275156147</v>
      </c>
      <c r="L37" s="58">
        <f t="shared" si="206"/>
        <v>7332.9346313168071</v>
      </c>
      <c r="M37" s="58">
        <v>1584.1593245452696</v>
      </c>
      <c r="N37" s="58">
        <v>1874.1076188309214</v>
      </c>
      <c r="O37" s="58">
        <v>1959.8222302951654</v>
      </c>
      <c r="P37" s="58">
        <v>2271.616</v>
      </c>
      <c r="Q37" s="58">
        <f>P37+O37+N37+M37</f>
        <v>7689.7051736713565</v>
      </c>
      <c r="R37" s="58">
        <v>1679.2408072584772</v>
      </c>
      <c r="S37" s="58">
        <v>2057.8347715613272</v>
      </c>
      <c r="T37" s="58">
        <v>2048.6727898682047</v>
      </c>
      <c r="U37" s="58">
        <v>2629.3371917905888</v>
      </c>
      <c r="V37" s="58">
        <v>8447.3732595742495</v>
      </c>
      <c r="W37" s="58">
        <v>1755.9940336425122</v>
      </c>
      <c r="X37" s="58">
        <v>2252.0018140284628</v>
      </c>
      <c r="Y37" s="58">
        <v>2241.8169575867137</v>
      </c>
      <c r="Z37" s="58">
        <v>2762.519194957978</v>
      </c>
      <c r="AA37" s="58">
        <f>Z37+Y37+X37+W37</f>
        <v>9012.332000215667</v>
      </c>
      <c r="AB37" s="58">
        <v>4162.3357164677636</v>
      </c>
      <c r="AC37" s="58">
        <v>3975.7474325762028</v>
      </c>
      <c r="AD37" s="58">
        <v>6083.6202707163684</v>
      </c>
      <c r="AE37" s="58">
        <v>6320.6409189367914</v>
      </c>
      <c r="AF37" s="58">
        <f>AE37+AD37+AC37+AB37</f>
        <v>20542.344338697127</v>
      </c>
      <c r="AG37" s="58">
        <v>5185.9449173840176</v>
      </c>
      <c r="AH37" s="58">
        <v>5533.6710022562074</v>
      </c>
      <c r="AI37" s="58">
        <v>5551.48758823548</v>
      </c>
      <c r="AJ37" s="58">
        <v>6142.2974051522078</v>
      </c>
      <c r="AK37" s="58">
        <f>AJ37+AI37+AH37+AG37</f>
        <v>22413.400913027916</v>
      </c>
      <c r="AL37" s="58">
        <v>4751.5203713131978</v>
      </c>
      <c r="AM37" s="58">
        <v>5555.0449080232065</v>
      </c>
      <c r="AN37" s="58">
        <v>5777.5330000000004</v>
      </c>
      <c r="AO37" s="58">
        <v>5943.2</v>
      </c>
      <c r="AP37" s="58">
        <f>AO37+AN37+AM37+AL37</f>
        <v>22027.298279336406</v>
      </c>
      <c r="AQ37" s="58">
        <v>4863.7</v>
      </c>
      <c r="AR37" s="58">
        <v>5462.9</v>
      </c>
      <c r="AS37" s="58">
        <v>5232.0339999999997</v>
      </c>
      <c r="AT37" s="58">
        <v>4882.2</v>
      </c>
      <c r="AU37" s="58">
        <f>AT37+AS37+AR37+AQ37</f>
        <v>20440.833999999999</v>
      </c>
      <c r="AV37" s="58">
        <v>4578.6000000000004</v>
      </c>
      <c r="AW37" s="58">
        <v>5780.7</v>
      </c>
      <c r="AX37" s="58">
        <v>5975.6</v>
      </c>
      <c r="AY37" s="58">
        <v>7090.6</v>
      </c>
      <c r="AZ37" s="58">
        <v>23424.9</v>
      </c>
      <c r="BA37" s="58">
        <v>5142.9998090190393</v>
      </c>
      <c r="BB37" s="58">
        <v>5687.4</v>
      </c>
    </row>
    <row r="38" spans="1:123" outlineLevel="1">
      <c r="A38" s="60" t="s">
        <v>220</v>
      </c>
      <c r="B38" s="60" t="s">
        <v>39</v>
      </c>
      <c r="C38" s="55">
        <f t="shared" ref="C38:AT38" si="207">C37/C35</f>
        <v>0.95969182810635312</v>
      </c>
      <c r="D38" s="55">
        <f t="shared" si="207"/>
        <v>0.95618496055901159</v>
      </c>
      <c r="E38" s="55">
        <f t="shared" si="207"/>
        <v>0.94515948816214068</v>
      </c>
      <c r="F38" s="55">
        <f t="shared" si="207"/>
        <v>0.92652027834498263</v>
      </c>
      <c r="G38" s="55">
        <f t="shared" si="207"/>
        <v>0.94536864583389568</v>
      </c>
      <c r="H38" s="55">
        <f t="shared" si="207"/>
        <v>0.9230497115258296</v>
      </c>
      <c r="I38" s="55">
        <f t="shared" si="207"/>
        <v>0.93775950023970167</v>
      </c>
      <c r="J38" s="55">
        <f t="shared" si="207"/>
        <v>0.93098917271102699</v>
      </c>
      <c r="K38" s="55">
        <f t="shared" si="207"/>
        <v>0.91618314299010917</v>
      </c>
      <c r="L38" s="55">
        <f t="shared" si="207"/>
        <v>0.92673314786124572</v>
      </c>
      <c r="M38" s="55">
        <f t="shared" si="207"/>
        <v>0.91643693984189445</v>
      </c>
      <c r="N38" s="55">
        <f t="shared" si="207"/>
        <v>0.92511115278433864</v>
      </c>
      <c r="O38" s="55">
        <f t="shared" si="207"/>
        <v>0.82852972737858366</v>
      </c>
      <c r="P38" s="55">
        <f t="shared" si="207"/>
        <v>0.60855289947321278</v>
      </c>
      <c r="Q38" s="55">
        <f t="shared" si="207"/>
        <v>0.7804696753828867</v>
      </c>
      <c r="R38" s="55">
        <f t="shared" si="207"/>
        <v>0.62480442282151349</v>
      </c>
      <c r="S38" s="55">
        <f t="shared" si="207"/>
        <v>0.66380857214980449</v>
      </c>
      <c r="T38" s="55">
        <f t="shared" si="207"/>
        <v>0.6319355913977015</v>
      </c>
      <c r="U38" s="55">
        <f t="shared" si="207"/>
        <v>0.60645843419579437</v>
      </c>
      <c r="V38" s="55">
        <f t="shared" si="207"/>
        <v>0.63052247406182182</v>
      </c>
      <c r="W38" s="55">
        <f t="shared" si="207"/>
        <v>0.60236832349840086</v>
      </c>
      <c r="X38" s="55">
        <f t="shared" si="207"/>
        <v>0.66163184520532825</v>
      </c>
      <c r="Y38" s="55">
        <f t="shared" si="207"/>
        <v>0.64535084037502333</v>
      </c>
      <c r="Z38" s="55">
        <f t="shared" si="207"/>
        <v>0.59383008933086634</v>
      </c>
      <c r="AA38" s="55">
        <f t="shared" si="207"/>
        <v>0.62392005202842016</v>
      </c>
      <c r="AB38" s="55">
        <f t="shared" si="207"/>
        <v>0.55364983684698232</v>
      </c>
      <c r="AC38" s="55">
        <f t="shared" si="207"/>
        <v>0.56900584606685067</v>
      </c>
      <c r="AD38" s="55">
        <f t="shared" si="207"/>
        <v>0.58386711367557276</v>
      </c>
      <c r="AE38" s="55">
        <f t="shared" si="207"/>
        <v>0.52683970381876277</v>
      </c>
      <c r="AF38" s="55">
        <f t="shared" si="207"/>
        <v>0.55637169734138303</v>
      </c>
      <c r="AG38" s="55">
        <f t="shared" si="207"/>
        <v>0.54848277333024265</v>
      </c>
      <c r="AH38" s="55">
        <f t="shared" si="207"/>
        <v>0.58144105868121254</v>
      </c>
      <c r="AI38" s="55">
        <f t="shared" si="207"/>
        <v>0.58135481839846137</v>
      </c>
      <c r="AJ38" s="55">
        <f t="shared" si="207"/>
        <v>0.5275427034434792</v>
      </c>
      <c r="AK38" s="55">
        <f t="shared" si="207"/>
        <v>0.55803748734083602</v>
      </c>
      <c r="AL38" s="55">
        <f t="shared" si="207"/>
        <v>0.57570489121505652</v>
      </c>
      <c r="AM38" s="55">
        <f t="shared" si="207"/>
        <v>0.63833382680511797</v>
      </c>
      <c r="AN38" s="55">
        <f t="shared" si="207"/>
        <v>0.64169122072574725</v>
      </c>
      <c r="AO38" s="55">
        <f t="shared" si="207"/>
        <v>0.57202256058826928</v>
      </c>
      <c r="AP38" s="55">
        <f t="shared" si="207"/>
        <v>0.60599012483540127</v>
      </c>
      <c r="AQ38" s="55">
        <f t="shared" si="207"/>
        <v>0.6063329801159385</v>
      </c>
      <c r="AR38" s="55">
        <f t="shared" si="207"/>
        <v>0.64634482530149706</v>
      </c>
      <c r="AS38" s="55">
        <f t="shared" si="207"/>
        <v>0.69600270630486294</v>
      </c>
      <c r="AT38" s="55">
        <f t="shared" si="207"/>
        <v>0.61910498484637133</v>
      </c>
      <c r="AU38" s="55">
        <f>AU37/AU35</f>
        <v>0.6412478525426023</v>
      </c>
      <c r="AV38" s="55">
        <f t="shared" ref="AV38:AZ38" si="208">AV37/AV35</f>
        <v>0.99912713306856371</v>
      </c>
      <c r="AW38" s="55">
        <f t="shared" si="208"/>
        <v>0.99942946058091287</v>
      </c>
      <c r="AX38" s="55">
        <f t="shared" si="208"/>
        <v>0.99988287067248971</v>
      </c>
      <c r="AY38" s="55">
        <f t="shared" si="208"/>
        <v>0.9152349850915803</v>
      </c>
      <c r="AZ38" s="55">
        <f t="shared" si="208"/>
        <v>0.9724071798618491</v>
      </c>
      <c r="BA38" s="55">
        <f t="shared" ref="BA38:BB38" si="209">BA37/BA35</f>
        <v>1</v>
      </c>
      <c r="BB38" s="55">
        <f t="shared" si="209"/>
        <v>1</v>
      </c>
    </row>
    <row r="39" spans="1:123" outlineLevel="1">
      <c r="A39" s="60" t="s">
        <v>215</v>
      </c>
      <c r="B39" s="60" t="s">
        <v>28</v>
      </c>
      <c r="C39" s="53" t="s">
        <v>103</v>
      </c>
      <c r="D39" s="53" t="s">
        <v>103</v>
      </c>
      <c r="E39" s="53" t="s">
        <v>103</v>
      </c>
      <c r="F39" s="53" t="s">
        <v>103</v>
      </c>
      <c r="G39" s="53" t="s">
        <v>103</v>
      </c>
      <c r="H39" s="55">
        <f>H37/C37-1</f>
        <v>-1.0119272693004389E-2</v>
      </c>
      <c r="I39" s="55">
        <f t="shared" ref="I39" si="210">I37/D37-1</f>
        <v>2.9925874484985959E-2</v>
      </c>
      <c r="J39" s="55">
        <f t="shared" ref="J39" si="211">J37/E37-1</f>
        <v>-6.1037504034938128E-2</v>
      </c>
      <c r="K39" s="55">
        <f t="shared" ref="K39" si="212">K37/F37-1</f>
        <v>-2.7135001538803882E-2</v>
      </c>
      <c r="L39" s="55">
        <f t="shared" ref="L39" si="213">L37/G37-1</f>
        <v>-1.8015788127919707E-2</v>
      </c>
      <c r="M39" s="55">
        <f t="shared" ref="M39" si="214">M37/H37-1</f>
        <v>1.5696465512764046E-2</v>
      </c>
      <c r="N39" s="55">
        <f t="shared" ref="N39" si="215">N37/I37-1</f>
        <v>-1.3409485557613898E-2</v>
      </c>
      <c r="O39" s="55">
        <f t="shared" ref="O39" si="216">O37/J37-1</f>
        <v>0.10643156455437564</v>
      </c>
      <c r="P39" s="55">
        <f t="shared" ref="P39" si="217">P37/K37-1</f>
        <v>8.0499022972146284E-2</v>
      </c>
      <c r="Q39" s="55">
        <f t="shared" ref="Q39" si="218">Q37/L37-1</f>
        <v>4.8653173700865526E-2</v>
      </c>
      <c r="R39" s="55">
        <f t="shared" ref="R39" si="219">R37/M37-1</f>
        <v>6.0020151534000865E-2</v>
      </c>
      <c r="S39" s="55">
        <f t="shared" ref="S39" si="220">S37/N37-1</f>
        <v>9.8034472985609966E-2</v>
      </c>
      <c r="T39" s="55">
        <f t="shared" ref="T39" si="221">T37/O37-1</f>
        <v>4.5336030074349054E-2</v>
      </c>
      <c r="U39" s="55">
        <f t="shared" ref="U39" si="222">U37/P37-1</f>
        <v>0.15747432303284925</v>
      </c>
      <c r="V39" s="55">
        <f t="shared" ref="V39" si="223">V37/Q37-1</f>
        <v>9.853018663147961E-2</v>
      </c>
      <c r="W39" s="55">
        <f t="shared" ref="W39" si="224">W37/R37-1</f>
        <v>4.5707099334574952E-2</v>
      </c>
      <c r="X39" s="55">
        <f t="shared" ref="X39" si="225">X37/S37-1</f>
        <v>9.4355020699653513E-2</v>
      </c>
      <c r="Y39" s="55">
        <f t="shared" ref="Y39" si="226">Y37/T37-1</f>
        <v>9.4277704411222407E-2</v>
      </c>
      <c r="Z39" s="55">
        <f t="shared" ref="Z39" si="227">Z37/U37-1</f>
        <v>5.0652310241233067E-2</v>
      </c>
      <c r="AA39" s="55">
        <f t="shared" ref="AA39" si="228">AA37/V37-1</f>
        <v>6.6879812609333067E-2</v>
      </c>
      <c r="AB39" s="55">
        <f t="shared" ref="AB39" si="229">AB37/W37-1</f>
        <v>1.3703586895643962</v>
      </c>
      <c r="AC39" s="55">
        <f t="shared" ref="AC39" si="230">AC37/X37-1</f>
        <v>0.7654281660920339</v>
      </c>
      <c r="AD39" s="55">
        <f t="shared" ref="AD39" si="231">AD37/Y37-1</f>
        <v>1.7137007105456572</v>
      </c>
      <c r="AE39" s="55">
        <f t="shared" ref="AE39" si="232">AE37/Z37-1</f>
        <v>1.2879989143506885</v>
      </c>
      <c r="AF39" s="55">
        <f t="shared" ref="AF39" si="233">AF37/AA37-1</f>
        <v>1.2793594752396542</v>
      </c>
      <c r="AG39" s="55">
        <f t="shared" ref="AG39" si="234">AG37/AB37-1</f>
        <v>0.24592182626366998</v>
      </c>
      <c r="AH39" s="55">
        <f t="shared" ref="AH39" si="235">AH37/AC37-1</f>
        <v>0.39185677563790877</v>
      </c>
      <c r="AI39" s="55">
        <f t="shared" ref="AI39" si="236">AI37/AD37-1</f>
        <v>-8.7469739859063811E-2</v>
      </c>
      <c r="AJ39" s="55">
        <f t="shared" ref="AJ39" si="237">AJ37/AE37-1</f>
        <v>-2.8216048984884168E-2</v>
      </c>
      <c r="AK39" s="55">
        <f t="shared" ref="AK39" si="238">AK37/AF37-1</f>
        <v>9.1082913589669579E-2</v>
      </c>
      <c r="AL39" s="55">
        <f t="shared" ref="AL39" si="239">AL37/AG37-1</f>
        <v>-8.3769602838350221E-2</v>
      </c>
      <c r="AM39" s="55">
        <f t="shared" ref="AM39" si="240">AM37/AH37-1</f>
        <v>3.8625183460101464E-3</v>
      </c>
      <c r="AN39" s="55">
        <f t="shared" ref="AN39:AO39" si="241">AN37/AI37-1</f>
        <v>4.0717989218520101E-2</v>
      </c>
      <c r="AO39" s="55">
        <f t="shared" si="241"/>
        <v>-3.2414159071034843E-2</v>
      </c>
      <c r="AP39" s="55">
        <f t="shared" ref="AP39:AT39" si="242">AP37/AK37-1</f>
        <v>-1.7226418926325704E-2</v>
      </c>
      <c r="AQ39" s="55">
        <f t="shared" si="242"/>
        <v>2.3609207142218036E-2</v>
      </c>
      <c r="AR39" s="55">
        <f t="shared" si="242"/>
        <v>-1.6587608119984942E-2</v>
      </c>
      <c r="AS39" s="55">
        <f t="shared" si="242"/>
        <v>-9.4417288486279616E-2</v>
      </c>
      <c r="AT39" s="55">
        <f t="shared" si="242"/>
        <v>-0.17852335442186029</v>
      </c>
      <c r="AU39" s="55">
        <f t="shared" ref="AU39" si="243">AU37/AP37-1</f>
        <v>-7.2022644775489919E-2</v>
      </c>
      <c r="AV39" s="55">
        <f t="shared" ref="AV39" si="244">AV37/AQ37-1</f>
        <v>-5.8617924625285145E-2</v>
      </c>
      <c r="AW39" s="55">
        <f t="shared" ref="AW39" si="245">AW37/AR37-1</f>
        <v>5.8174229804682565E-2</v>
      </c>
      <c r="AX39" s="55">
        <f t="shared" ref="AX39" si="246">AX37/AS37-1</f>
        <v>0.14211796024261325</v>
      </c>
      <c r="AY39" s="55">
        <f t="shared" ref="AY39" si="247">AY37/AT37-1</f>
        <v>0.45233706116095207</v>
      </c>
      <c r="AZ39" s="55">
        <f t="shared" ref="AZ39:BB39" si="248">AZ37/AU37-1</f>
        <v>0.14598553072736675</v>
      </c>
      <c r="BA39" s="55">
        <f t="shared" si="248"/>
        <v>0.12326907985389401</v>
      </c>
      <c r="BB39" s="55">
        <f t="shared" si="248"/>
        <v>-1.6139913851263676E-2</v>
      </c>
    </row>
    <row r="40" spans="1:123" s="59" customFormat="1" outlineLevel="1">
      <c r="A40" s="57" t="s">
        <v>30</v>
      </c>
      <c r="B40" s="57" t="s">
        <v>30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>
        <v>2121.5173536915872</v>
      </c>
      <c r="AC40" s="58">
        <v>1650.0176363780367</v>
      </c>
      <c r="AD40" s="58">
        <v>2457.3362561446588</v>
      </c>
      <c r="AE40" s="58">
        <v>2868.5040762237541</v>
      </c>
      <c r="AF40" s="58">
        <f>AE40+AD40+AC40+AB40</f>
        <v>9097.3753224380362</v>
      </c>
      <c r="AG40" s="58">
        <v>2363.4732912506033</v>
      </c>
      <c r="AH40" s="58">
        <v>2204.004783712026</v>
      </c>
      <c r="AI40" s="58">
        <v>2053.7209938095834</v>
      </c>
      <c r="AJ40" s="58">
        <v>2708.1258167869451</v>
      </c>
      <c r="AK40" s="58">
        <f>AJ40+AI40+AH40+AG40</f>
        <v>9329.3248855591592</v>
      </c>
      <c r="AL40" s="58">
        <v>1841.975497825601</v>
      </c>
      <c r="AM40" s="58">
        <v>1643.7729087512657</v>
      </c>
      <c r="AN40" s="58">
        <v>1647.5920000000001</v>
      </c>
      <c r="AO40" s="58">
        <v>2062.6</v>
      </c>
      <c r="AP40" s="58">
        <f>AO40+AN40+AM40+AL40</f>
        <v>7195.9404065768667</v>
      </c>
      <c r="AQ40" s="58">
        <v>1606.6</v>
      </c>
      <c r="AR40" s="58">
        <v>1510.3</v>
      </c>
      <c r="AS40" s="58">
        <v>1455.7860000000001</v>
      </c>
      <c r="AT40" s="58">
        <v>1714.1</v>
      </c>
      <c r="AU40" s="58">
        <f>AT40+AS40+AR40+AQ40</f>
        <v>6286.7860000000001</v>
      </c>
      <c r="AV40" s="58">
        <v>0</v>
      </c>
      <c r="AW40" s="58">
        <v>0</v>
      </c>
      <c r="AX40" s="58"/>
      <c r="AY40" s="58">
        <v>656.7</v>
      </c>
      <c r="AZ40" s="58">
        <f>AY40</f>
        <v>656.7</v>
      </c>
      <c r="BA40" s="58">
        <v>0</v>
      </c>
      <c r="BB40" s="58">
        <v>0</v>
      </c>
    </row>
    <row r="41" spans="1:123" outlineLevel="1">
      <c r="A41" s="60" t="s">
        <v>220</v>
      </c>
      <c r="B41" s="60" t="s">
        <v>39</v>
      </c>
      <c r="C41" s="53" t="s">
        <v>103</v>
      </c>
      <c r="D41" s="53" t="s">
        <v>103</v>
      </c>
      <c r="E41" s="53" t="s">
        <v>103</v>
      </c>
      <c r="F41" s="55" t="s">
        <v>103</v>
      </c>
      <c r="G41" s="53" t="s">
        <v>103</v>
      </c>
      <c r="H41" s="53" t="s">
        <v>103</v>
      </c>
      <c r="I41" s="53" t="s">
        <v>103</v>
      </c>
      <c r="J41" s="53" t="s">
        <v>103</v>
      </c>
      <c r="K41" s="55" t="s">
        <v>103</v>
      </c>
      <c r="L41" s="53" t="s">
        <v>103</v>
      </c>
      <c r="M41" s="53" t="s">
        <v>103</v>
      </c>
      <c r="N41" s="53" t="s">
        <v>103</v>
      </c>
      <c r="O41" s="53" t="s">
        <v>103</v>
      </c>
      <c r="P41" s="55" t="s">
        <v>103</v>
      </c>
      <c r="Q41" s="53" t="s">
        <v>103</v>
      </c>
      <c r="R41" s="53" t="s">
        <v>103</v>
      </c>
      <c r="S41" s="53" t="s">
        <v>103</v>
      </c>
      <c r="T41" s="53" t="s">
        <v>103</v>
      </c>
      <c r="U41" s="55" t="s">
        <v>103</v>
      </c>
      <c r="V41" s="53" t="s">
        <v>103</v>
      </c>
      <c r="W41" s="53" t="s">
        <v>103</v>
      </c>
      <c r="X41" s="53" t="s">
        <v>103</v>
      </c>
      <c r="Y41" s="53" t="s">
        <v>103</v>
      </c>
      <c r="Z41" s="55" t="s">
        <v>103</v>
      </c>
      <c r="AA41" s="53" t="s">
        <v>103</v>
      </c>
      <c r="AB41" s="55">
        <f t="shared" ref="AB41:AT41" si="249">AB40/AB35</f>
        <v>0.28219197507118859</v>
      </c>
      <c r="AC41" s="55">
        <f t="shared" si="249"/>
        <v>0.23614922656295137</v>
      </c>
      <c r="AD41" s="55">
        <f t="shared" si="249"/>
        <v>0.2358394777056938</v>
      </c>
      <c r="AE41" s="55">
        <f t="shared" si="249"/>
        <v>0.23909629692661696</v>
      </c>
      <c r="AF41" s="55">
        <f t="shared" si="249"/>
        <v>0.24639457240338922</v>
      </c>
      <c r="AG41" s="55">
        <f t="shared" si="249"/>
        <v>0.24996879182646642</v>
      </c>
      <c r="AH41" s="55">
        <f t="shared" si="249"/>
        <v>0.23158205000938439</v>
      </c>
      <c r="AI41" s="55">
        <f t="shared" si="249"/>
        <v>0.21506678641008503</v>
      </c>
      <c r="AJ41" s="55">
        <f t="shared" si="249"/>
        <v>0.23259245204481643</v>
      </c>
      <c r="AK41" s="55">
        <f t="shared" si="249"/>
        <v>0.23227679895279452</v>
      </c>
      <c r="AL41" s="55">
        <f t="shared" si="249"/>
        <v>0.2231778927011967</v>
      </c>
      <c r="AM41" s="55">
        <f t="shared" si="249"/>
        <v>0.18888701506738423</v>
      </c>
      <c r="AN41" s="55">
        <f t="shared" si="249"/>
        <v>0.18299251977236222</v>
      </c>
      <c r="AO41" s="55">
        <f t="shared" si="249"/>
        <v>0.19852162698030762</v>
      </c>
      <c r="AP41" s="55">
        <f t="shared" si="249"/>
        <v>0.19796657629048972</v>
      </c>
      <c r="AQ41" s="55">
        <f t="shared" si="249"/>
        <v>0.20028672941469802</v>
      </c>
      <c r="AR41" s="55">
        <f t="shared" si="249"/>
        <v>0.17869164539948579</v>
      </c>
      <c r="AS41" s="55">
        <f t="shared" si="249"/>
        <v>0.19365910003656919</v>
      </c>
      <c r="AT41" s="55">
        <f t="shared" si="249"/>
        <v>0.21736263457563498</v>
      </c>
      <c r="AU41" s="55">
        <f>AU40/AU35</f>
        <v>0.19722228661975813</v>
      </c>
      <c r="AV41" s="55">
        <f t="shared" ref="AV41:AZ41" si="250">AV40/AV35</f>
        <v>0</v>
      </c>
      <c r="AW41" s="55">
        <f t="shared" si="250"/>
        <v>0</v>
      </c>
      <c r="AX41" s="55">
        <f t="shared" si="250"/>
        <v>0</v>
      </c>
      <c r="AY41" s="55">
        <f t="shared" si="250"/>
        <v>8.4765014908419714E-2</v>
      </c>
      <c r="AZ41" s="55">
        <f t="shared" si="250"/>
        <v>2.7260726620616366E-2</v>
      </c>
      <c r="BA41" s="55"/>
      <c r="BB41" s="55"/>
    </row>
    <row r="42" spans="1:123" outlineLevel="1">
      <c r="A42" s="60" t="s">
        <v>215</v>
      </c>
      <c r="B42" s="60" t="s">
        <v>28</v>
      </c>
      <c r="C42" s="53" t="s">
        <v>103</v>
      </c>
      <c r="D42" s="53" t="s">
        <v>103</v>
      </c>
      <c r="E42" s="53" t="s">
        <v>103</v>
      </c>
      <c r="F42" s="55" t="s">
        <v>103</v>
      </c>
      <c r="G42" s="53" t="s">
        <v>103</v>
      </c>
      <c r="H42" s="53" t="s">
        <v>103</v>
      </c>
      <c r="I42" s="53" t="s">
        <v>103</v>
      </c>
      <c r="J42" s="53" t="s">
        <v>103</v>
      </c>
      <c r="K42" s="55" t="s">
        <v>103</v>
      </c>
      <c r="L42" s="53" t="s">
        <v>103</v>
      </c>
      <c r="M42" s="53" t="s">
        <v>103</v>
      </c>
      <c r="N42" s="53" t="s">
        <v>103</v>
      </c>
      <c r="O42" s="53" t="s">
        <v>103</v>
      </c>
      <c r="P42" s="55" t="s">
        <v>103</v>
      </c>
      <c r="Q42" s="53" t="s">
        <v>103</v>
      </c>
      <c r="R42" s="53" t="s">
        <v>103</v>
      </c>
      <c r="S42" s="53" t="s">
        <v>103</v>
      </c>
      <c r="T42" s="53" t="s">
        <v>103</v>
      </c>
      <c r="U42" s="55" t="s">
        <v>103</v>
      </c>
      <c r="V42" s="53" t="s">
        <v>103</v>
      </c>
      <c r="W42" s="53" t="s">
        <v>103</v>
      </c>
      <c r="X42" s="53" t="s">
        <v>103</v>
      </c>
      <c r="Y42" s="53" t="s">
        <v>103</v>
      </c>
      <c r="Z42" s="55" t="s">
        <v>103</v>
      </c>
      <c r="AA42" s="53" t="s">
        <v>103</v>
      </c>
      <c r="AB42" s="55" t="s">
        <v>103</v>
      </c>
      <c r="AC42" s="55" t="s">
        <v>103</v>
      </c>
      <c r="AD42" s="55" t="s">
        <v>103</v>
      </c>
      <c r="AE42" s="55" t="s">
        <v>103</v>
      </c>
      <c r="AF42" s="55" t="s">
        <v>103</v>
      </c>
      <c r="AG42" s="55">
        <f t="shared" ref="AG42" si="251">AG40/AB40-1</f>
        <v>0.11404853094319312</v>
      </c>
      <c r="AH42" s="55">
        <f t="shared" ref="AH42" si="252">AH40/AC40-1</f>
        <v>0.33574619756795432</v>
      </c>
      <c r="AI42" s="55">
        <f t="shared" ref="AI42" si="253">AI40/AD40-1</f>
        <v>-0.16424909750377903</v>
      </c>
      <c r="AJ42" s="55">
        <f t="shared" ref="AJ42" si="254">AJ40/AE40-1</f>
        <v>-5.5910068514854361E-2</v>
      </c>
      <c r="AK42" s="55">
        <f t="shared" ref="AK42" si="255">AK40/AF40-1</f>
        <v>2.549631678370301E-2</v>
      </c>
      <c r="AL42" s="55">
        <f t="shared" ref="AL42" si="256">AL40/AG40-1</f>
        <v>-0.22064890487891153</v>
      </c>
      <c r="AM42" s="55">
        <f t="shared" ref="AM42" si="257">AM40/AH40-1</f>
        <v>-0.25418813929124384</v>
      </c>
      <c r="AN42" s="55">
        <f t="shared" ref="AN42:AO42" si="258">AN40/AI40-1</f>
        <v>-0.19775275951979621</v>
      </c>
      <c r="AO42" s="55">
        <f t="shared" si="258"/>
        <v>-0.23836625786937371</v>
      </c>
      <c r="AP42" s="55">
        <f t="shared" ref="AP42:AT42" si="259">AP40/AK40-1</f>
        <v>-0.22867511906296167</v>
      </c>
      <c r="AQ42" s="55">
        <f t="shared" si="259"/>
        <v>-0.12778427188822816</v>
      </c>
      <c r="AR42" s="55">
        <f t="shared" si="259"/>
        <v>-8.1199117007386357E-2</v>
      </c>
      <c r="AS42" s="55">
        <f t="shared" si="259"/>
        <v>-0.11641595734866406</v>
      </c>
      <c r="AT42" s="55">
        <f t="shared" si="259"/>
        <v>-0.16896150489673234</v>
      </c>
      <c r="AU42" s="55">
        <f t="shared" ref="AU42" si="260">AU40/AP40-1</f>
        <v>-0.12634268145771854</v>
      </c>
      <c r="AV42" s="55">
        <f t="shared" ref="AV42" si="261">AV40/AQ40-1</f>
        <v>-1</v>
      </c>
      <c r="AW42" s="55">
        <f t="shared" ref="AW42" si="262">AW40/AR40-1</f>
        <v>-1</v>
      </c>
      <c r="AX42" s="55">
        <f t="shared" ref="AX42" si="263">AX40/AS40-1</f>
        <v>-1</v>
      </c>
      <c r="AY42" s="55">
        <f t="shared" ref="AY42" si="264">AY40/AT40-1</f>
        <v>-0.61688349571203549</v>
      </c>
      <c r="AZ42" s="55">
        <f t="shared" ref="AZ42" si="265">AZ40/AU40-1</f>
        <v>-0.89554280995090341</v>
      </c>
      <c r="BA42" s="55"/>
      <c r="BB42" s="55"/>
    </row>
    <row r="43" spans="1:123" s="59" customFormat="1" outlineLevel="1">
      <c r="A43" s="57" t="s">
        <v>31</v>
      </c>
      <c r="B43" s="57" t="s">
        <v>31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>
        <v>245.51621800076026</v>
      </c>
      <c r="P43" s="58">
        <v>1211</v>
      </c>
      <c r="Q43" s="58">
        <f>P43+O43+N43+M43</f>
        <v>1456.5162180007603</v>
      </c>
      <c r="R43" s="58">
        <v>807.25615440776164</v>
      </c>
      <c r="S43" s="58">
        <v>806.69075262701165</v>
      </c>
      <c r="T43" s="58">
        <v>925.84714291012131</v>
      </c>
      <c r="U43" s="58">
        <v>1346.2082319199196</v>
      </c>
      <c r="V43" s="58">
        <f>U43+T43+S43+R43</f>
        <v>3886.002281864814</v>
      </c>
      <c r="W43" s="58">
        <v>889.31654035706947</v>
      </c>
      <c r="X43" s="58">
        <v>867.4561069621094</v>
      </c>
      <c r="Y43" s="58">
        <v>935.70064984775217</v>
      </c>
      <c r="Z43" s="58">
        <v>1436.8351825337229</v>
      </c>
      <c r="AA43" s="58">
        <f>Z43+Y43+X43+W43</f>
        <v>4129.3084797006541</v>
      </c>
      <c r="AB43" s="58">
        <v>893.24156649489873</v>
      </c>
      <c r="AC43" s="58">
        <v>979.19454608157389</v>
      </c>
      <c r="AD43" s="58">
        <v>1384.6085344859562</v>
      </c>
      <c r="AE43" s="58">
        <v>2075.8775088617294</v>
      </c>
      <c r="AF43" s="58">
        <f>AE43+AD43+AC43+AB43</f>
        <v>5332.9221559241578</v>
      </c>
      <c r="AG43" s="58">
        <v>1319.7312700483653</v>
      </c>
      <c r="AH43" s="58">
        <v>1217.5649030443362</v>
      </c>
      <c r="AI43" s="58">
        <v>1390.5862981307812</v>
      </c>
      <c r="AJ43" s="58">
        <v>1893.8932460243614</v>
      </c>
      <c r="AK43" s="58">
        <f>AJ43+AI43+AH43+AG43</f>
        <v>5821.7757172478441</v>
      </c>
      <c r="AL43" s="58">
        <v>1017.4058821252704</v>
      </c>
      <c r="AM43" s="58">
        <v>909.43306791402279</v>
      </c>
      <c r="AN43" s="58">
        <v>976.03499999999997</v>
      </c>
      <c r="AO43" s="58">
        <v>1504.4</v>
      </c>
      <c r="AP43" s="58">
        <f>AO43+AN43+AM43+AL43</f>
        <v>4407.2739500392927</v>
      </c>
      <c r="AQ43" s="58">
        <v>849.9</v>
      </c>
      <c r="AR43" s="58">
        <v>800.3</v>
      </c>
      <c r="AS43" s="58">
        <v>829.44100000000003</v>
      </c>
      <c r="AT43" s="58">
        <v>1289.5999999999999</v>
      </c>
      <c r="AU43" s="58">
        <f>AT43+AS43+AR43+AQ43</f>
        <v>3769.2410000000004</v>
      </c>
      <c r="AV43" s="58"/>
      <c r="AW43" s="58"/>
      <c r="AX43" s="58"/>
      <c r="AY43" s="58"/>
      <c r="AZ43" s="58"/>
      <c r="BA43" s="108"/>
      <c r="BB43" s="108"/>
    </row>
    <row r="44" spans="1:123" outlineLevel="1">
      <c r="A44" s="60" t="s">
        <v>220</v>
      </c>
      <c r="B44" s="60" t="s">
        <v>39</v>
      </c>
      <c r="C44" s="53" t="s">
        <v>103</v>
      </c>
      <c r="D44" s="53" t="s">
        <v>103</v>
      </c>
      <c r="E44" s="53" t="s">
        <v>103</v>
      </c>
      <c r="F44" s="55" t="s">
        <v>103</v>
      </c>
      <c r="G44" s="53" t="s">
        <v>103</v>
      </c>
      <c r="H44" s="53" t="s">
        <v>103</v>
      </c>
      <c r="I44" s="53" t="s">
        <v>103</v>
      </c>
      <c r="J44" s="53" t="s">
        <v>103</v>
      </c>
      <c r="K44" s="55" t="s">
        <v>103</v>
      </c>
      <c r="L44" s="53" t="s">
        <v>103</v>
      </c>
      <c r="M44" s="53" t="s">
        <v>103</v>
      </c>
      <c r="N44" s="53" t="s">
        <v>103</v>
      </c>
      <c r="O44" s="55">
        <f t="shared" ref="O44:AT44" si="266">O43/O35</f>
        <v>0.10379384518796608</v>
      </c>
      <c r="P44" s="55">
        <f t="shared" si="266"/>
        <v>0.32441995533666812</v>
      </c>
      <c r="Q44" s="55">
        <f t="shared" si="266"/>
        <v>0.14782969101924981</v>
      </c>
      <c r="R44" s="55">
        <f t="shared" si="266"/>
        <v>0.30036026604623822</v>
      </c>
      <c r="S44" s="55">
        <f t="shared" si="266"/>
        <v>0.26021925767222814</v>
      </c>
      <c r="T44" s="55">
        <f t="shared" si="266"/>
        <v>0.28558770570502812</v>
      </c>
      <c r="U44" s="55">
        <f t="shared" si="266"/>
        <v>0.31050385586934115</v>
      </c>
      <c r="V44" s="55">
        <f t="shared" si="266"/>
        <v>0.2900560562059003</v>
      </c>
      <c r="W44" s="55">
        <f t="shared" si="266"/>
        <v>0.30506716037245013</v>
      </c>
      <c r="X44" s="55">
        <f t="shared" si="266"/>
        <v>0.25485618222362455</v>
      </c>
      <c r="Y44" s="55">
        <f t="shared" si="266"/>
        <v>0.26935972567927424</v>
      </c>
      <c r="Z44" s="55">
        <f t="shared" si="266"/>
        <v>0.30886155157039963</v>
      </c>
      <c r="AA44" s="55">
        <f t="shared" si="266"/>
        <v>0.28587033427469999</v>
      </c>
      <c r="AB44" s="55">
        <f t="shared" si="266"/>
        <v>0.11881382984035756</v>
      </c>
      <c r="AC44" s="55">
        <f t="shared" si="266"/>
        <v>0.14014155340752082</v>
      </c>
      <c r="AD44" s="55">
        <f t="shared" si="266"/>
        <v>0.13288590553428553</v>
      </c>
      <c r="AE44" s="55">
        <f t="shared" si="266"/>
        <v>0.17302908137941028</v>
      </c>
      <c r="AF44" s="55">
        <f t="shared" si="266"/>
        <v>0.14443760180242288</v>
      </c>
      <c r="AG44" s="55">
        <f t="shared" si="266"/>
        <v>0.13957916610728435</v>
      </c>
      <c r="AH44" s="55">
        <f t="shared" si="266"/>
        <v>0.12793355910579834</v>
      </c>
      <c r="AI44" s="55">
        <f t="shared" si="266"/>
        <v>0.14562295816537413</v>
      </c>
      <c r="AJ44" s="55">
        <f t="shared" si="266"/>
        <v>0.16266056446615185</v>
      </c>
      <c r="AK44" s="55">
        <f t="shared" si="266"/>
        <v>0.14494761886967877</v>
      </c>
      <c r="AL44" s="55">
        <f t="shared" si="266"/>
        <v>0.12327118415123367</v>
      </c>
      <c r="AM44" s="55">
        <f t="shared" si="266"/>
        <v>0.1045035458896513</v>
      </c>
      <c r="AN44" s="55">
        <f t="shared" si="266"/>
        <v>0.1084049352242652</v>
      </c>
      <c r="AO44" s="55">
        <f t="shared" si="266"/>
        <v>0.14479585747560109</v>
      </c>
      <c r="AP44" s="55">
        <f t="shared" si="266"/>
        <v>0.12124793777698743</v>
      </c>
      <c r="AQ44" s="55">
        <f t="shared" si="266"/>
        <v>0.10595275197905629</v>
      </c>
      <c r="AR44" s="55">
        <f t="shared" si="266"/>
        <v>9.4687759923994225E-2</v>
      </c>
      <c r="AS44" s="55">
        <f t="shared" si="266"/>
        <v>0.11033819365856794</v>
      </c>
      <c r="AT44" s="55">
        <f t="shared" si="266"/>
        <v>0.16353238057799363</v>
      </c>
      <c r="AU44" s="55">
        <f>AU43/AU35</f>
        <v>0.11824457343401602</v>
      </c>
      <c r="AV44" s="55"/>
      <c r="AW44" s="55"/>
      <c r="AX44" s="55"/>
      <c r="AY44" s="55"/>
      <c r="AZ44" s="55"/>
    </row>
    <row r="45" spans="1:123" outlineLevel="1">
      <c r="A45" s="60" t="s">
        <v>215</v>
      </c>
      <c r="B45" s="60" t="s">
        <v>28</v>
      </c>
      <c r="C45" s="53" t="s">
        <v>103</v>
      </c>
      <c r="D45" s="53" t="s">
        <v>103</v>
      </c>
      <c r="E45" s="53" t="s">
        <v>103</v>
      </c>
      <c r="F45" s="55" t="s">
        <v>103</v>
      </c>
      <c r="G45" s="53" t="s">
        <v>103</v>
      </c>
      <c r="H45" s="53" t="s">
        <v>103</v>
      </c>
      <c r="I45" s="53" t="s">
        <v>103</v>
      </c>
      <c r="J45" s="53" t="s">
        <v>103</v>
      </c>
      <c r="K45" s="55" t="s">
        <v>103</v>
      </c>
      <c r="L45" s="53" t="s">
        <v>103</v>
      </c>
      <c r="M45" s="53" t="s">
        <v>103</v>
      </c>
      <c r="N45" s="53" t="s">
        <v>103</v>
      </c>
      <c r="O45" s="55" t="s">
        <v>103</v>
      </c>
      <c r="P45" s="55" t="s">
        <v>103</v>
      </c>
      <c r="Q45" s="55" t="s">
        <v>103</v>
      </c>
      <c r="R45" s="55" t="s">
        <v>103</v>
      </c>
      <c r="S45" s="55" t="s">
        <v>103</v>
      </c>
      <c r="T45" s="55">
        <f t="shared" ref="T45" si="267">T43/O43-1</f>
        <v>2.7710223399875535</v>
      </c>
      <c r="U45" s="55">
        <f t="shared" ref="U45" si="268">U43/P43-1</f>
        <v>0.11165006764650665</v>
      </c>
      <c r="V45" s="55">
        <f t="shared" ref="V45" si="269">V43/Q43-1</f>
        <v>1.6680116800888141</v>
      </c>
      <c r="W45" s="55">
        <f t="shared" ref="W45" si="270">W43/R43-1</f>
        <v>0.10165346588098911</v>
      </c>
      <c r="X45" s="55">
        <f t="shared" ref="X45" si="271">X43/S43-1</f>
        <v>7.5326702503051735E-2</v>
      </c>
      <c r="Y45" s="55">
        <f t="shared" ref="Y45" si="272">Y43/T43-1</f>
        <v>1.0642693033171113E-2</v>
      </c>
      <c r="Z45" s="55">
        <f t="shared" ref="Z45" si="273">Z43/U43-1</f>
        <v>6.7320157806904701E-2</v>
      </c>
      <c r="AA45" s="55">
        <f t="shared" ref="AA45" si="274">AA43/V43-1</f>
        <v>6.2610925107095428E-2</v>
      </c>
      <c r="AB45" s="55">
        <f t="shared" ref="AB45" si="275">AB43/W43-1</f>
        <v>4.4135310204096445E-3</v>
      </c>
      <c r="AC45" s="55">
        <f t="shared" ref="AC45" si="276">AC43/X43-1</f>
        <v>0.12881163464371714</v>
      </c>
      <c r="AD45" s="55">
        <f t="shared" ref="AD45" si="277">AD43/Y43-1</f>
        <v>0.47975587567588618</v>
      </c>
      <c r="AE45" s="55">
        <f t="shared" ref="AE45" si="278">AE43/Z43-1</f>
        <v>0.44475687545534326</v>
      </c>
      <c r="AF45" s="55">
        <f t="shared" ref="AF45" si="279">AF43/AA43-1</f>
        <v>0.2914806879021925</v>
      </c>
      <c r="AG45" s="55">
        <f t="shared" ref="AG45" si="280">AG43/AB43-1</f>
        <v>0.4774628941944814</v>
      </c>
      <c r="AH45" s="55">
        <f t="shared" ref="AH45" si="281">AH43/AC43-1</f>
        <v>0.24343513545560991</v>
      </c>
      <c r="AI45" s="55">
        <f t="shared" ref="AI45" si="282">AI43/AD43-1</f>
        <v>4.3172951025065576E-3</v>
      </c>
      <c r="AJ45" s="55">
        <f t="shared" ref="AJ45" si="283">AJ43/AE43-1</f>
        <v>-8.7666185533825658E-2</v>
      </c>
      <c r="AK45" s="55">
        <f t="shared" ref="AK45" si="284">AK43/AF43-1</f>
        <v>9.1667109894082444E-2</v>
      </c>
      <c r="AL45" s="55">
        <f t="shared" ref="AL45" si="285">AL43/AG43-1</f>
        <v>-0.22908102185986345</v>
      </c>
      <c r="AM45" s="55">
        <f t="shared" ref="AM45" si="286">AM43/AH43-1</f>
        <v>-0.25307220531724972</v>
      </c>
      <c r="AN45" s="55">
        <f t="shared" ref="AN45:AO45" si="287">AN43/AI43-1</f>
        <v>-0.29811260091374325</v>
      </c>
      <c r="AO45" s="55">
        <f t="shared" si="287"/>
        <v>-0.20565744497055516</v>
      </c>
      <c r="AP45" s="55">
        <f t="shared" ref="AP45:AT45" si="288">AP43/AK43-1</f>
        <v>-0.24296740992922272</v>
      </c>
      <c r="AQ45" s="55">
        <f t="shared" si="288"/>
        <v>-0.1646401746521905</v>
      </c>
      <c r="AR45" s="55">
        <f t="shared" si="288"/>
        <v>-0.12000120928562963</v>
      </c>
      <c r="AS45" s="55">
        <f t="shared" si="288"/>
        <v>-0.15019338445854902</v>
      </c>
      <c r="AT45" s="55">
        <f t="shared" si="288"/>
        <v>-0.14278117521935663</v>
      </c>
      <c r="AU45" s="55">
        <f t="shared" ref="AU45" si="289">AU43/AP43-1</f>
        <v>-0.14476816219550048</v>
      </c>
      <c r="AV45" s="55"/>
      <c r="AW45" s="55"/>
      <c r="AX45" s="55"/>
      <c r="AY45" s="55"/>
      <c r="AZ45" s="55"/>
    </row>
    <row r="46" spans="1:123" s="59" customFormat="1" outlineLevel="1">
      <c r="A46" s="57" t="s">
        <v>32</v>
      </c>
      <c r="B46" s="57" t="s">
        <v>32</v>
      </c>
      <c r="C46" s="58">
        <v>66.177956614989299</v>
      </c>
      <c r="D46" s="58">
        <v>84.514829577722665</v>
      </c>
      <c r="E46" s="58">
        <v>109.4561775771833</v>
      </c>
      <c r="F46" s="58">
        <v>171.38410278816281</v>
      </c>
      <c r="G46" s="58">
        <f>F46+E46+D46+C46</f>
        <v>431.53306655805801</v>
      </c>
      <c r="H46" s="58">
        <v>130.02296885205752</v>
      </c>
      <c r="I46" s="58">
        <v>126.07796465710678</v>
      </c>
      <c r="J46" s="58">
        <v>131.30000000000001</v>
      </c>
      <c r="K46" s="58">
        <v>192.33557275021886</v>
      </c>
      <c r="L46" s="58">
        <f>K46+J46+I46+H46</f>
        <v>579.73650625938319</v>
      </c>
      <c r="M46" s="58">
        <v>144.44769212362613</v>
      </c>
      <c r="N46" s="58">
        <v>151.71123892509604</v>
      </c>
      <c r="O46" s="58">
        <v>160.08329281156685</v>
      </c>
      <c r="P46" s="58">
        <v>250.2</v>
      </c>
      <c r="Q46" s="58">
        <f>P46+O46+N46+M46</f>
        <v>706.442223860289</v>
      </c>
      <c r="R46" s="58">
        <v>201.12935134112345</v>
      </c>
      <c r="S46" s="58">
        <v>235.51695477037978</v>
      </c>
      <c r="T46" s="58">
        <v>267.38132702727273</v>
      </c>
      <c r="U46" s="58">
        <v>360.015009672318</v>
      </c>
      <c r="V46" s="58">
        <f>U46+T46+S46+R46</f>
        <v>1064.0426428110941</v>
      </c>
      <c r="W46" s="58">
        <v>269.83945155977841</v>
      </c>
      <c r="X46" s="58">
        <v>284.25039557267519</v>
      </c>
      <c r="Y46" s="58">
        <v>296.27806668902218</v>
      </c>
      <c r="Z46" s="58">
        <v>452.68202920303628</v>
      </c>
      <c r="AA46" s="58">
        <f>Z46+Y46+X46+W46</f>
        <v>1303.049943024512</v>
      </c>
      <c r="AB46" s="58">
        <v>340.89857756239144</v>
      </c>
      <c r="AC46" s="58">
        <v>382.22243249117207</v>
      </c>
      <c r="AD46" s="58">
        <v>493.96384895356658</v>
      </c>
      <c r="AE46" s="58">
        <v>732.25270724605468</v>
      </c>
      <c r="AF46" s="58">
        <f>AE46+AD46+AC46+AB46</f>
        <v>1949.3375662531848</v>
      </c>
      <c r="AG46" s="58">
        <v>585.9239886135872</v>
      </c>
      <c r="AH46" s="58">
        <v>561.9251864199739</v>
      </c>
      <c r="AI46" s="58">
        <v>553.42947050371413</v>
      </c>
      <c r="AJ46" s="58">
        <v>898.90665892083189</v>
      </c>
      <c r="AK46" s="58">
        <f>AJ46+AI46+AH46+AG46</f>
        <v>2600.1853044581071</v>
      </c>
      <c r="AL46" s="58">
        <v>642.39411842336017</v>
      </c>
      <c r="AM46" s="58">
        <v>594.16260924522169</v>
      </c>
      <c r="AN46" s="58">
        <v>602.6</v>
      </c>
      <c r="AO46" s="58">
        <v>879.6</v>
      </c>
      <c r="AP46" s="58">
        <f>AO46+AN46+AM46+AL46</f>
        <v>2718.7567276685822</v>
      </c>
      <c r="AQ46" s="58">
        <v>701.3</v>
      </c>
      <c r="AR46" s="58">
        <v>678.49</v>
      </c>
      <c r="AS46" s="58">
        <v>0</v>
      </c>
      <c r="AT46" s="58">
        <v>0</v>
      </c>
      <c r="AU46" s="58">
        <f>AT46+AS46+AR46+AQ46</f>
        <v>1379.79</v>
      </c>
      <c r="AV46" s="58"/>
      <c r="AW46" s="58"/>
      <c r="AX46" s="58"/>
      <c r="AY46" s="58"/>
      <c r="AZ46" s="58"/>
      <c r="BA46" s="108"/>
      <c r="BB46" s="108"/>
    </row>
    <row r="47" spans="1:123" outlineLevel="1">
      <c r="A47" s="60" t="s">
        <v>220</v>
      </c>
      <c r="B47" s="60" t="s">
        <v>39</v>
      </c>
      <c r="C47" s="55">
        <f t="shared" ref="C47:AR47" si="290">C46/C35</f>
        <v>4.0308171893646792E-2</v>
      </c>
      <c r="D47" s="55">
        <f t="shared" si="290"/>
        <v>4.3815039440988468E-2</v>
      </c>
      <c r="E47" s="55">
        <f t="shared" si="290"/>
        <v>5.4840511837859256E-2</v>
      </c>
      <c r="F47" s="55">
        <f t="shared" si="290"/>
        <v>7.3479721655017496E-2</v>
      </c>
      <c r="G47" s="55">
        <f t="shared" si="290"/>
        <v>5.4631354166104311E-2</v>
      </c>
      <c r="H47" s="55">
        <f t="shared" si="290"/>
        <v>7.695028847417032E-2</v>
      </c>
      <c r="I47" s="55">
        <f t="shared" si="290"/>
        <v>6.2240499760298273E-2</v>
      </c>
      <c r="J47" s="55">
        <f t="shared" si="290"/>
        <v>6.9010827288972995E-2</v>
      </c>
      <c r="K47" s="55">
        <f t="shared" si="290"/>
        <v>8.3816857009890749E-2</v>
      </c>
      <c r="L47" s="55">
        <f t="shared" si="290"/>
        <v>7.3266852138754252E-2</v>
      </c>
      <c r="M47" s="55">
        <f t="shared" si="290"/>
        <v>8.3563060158105454E-2</v>
      </c>
      <c r="N47" s="55">
        <f t="shared" si="290"/>
        <v>7.4888847215661372E-2</v>
      </c>
      <c r="O47" s="55">
        <f t="shared" si="290"/>
        <v>6.7676427433450287E-2</v>
      </c>
      <c r="P47" s="55">
        <f t="shared" si="290"/>
        <v>6.7027145190119208E-2</v>
      </c>
      <c r="Q47" s="55">
        <f t="shared" si="290"/>
        <v>7.1700633597863384E-2</v>
      </c>
      <c r="R47" s="55">
        <f t="shared" si="290"/>
        <v>7.4835311132248353E-2</v>
      </c>
      <c r="S47" s="55">
        <f t="shared" si="290"/>
        <v>7.5972170177967424E-2</v>
      </c>
      <c r="T47" s="55">
        <f t="shared" si="290"/>
        <v>8.2476702897270326E-2</v>
      </c>
      <c r="U47" s="55">
        <f t="shared" si="290"/>
        <v>8.3037709934864368E-2</v>
      </c>
      <c r="V47" s="55">
        <f t="shared" si="290"/>
        <v>7.9421469732277955E-2</v>
      </c>
      <c r="W47" s="55">
        <f t="shared" si="290"/>
        <v>9.2564516129148969E-2</v>
      </c>
      <c r="X47" s="55">
        <f t="shared" si="290"/>
        <v>8.3511972571047199E-2</v>
      </c>
      <c r="Y47" s="55">
        <f t="shared" si="290"/>
        <v>8.5289433945702459E-2</v>
      </c>
      <c r="Z47" s="55">
        <f t="shared" si="290"/>
        <v>9.7308359098734143E-2</v>
      </c>
      <c r="AA47" s="55">
        <f t="shared" si="290"/>
        <v>9.0209613696879812E-2</v>
      </c>
      <c r="AB47" s="55">
        <f t="shared" si="290"/>
        <v>4.5344358241471538E-2</v>
      </c>
      <c r="AC47" s="55">
        <f t="shared" si="290"/>
        <v>5.4703373962677028E-2</v>
      </c>
      <c r="AD47" s="55">
        <f t="shared" si="290"/>
        <v>4.740750308444782E-2</v>
      </c>
      <c r="AE47" s="55">
        <f t="shared" si="290"/>
        <v>6.1034917875209954E-2</v>
      </c>
      <c r="AF47" s="55">
        <f t="shared" si="290"/>
        <v>5.2796128452805006E-2</v>
      </c>
      <c r="AG47" s="55">
        <f t="shared" si="290"/>
        <v>6.1969268736006611E-2</v>
      </c>
      <c r="AH47" s="55">
        <f t="shared" si="290"/>
        <v>5.9043332203604686E-2</v>
      </c>
      <c r="AI47" s="55">
        <f t="shared" si="290"/>
        <v>5.7955437026079505E-2</v>
      </c>
      <c r="AJ47" s="55">
        <f t="shared" si="290"/>
        <v>7.7204280045552451E-2</v>
      </c>
      <c r="AK47" s="55">
        <f t="shared" si="290"/>
        <v>6.4738094836690602E-2</v>
      </c>
      <c r="AL47" s="55">
        <f t="shared" si="290"/>
        <v>7.7833915707679335E-2</v>
      </c>
      <c r="AM47" s="55">
        <f t="shared" si="290"/>
        <v>6.8275612237846534E-2</v>
      </c>
      <c r="AN47" s="55">
        <f t="shared" si="290"/>
        <v>6.6928761741271797E-2</v>
      </c>
      <c r="AO47" s="55">
        <f t="shared" si="290"/>
        <v>8.465995495582207E-2</v>
      </c>
      <c r="AP47" s="55">
        <f t="shared" si="290"/>
        <v>7.4795361097121579E-2</v>
      </c>
      <c r="AQ47" s="55">
        <f t="shared" si="290"/>
        <v>8.7427538490307308E-2</v>
      </c>
      <c r="AR47" s="55">
        <f t="shared" si="290"/>
        <v>8.0275769375022926E-2</v>
      </c>
      <c r="AS47" s="55" t="s">
        <v>103</v>
      </c>
      <c r="AT47" s="55" t="s">
        <v>103</v>
      </c>
      <c r="AU47" s="55">
        <f>AU46/AU35</f>
        <v>4.3285287403623418E-2</v>
      </c>
      <c r="AV47" s="55"/>
      <c r="AW47" s="55"/>
      <c r="AX47" s="55"/>
      <c r="AY47" s="55"/>
      <c r="AZ47" s="55"/>
    </row>
    <row r="48" spans="1:123" outlineLevel="1">
      <c r="A48" s="60" t="s">
        <v>215</v>
      </c>
      <c r="B48" s="60" t="s">
        <v>28</v>
      </c>
      <c r="C48" s="53" t="s">
        <v>103</v>
      </c>
      <c r="D48" s="53" t="s">
        <v>103</v>
      </c>
      <c r="E48" s="53" t="s">
        <v>103</v>
      </c>
      <c r="F48" s="55" t="s">
        <v>103</v>
      </c>
      <c r="G48" s="53" t="s">
        <v>103</v>
      </c>
      <c r="H48" s="55">
        <f>H46/C46-1</f>
        <v>0.9647474099042721</v>
      </c>
      <c r="I48" s="55">
        <f t="shared" ref="I48" si="291">I46/D46-1</f>
        <v>0.49178511377297718</v>
      </c>
      <c r="J48" s="55">
        <f t="shared" ref="J48" si="292">J46/E46-1</f>
        <v>0.19956683036380918</v>
      </c>
      <c r="K48" s="55">
        <f t="shared" ref="K48" si="293">K46/F46-1</f>
        <v>0.12224861945307053</v>
      </c>
      <c r="L48" s="55">
        <f t="shared" ref="L48" si="294">L46/G46-1</f>
        <v>0.34343472421107291</v>
      </c>
      <c r="M48" s="55">
        <f t="shared" ref="M48" si="295">M46/H46-1</f>
        <v>0.11093980855014407</v>
      </c>
      <c r="N48" s="55">
        <f t="shared" ref="N48" si="296">N46/I46-1</f>
        <v>0.20331288134055692</v>
      </c>
      <c r="O48" s="55">
        <f t="shared" ref="O48" si="297">O46/J46-1</f>
        <v>0.21921776703402007</v>
      </c>
      <c r="P48" s="55">
        <f t="shared" ref="P48" si="298">P46/K46-1</f>
        <v>0.30085140477330286</v>
      </c>
      <c r="Q48" s="55">
        <f t="shared" ref="Q48" si="299">Q46/L46-1</f>
        <v>0.21855742433479897</v>
      </c>
      <c r="R48" s="55">
        <f t="shared" ref="R48" si="300">R46/M46-1</f>
        <v>0.39240266413523672</v>
      </c>
      <c r="S48" s="55">
        <f t="shared" ref="S48" si="301">S46/N46-1</f>
        <v>0.5524028176097151</v>
      </c>
      <c r="T48" s="55">
        <f t="shared" ref="T48" si="302">T46/O46-1</f>
        <v>0.67026378787701346</v>
      </c>
      <c r="U48" s="55">
        <f t="shared" ref="U48" si="303">U46/P46-1</f>
        <v>0.43890891156002398</v>
      </c>
      <c r="V48" s="55">
        <f t="shared" ref="V48" si="304">V46/Q46-1</f>
        <v>0.50619910145904123</v>
      </c>
      <c r="W48" s="55">
        <f t="shared" ref="W48" si="305">W46/R46-1</f>
        <v>0.3416214478916102</v>
      </c>
      <c r="X48" s="55">
        <f t="shared" ref="X48" si="306">X46/S46-1</f>
        <v>0.20692115711927705</v>
      </c>
      <c r="Y48" s="55">
        <f t="shared" ref="Y48" si="307">Y46/T46-1</f>
        <v>0.10807314027131754</v>
      </c>
      <c r="Z48" s="55">
        <f t="shared" ref="Z48" si="308">Z46/U46-1</f>
        <v>0.25739765576736051</v>
      </c>
      <c r="AA48" s="55">
        <f t="shared" ref="AA48" si="309">AA46/V46-1</f>
        <v>0.22462191889413807</v>
      </c>
      <c r="AB48" s="55">
        <f t="shared" ref="AB48" si="310">AB46/W46-1</f>
        <v>0.2633385355323814</v>
      </c>
      <c r="AC48" s="55">
        <f t="shared" ref="AC48" si="311">AC46/X46-1</f>
        <v>0.34466807590931947</v>
      </c>
      <c r="AD48" s="55">
        <f t="shared" ref="AD48" si="312">AD46/Y46-1</f>
        <v>0.66723056645309597</v>
      </c>
      <c r="AE48" s="55">
        <f t="shared" ref="AE48" si="313">AE46/Z46-1</f>
        <v>0.61758731296493719</v>
      </c>
      <c r="AF48" s="55">
        <f t="shared" ref="AF48" si="314">AF46/AA46-1</f>
        <v>0.49598070027045416</v>
      </c>
      <c r="AG48" s="55">
        <f t="shared" ref="AG48" si="315">AG46/AB46-1</f>
        <v>0.71876337180184069</v>
      </c>
      <c r="AH48" s="55">
        <f t="shared" ref="AH48" si="316">AH46/AC46-1</f>
        <v>0.47015229524225344</v>
      </c>
      <c r="AI48" s="55">
        <f t="shared" ref="AI48" si="317">AI46/AD46-1</f>
        <v>0.12038456189885549</v>
      </c>
      <c r="AJ48" s="55">
        <f t="shared" ref="AJ48" si="318">AJ46/AE46-1</f>
        <v>0.22759076207659201</v>
      </c>
      <c r="AK48" s="55">
        <f t="shared" ref="AK48" si="319">AK46/AF46-1</f>
        <v>0.33388149362755803</v>
      </c>
      <c r="AL48" s="55">
        <f t="shared" ref="AL48" si="320">AL46/AG46-1</f>
        <v>9.6377910628633767E-2</v>
      </c>
      <c r="AM48" s="55">
        <f t="shared" ref="AM48" si="321">AM46/AH46-1</f>
        <v>5.736959937786823E-2</v>
      </c>
      <c r="AN48" s="55">
        <f t="shared" ref="AN48:AO48" si="322">AN46/AI46-1</f>
        <v>8.884696626569677E-2</v>
      </c>
      <c r="AO48" s="55">
        <f t="shared" si="322"/>
        <v>-2.1477935144022853E-2</v>
      </c>
      <c r="AP48" s="55">
        <f t="shared" ref="AP48:AR48" si="323">AP46/AK46-1</f>
        <v>4.5601143505880293E-2</v>
      </c>
      <c r="AQ48" s="55">
        <f t="shared" si="323"/>
        <v>9.1697417344376753E-2</v>
      </c>
      <c r="AR48" s="55">
        <f t="shared" si="323"/>
        <v>0.14192645151787886</v>
      </c>
      <c r="AS48" s="55" t="s">
        <v>103</v>
      </c>
      <c r="AT48" s="55" t="s">
        <v>103</v>
      </c>
      <c r="AU48" s="55">
        <f t="shared" ref="AU48" si="324">AU46/AP46-1</f>
        <v>-0.49249229033330522</v>
      </c>
      <c r="AV48" s="55"/>
      <c r="AW48" s="55"/>
      <c r="AX48" s="55"/>
      <c r="AY48" s="55"/>
      <c r="AZ48" s="55"/>
    </row>
    <row r="49" spans="1:123" s="59" customFormat="1" outlineLevel="1">
      <c r="A49" s="57" t="s">
        <v>331</v>
      </c>
      <c r="B49" s="57" t="s">
        <v>330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>
        <v>4</v>
      </c>
      <c r="AW49" s="58">
        <v>3.3</v>
      </c>
      <c r="AX49" s="58">
        <v>0.7</v>
      </c>
      <c r="AY49" s="58">
        <v>0</v>
      </c>
      <c r="AZ49" s="58">
        <f>AY49+AX49+AW49+AV49</f>
        <v>8</v>
      </c>
      <c r="BA49" s="108">
        <v>0</v>
      </c>
      <c r="BB49" s="108">
        <v>0</v>
      </c>
    </row>
    <row r="50" spans="1:123" outlineLevel="1"/>
    <row r="51" spans="1:123" s="72" customFormat="1" outlineLevel="1">
      <c r="A51" s="73" t="s">
        <v>119</v>
      </c>
      <c r="B51" s="73" t="s">
        <v>38</v>
      </c>
      <c r="C51" s="79">
        <f t="shared" ref="C51:AY51" si="325">C68-C35</f>
        <v>-495.16709774236574</v>
      </c>
      <c r="D51" s="79">
        <f t="shared" si="325"/>
        <v>-589.63977709753681</v>
      </c>
      <c r="E51" s="79">
        <f t="shared" si="325"/>
        <v>-618.31484543994657</v>
      </c>
      <c r="F51" s="79">
        <f t="shared" si="325"/>
        <v>-712.90224378582343</v>
      </c>
      <c r="G51" s="79">
        <f t="shared" si="325"/>
        <v>-2416.0239640656737</v>
      </c>
      <c r="H51" s="79">
        <f t="shared" si="325"/>
        <v>-521.07206173584882</v>
      </c>
      <c r="I51" s="79">
        <f t="shared" si="325"/>
        <v>-638.23244379495418</v>
      </c>
      <c r="J51" s="79">
        <f t="shared" si="325"/>
        <v>-566.79999999999995</v>
      </c>
      <c r="K51" s="79">
        <f t="shared" si="325"/>
        <v>-720.81404470646999</v>
      </c>
      <c r="L51" s="79">
        <f t="shared" si="325"/>
        <v>-2446.918550237272</v>
      </c>
      <c r="M51" s="79">
        <f t="shared" si="325"/>
        <v>-519.93802402434926</v>
      </c>
      <c r="N51" s="79">
        <f t="shared" si="325"/>
        <v>-605.30319065521076</v>
      </c>
      <c r="O51" s="79">
        <f t="shared" si="325"/>
        <v>-689.31916849370555</v>
      </c>
      <c r="P51" s="79">
        <f t="shared" si="325"/>
        <v>-1096.5109999999995</v>
      </c>
      <c r="Q51" s="79">
        <f t="shared" si="325"/>
        <v>-2911.0713831732664</v>
      </c>
      <c r="R51" s="79">
        <f t="shared" si="325"/>
        <v>-735.94613339881221</v>
      </c>
      <c r="S51" s="79">
        <f t="shared" si="325"/>
        <v>-894.88898997543629</v>
      </c>
      <c r="T51" s="79">
        <f t="shared" si="325"/>
        <v>-867.08676563741983</v>
      </c>
      <c r="U51" s="79">
        <f t="shared" si="325"/>
        <v>-1263.9752958858367</v>
      </c>
      <c r="V51" s="79">
        <f t="shared" si="325"/>
        <v>-3782.8429558117732</v>
      </c>
      <c r="W51" s="79">
        <f t="shared" si="325"/>
        <v>-809.17195773944286</v>
      </c>
      <c r="X51" s="79">
        <f t="shared" si="325"/>
        <v>-964.55487400197444</v>
      </c>
      <c r="Y51" s="79">
        <f t="shared" si="325"/>
        <v>-967.13952961808673</v>
      </c>
      <c r="Z51" s="79">
        <f t="shared" si="325"/>
        <v>-1292.5878509969116</v>
      </c>
      <c r="AA51" s="79">
        <f t="shared" si="325"/>
        <v>-4033.454212356417</v>
      </c>
      <c r="AB51" s="79">
        <f t="shared" si="325"/>
        <v>-2878.7219488853016</v>
      </c>
      <c r="AC51" s="79">
        <f t="shared" si="325"/>
        <v>-2375.5074182690423</v>
      </c>
      <c r="AD51" s="79">
        <f t="shared" si="325"/>
        <v>-3695.4393833227678</v>
      </c>
      <c r="AE51" s="79">
        <f t="shared" si="325"/>
        <v>-4280.046228357307</v>
      </c>
      <c r="AF51" s="79">
        <f t="shared" si="325"/>
        <v>-13229.71497883441</v>
      </c>
      <c r="AG51" s="79">
        <f t="shared" si="325"/>
        <v>-3324.3887160093154</v>
      </c>
      <c r="AH51" s="79">
        <f t="shared" si="325"/>
        <v>-3316.3657823911835</v>
      </c>
      <c r="AI51" s="79">
        <f t="shared" si="325"/>
        <v>-3313.0692599727145</v>
      </c>
      <c r="AJ51" s="79">
        <f t="shared" si="325"/>
        <v>-4057.7011581437346</v>
      </c>
      <c r="AK51" s="79">
        <f t="shared" si="325"/>
        <v>-14011.524916516952</v>
      </c>
      <c r="AL51" s="79">
        <f t="shared" si="325"/>
        <v>-2945.8084833619123</v>
      </c>
      <c r="AM51" s="79">
        <f t="shared" si="325"/>
        <v>-3216.8409368706625</v>
      </c>
      <c r="AN51" s="79">
        <f t="shared" si="325"/>
        <v>-3229.3630000000012</v>
      </c>
      <c r="AO51" s="79">
        <f t="shared" si="325"/>
        <v>-3762.8999999999996</v>
      </c>
      <c r="AP51" s="79">
        <f t="shared" si="325"/>
        <v>-13154.979420232579</v>
      </c>
      <c r="AQ51" s="79">
        <f t="shared" si="325"/>
        <v>-2592.8999999999987</v>
      </c>
      <c r="AR51" s="79">
        <f t="shared" si="325"/>
        <v>-2782.9199999999992</v>
      </c>
      <c r="AS51" s="79">
        <f t="shared" si="325"/>
        <v>-2610.9929999999995</v>
      </c>
      <c r="AT51" s="79">
        <f t="shared" si="325"/>
        <v>-2762.8999999999996</v>
      </c>
      <c r="AU51" s="79">
        <f>AU68-AU35</f>
        <v>-10749.813000000002</v>
      </c>
      <c r="AV51" s="79">
        <f t="shared" si="325"/>
        <v>-1552.4000000000005</v>
      </c>
      <c r="AW51" s="79">
        <f t="shared" si="325"/>
        <v>-1992.1999999999998</v>
      </c>
      <c r="AX51" s="79">
        <f t="shared" si="325"/>
        <v>-1954</v>
      </c>
      <c r="AY51" s="79">
        <f t="shared" si="325"/>
        <v>-2874.9000000000005</v>
      </c>
      <c r="AZ51" s="79">
        <f>AZ68-AZ35</f>
        <v>-8372.4000000000015</v>
      </c>
      <c r="BA51" s="79">
        <f t="shared" ref="BA51:BB51" si="326">BA68-BA35</f>
        <v>-1675.813082910689</v>
      </c>
      <c r="BB51" s="79">
        <f t="shared" si="326"/>
        <v>-1909.0999999999995</v>
      </c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</row>
    <row r="52" spans="1:123" outlineLevel="1">
      <c r="A52" s="60" t="s">
        <v>220</v>
      </c>
      <c r="B52" s="60" t="s">
        <v>39</v>
      </c>
      <c r="C52" s="55">
        <f t="shared" ref="C52:AS52" si="327">C51/C35</f>
        <v>-0.30160013262417212</v>
      </c>
      <c r="D52" s="55">
        <f t="shared" si="327"/>
        <v>-0.30568706366195075</v>
      </c>
      <c r="E52" s="55">
        <f t="shared" si="327"/>
        <v>-0.3097924973395193</v>
      </c>
      <c r="F52" s="55">
        <f t="shared" si="327"/>
        <v>-0.3056517937685746</v>
      </c>
      <c r="G52" s="55">
        <f t="shared" si="327"/>
        <v>-0.30586453526594171</v>
      </c>
      <c r="H52" s="55">
        <f t="shared" si="327"/>
        <v>-0.30838124848561904</v>
      </c>
      <c r="I52" s="55">
        <f t="shared" si="327"/>
        <v>-0.31507413982349108</v>
      </c>
      <c r="J52" s="55">
        <f t="shared" si="327"/>
        <v>-0.29790812572269526</v>
      </c>
      <c r="K52" s="55">
        <f t="shared" si="327"/>
        <v>-0.31411957160074772</v>
      </c>
      <c r="L52" s="55">
        <f t="shared" si="327"/>
        <v>-0.30924052165105048</v>
      </c>
      <c r="M52" s="55">
        <f t="shared" si="327"/>
        <v>-0.30078439981476729</v>
      </c>
      <c r="N52" s="55">
        <f t="shared" si="327"/>
        <v>-0.29879433116033882</v>
      </c>
      <c r="O52" s="55">
        <f t="shared" si="327"/>
        <v>-0.29141491198561731</v>
      </c>
      <c r="P52" s="55">
        <f t="shared" si="327"/>
        <v>-0.29374900879121807</v>
      </c>
      <c r="Q52" s="55">
        <f t="shared" si="327"/>
        <v>-0.29546034420418621</v>
      </c>
      <c r="R52" s="55">
        <f t="shared" si="327"/>
        <v>-0.27382755178316198</v>
      </c>
      <c r="S52" s="55">
        <f t="shared" si="327"/>
        <v>-0.28866991212198578</v>
      </c>
      <c r="T52" s="55">
        <f t="shared" si="327"/>
        <v>-0.26746242286522165</v>
      </c>
      <c r="U52" s="55">
        <f t="shared" si="327"/>
        <v>-0.29153677253660565</v>
      </c>
      <c r="V52" s="55">
        <f t="shared" si="327"/>
        <v>-0.28235611546848915</v>
      </c>
      <c r="W52" s="55">
        <f t="shared" si="327"/>
        <v>-0.27757472193362626</v>
      </c>
      <c r="X52" s="55">
        <f t="shared" si="327"/>
        <v>-0.28338352887297152</v>
      </c>
      <c r="Y52" s="55">
        <f t="shared" si="327"/>
        <v>-0.27841002187387331</v>
      </c>
      <c r="Z52" s="55">
        <f t="shared" si="327"/>
        <v>-0.27785419932155964</v>
      </c>
      <c r="AA52" s="55">
        <f t="shared" si="327"/>
        <v>-0.27923438261788897</v>
      </c>
      <c r="AB52" s="55">
        <f t="shared" si="327"/>
        <v>-0.3829109533434526</v>
      </c>
      <c r="AC52" s="55">
        <f t="shared" si="327"/>
        <v>-0.33998075363011609</v>
      </c>
      <c r="AD52" s="55">
        <f t="shared" si="327"/>
        <v>-0.35466472766053037</v>
      </c>
      <c r="AE52" s="55">
        <f t="shared" si="327"/>
        <v>-0.356751525074403</v>
      </c>
      <c r="AF52" s="55">
        <f t="shared" si="327"/>
        <v>-0.35831543161561374</v>
      </c>
      <c r="AG52" s="55">
        <f t="shared" si="327"/>
        <v>-0.35159840137760834</v>
      </c>
      <c r="AH52" s="55">
        <f t="shared" si="327"/>
        <v>-0.34846148798898169</v>
      </c>
      <c r="AI52" s="55">
        <f t="shared" si="327"/>
        <v>-0.34694642604526765</v>
      </c>
      <c r="AJ52" s="55">
        <f t="shared" si="327"/>
        <v>-0.34850325497709073</v>
      </c>
      <c r="AK52" s="55">
        <f t="shared" si="327"/>
        <v>-0.34885184040418538</v>
      </c>
      <c r="AL52" s="55">
        <f t="shared" si="327"/>
        <v>-0.3569207790191064</v>
      </c>
      <c r="AM52" s="55">
        <f t="shared" si="327"/>
        <v>-0.36964928627133842</v>
      </c>
      <c r="AN52" s="55">
        <f t="shared" si="327"/>
        <v>-0.35867452174423958</v>
      </c>
      <c r="AO52" s="55">
        <f t="shared" si="327"/>
        <v>-0.36217251535159484</v>
      </c>
      <c r="AP52" s="55">
        <f t="shared" si="327"/>
        <v>-0.36190491997614305</v>
      </c>
      <c r="AQ52" s="55">
        <f t="shared" si="327"/>
        <v>-0.32324378233497464</v>
      </c>
      <c r="AR52" s="55">
        <f t="shared" si="327"/>
        <v>-0.32926210277106327</v>
      </c>
      <c r="AS52" s="55">
        <f t="shared" si="327"/>
        <v>-0.34733302462160082</v>
      </c>
      <c r="AT52" s="55">
        <f t="shared" ref="AT52" si="328">AT51/AT35</f>
        <v>-0.3503595024030231</v>
      </c>
      <c r="AU52" s="55">
        <f>AU51/AU35</f>
        <v>-0.33723156802137094</v>
      </c>
      <c r="AV52" s="55">
        <f t="shared" ref="AV52:AZ52" si="329">AV51/AV35</f>
        <v>-0.33875965609042913</v>
      </c>
      <c r="AW52" s="55">
        <f t="shared" si="329"/>
        <v>-0.34443291839557394</v>
      </c>
      <c r="AX52" s="55">
        <f t="shared" si="329"/>
        <v>-0.32695815136455664</v>
      </c>
      <c r="AY52" s="55">
        <f t="shared" si="329"/>
        <v>-0.37108411962877397</v>
      </c>
      <c r="AZ52" s="55">
        <f t="shared" si="329"/>
        <v>-0.34755247077577051</v>
      </c>
      <c r="BA52" s="55">
        <f t="shared" ref="BA52:BB52" si="330">BA51/BA35</f>
        <v>-0.32584350479109364</v>
      </c>
      <c r="BB52" s="55">
        <f t="shared" si="330"/>
        <v>-0.33567183598832501</v>
      </c>
    </row>
    <row r="53" spans="1:123" outlineLevel="1">
      <c r="A53" s="60" t="s">
        <v>215</v>
      </c>
      <c r="B53" s="60" t="s">
        <v>28</v>
      </c>
      <c r="C53" s="53" t="s">
        <v>103</v>
      </c>
      <c r="D53" s="53" t="s">
        <v>103</v>
      </c>
      <c r="E53" s="53" t="s">
        <v>103</v>
      </c>
      <c r="F53" s="55" t="s">
        <v>103</v>
      </c>
      <c r="G53" s="53" t="s">
        <v>103</v>
      </c>
      <c r="H53" s="55">
        <f>H51/C51-1</f>
        <v>5.2315600353078029E-2</v>
      </c>
      <c r="I53" s="55">
        <f t="shared" ref="I53" si="331">I51/D51-1</f>
        <v>8.2410767700597853E-2</v>
      </c>
      <c r="J53" s="55">
        <f t="shared" ref="J53" si="332">J51/E51-1</f>
        <v>-8.3314909580235796E-2</v>
      </c>
      <c r="K53" s="55">
        <f t="shared" ref="K53" si="333">K51/F51-1</f>
        <v>1.1098016578866998E-2</v>
      </c>
      <c r="L53" s="55">
        <f t="shared" ref="L53" si="334">L51/G51-1</f>
        <v>1.2787367439687669E-2</v>
      </c>
      <c r="M53" s="55">
        <f t="shared" ref="M53" si="335">M51/H51-1</f>
        <v>-2.1763548552607981E-3</v>
      </c>
      <c r="N53" s="55">
        <f t="shared" ref="N53" si="336">N51/I51-1</f>
        <v>-5.1594451927176932E-2</v>
      </c>
      <c r="O53" s="55">
        <f t="shared" ref="O53" si="337">O51/J51-1</f>
        <v>0.21615943629799861</v>
      </c>
      <c r="P53" s="55">
        <f t="shared" ref="P53" si="338">P51/K51-1</f>
        <v>0.52121203527120641</v>
      </c>
      <c r="Q53" s="55">
        <f t="shared" ref="Q53" si="339">Q51/L51-1</f>
        <v>0.18968871395044462</v>
      </c>
      <c r="R53" s="55">
        <f t="shared" ref="R53" si="340">R51/M51-1</f>
        <v>0.41544972553180126</v>
      </c>
      <c r="S53" s="55">
        <f t="shared" ref="S53" si="341">S51/N51-1</f>
        <v>0.47841446037441715</v>
      </c>
      <c r="T53" s="55">
        <f t="shared" ref="T53" si="342">T51/O51-1</f>
        <v>0.25788866067974081</v>
      </c>
      <c r="U53" s="55">
        <f t="shared" ref="U53" si="343">U51/P51-1</f>
        <v>0.15272468391638316</v>
      </c>
      <c r="V53" s="55">
        <f t="shared" ref="V53" si="344">V51/Q51-1</f>
        <v>0.29946760415342899</v>
      </c>
      <c r="W53" s="55">
        <f t="shared" ref="W53" si="345">W51/R51-1</f>
        <v>9.9498891314847571E-2</v>
      </c>
      <c r="X53" s="55">
        <f t="shared" ref="X53" si="346">X51/S51-1</f>
        <v>7.7848632407971019E-2</v>
      </c>
      <c r="Y53" s="55">
        <f t="shared" ref="Y53" si="347">Y51/T51-1</f>
        <v>0.11538956416560597</v>
      </c>
      <c r="Z53" s="55">
        <f t="shared" ref="Z53" si="348">Z51/U51-1</f>
        <v>2.2636957545141057E-2</v>
      </c>
      <c r="AA53" s="55">
        <f t="shared" ref="AA53" si="349">AA51/V51-1</f>
        <v>6.6249447696372643E-2</v>
      </c>
      <c r="AB53" s="55">
        <f t="shared" ref="AB53" si="350">AB51/W51-1</f>
        <v>2.5576145729610955</v>
      </c>
      <c r="AC53" s="55">
        <f t="shared" ref="AC53" si="351">AC51/X51-1</f>
        <v>1.4628017361137502</v>
      </c>
      <c r="AD53" s="55">
        <f t="shared" ref="AD53" si="352">AD51/Y51-1</f>
        <v>2.8209992148517165</v>
      </c>
      <c r="AE53" s="55">
        <f t="shared" ref="AE53" si="353">AE51/Z51-1</f>
        <v>2.3112226956615061</v>
      </c>
      <c r="AF53" s="55">
        <f t="shared" ref="AF53" si="354">AF51/AA51-1</f>
        <v>2.2799963213429839</v>
      </c>
      <c r="AG53" s="55">
        <f t="shared" ref="AG53" si="355">AG51/AB51-1</f>
        <v>0.15481410675893348</v>
      </c>
      <c r="AH53" s="55">
        <f t="shared" ref="AH53" si="356">AH51/AC51-1</f>
        <v>0.39606627067816746</v>
      </c>
      <c r="AI53" s="55">
        <f t="shared" ref="AI53" si="357">AI51/AD51-1</f>
        <v>-0.10347081461426755</v>
      </c>
      <c r="AJ53" s="55">
        <f t="shared" ref="AJ53" si="358">AJ51/AE51-1</f>
        <v>-5.194922165569904E-2</v>
      </c>
      <c r="AK53" s="55">
        <f t="shared" ref="AK53" si="359">AK51/AF51-1</f>
        <v>5.9094994785097166E-2</v>
      </c>
      <c r="AL53" s="55">
        <f t="shared" ref="AL53" si="360">AL51/AG51-1</f>
        <v>-0.11387965276872347</v>
      </c>
      <c r="AM53" s="55">
        <f t="shared" ref="AM53" si="361">AM51/AH51-1</f>
        <v>-3.001021360459255E-2</v>
      </c>
      <c r="AN53" s="55">
        <f t="shared" ref="AN53:AO53" si="362">AN51/AI51-1</f>
        <v>-2.5265472407722256E-2</v>
      </c>
      <c r="AO53" s="55">
        <f t="shared" si="362"/>
        <v>-7.2652259654970908E-2</v>
      </c>
      <c r="AP53" s="55">
        <f t="shared" ref="AP53:AR53" si="363">AP51/AK51-1</f>
        <v>-6.113149720589417E-2</v>
      </c>
      <c r="AQ53" s="55">
        <f t="shared" si="363"/>
        <v>-0.11980021286351783</v>
      </c>
      <c r="AR53" s="55">
        <f t="shared" si="363"/>
        <v>-0.13489039258894187</v>
      </c>
      <c r="AS53" s="55">
        <f>AS51/AN51-1</f>
        <v>-0.19148358360456896</v>
      </c>
      <c r="AT53" s="55">
        <f>AT51/AO51-1</f>
        <v>-0.26575247814185865</v>
      </c>
      <c r="AU53" s="55">
        <f t="shared" ref="AU53" si="364">AU51/AP51-1</f>
        <v>-0.18283315719471149</v>
      </c>
      <c r="AV53" s="55">
        <f t="shared" ref="AV53" si="365">AV51/AQ51-1</f>
        <v>-0.40128813297851773</v>
      </c>
      <c r="AW53" s="55">
        <f t="shared" ref="AW53" si="366">AW51/AR51-1</f>
        <v>-0.28413321259684055</v>
      </c>
      <c r="AX53" s="55">
        <f t="shared" ref="AX53" si="367">AX51/AS51-1</f>
        <v>-0.25162572247416959</v>
      </c>
      <c r="AY53" s="55">
        <f t="shared" ref="AY53" si="368">AY51/AT51-1</f>
        <v>4.0537116797568107E-2</v>
      </c>
      <c r="AZ53" s="55">
        <f t="shared" ref="AZ53:BB53" si="369">AZ51/AU51-1</f>
        <v>-0.22115854480445385</v>
      </c>
      <c r="BA53" s="55">
        <f t="shared" si="369"/>
        <v>7.9498249749219596E-2</v>
      </c>
      <c r="BB53" s="55">
        <f t="shared" si="369"/>
        <v>-4.1712679449854573E-2</v>
      </c>
    </row>
    <row r="54" spans="1:123" s="59" customFormat="1" outlineLevel="1">
      <c r="A54" s="57" t="s">
        <v>219</v>
      </c>
      <c r="B54" s="57" t="s">
        <v>29</v>
      </c>
      <c r="C54" s="80">
        <f t="shared" ref="C54:AY54" si="370">C71-C37</f>
        <v>-486.88031046195579</v>
      </c>
      <c r="D54" s="80">
        <f t="shared" si="370"/>
        <v>-580.58408439196364</v>
      </c>
      <c r="E54" s="80">
        <f t="shared" si="370"/>
        <v>-606.63657822862933</v>
      </c>
      <c r="F54" s="80">
        <f t="shared" si="370"/>
        <v>-692.17946623495595</v>
      </c>
      <c r="G54" s="80">
        <f t="shared" si="370"/>
        <v>-2366.2804393175065</v>
      </c>
      <c r="H54" s="80">
        <f t="shared" si="370"/>
        <v>-506.26317751824831</v>
      </c>
      <c r="I54" s="80">
        <f t="shared" si="370"/>
        <v>-624.90214496915655</v>
      </c>
      <c r="J54" s="80">
        <f t="shared" si="370"/>
        <v>-562.59999999999991</v>
      </c>
      <c r="K54" s="80">
        <f t="shared" si="370"/>
        <v>-699.66087500253525</v>
      </c>
      <c r="L54" s="80">
        <f t="shared" si="370"/>
        <v>-2393.4261974899391</v>
      </c>
      <c r="M54" s="80">
        <f t="shared" si="370"/>
        <v>-504.21963018293513</v>
      </c>
      <c r="N54" s="80">
        <f t="shared" si="370"/>
        <v>-589.9370571357972</v>
      </c>
      <c r="O54" s="80">
        <f t="shared" si="370"/>
        <v>-613.09384309650295</v>
      </c>
      <c r="P54" s="80">
        <f t="shared" si="370"/>
        <v>-753.21100000000001</v>
      </c>
      <c r="Q54" s="80">
        <f t="shared" si="370"/>
        <v>-2460.4615304152358</v>
      </c>
      <c r="R54" s="80">
        <f t="shared" si="370"/>
        <v>-519.58248627496687</v>
      </c>
      <c r="S54" s="80">
        <f t="shared" si="370"/>
        <v>-682.63777396447085</v>
      </c>
      <c r="T54" s="80">
        <f t="shared" si="370"/>
        <v>-614.97653327126318</v>
      </c>
      <c r="U54" s="80">
        <f t="shared" si="370"/>
        <v>-885.1938546902702</v>
      </c>
      <c r="V54" s="80">
        <f t="shared" si="370"/>
        <v>-2723.3364191152396</v>
      </c>
      <c r="W54" s="80">
        <f t="shared" si="370"/>
        <v>-574.36847592767049</v>
      </c>
      <c r="X54" s="80">
        <f t="shared" si="370"/>
        <v>-732.88599127458065</v>
      </c>
      <c r="Y54" s="80">
        <f t="shared" si="370"/>
        <v>-716.7294594099144</v>
      </c>
      <c r="Z54" s="80">
        <f t="shared" si="370"/>
        <v>-916.82489927794131</v>
      </c>
      <c r="AA54" s="80">
        <f t="shared" si="370"/>
        <v>-2940.8088258901062</v>
      </c>
      <c r="AB54" s="80">
        <f t="shared" si="370"/>
        <v>-1718.093376356248</v>
      </c>
      <c r="AC54" s="80">
        <f t="shared" si="370"/>
        <v>-1508.4988706618265</v>
      </c>
      <c r="AD54" s="80">
        <f t="shared" si="370"/>
        <v>-2384.0138647674821</v>
      </c>
      <c r="AE54" s="80">
        <f t="shared" si="370"/>
        <v>-2452.1509084793433</v>
      </c>
      <c r="AF54" s="80">
        <f t="shared" si="370"/>
        <v>-8062.7570202649003</v>
      </c>
      <c r="AG54" s="80">
        <f t="shared" si="370"/>
        <v>-2047.0304066337462</v>
      </c>
      <c r="AH54" s="80">
        <f t="shared" si="370"/>
        <v>-2177.4328458573859</v>
      </c>
      <c r="AI54" s="80">
        <f t="shared" si="370"/>
        <v>-2158.9090662674394</v>
      </c>
      <c r="AJ54" s="80">
        <f t="shared" si="370"/>
        <v>-2449.7168739312046</v>
      </c>
      <c r="AK54" s="80">
        <f t="shared" si="370"/>
        <v>-8833.0891926897784</v>
      </c>
      <c r="AL54" s="80">
        <f t="shared" si="370"/>
        <v>-1915.0616100862462</v>
      </c>
      <c r="AM54" s="80">
        <f t="shared" si="370"/>
        <v>-2274.046925780257</v>
      </c>
      <c r="AN54" s="80">
        <f t="shared" si="370"/>
        <v>-2280.7500000000005</v>
      </c>
      <c r="AO54" s="80">
        <f t="shared" si="370"/>
        <v>-2410.2999999999997</v>
      </c>
      <c r="AP54" s="80">
        <f t="shared" si="370"/>
        <v>-8880.1585358665052</v>
      </c>
      <c r="AQ54" s="80">
        <f t="shared" si="370"/>
        <v>-1741.7999999999997</v>
      </c>
      <c r="AR54" s="80">
        <f t="shared" si="370"/>
        <v>-1956.8999999999996</v>
      </c>
      <c r="AS54" s="80">
        <f t="shared" si="370"/>
        <v>-1899.1629999999996</v>
      </c>
      <c r="AT54" s="80">
        <f t="shared" si="370"/>
        <v>-1797.3999999999996</v>
      </c>
      <c r="AU54" s="80">
        <f>AU71-AU37</f>
        <v>-7395.262999999999</v>
      </c>
      <c r="AV54" s="80">
        <f t="shared" si="370"/>
        <v>-1549.1000000000004</v>
      </c>
      <c r="AW54" s="80">
        <f t="shared" si="370"/>
        <v>-1989.3999999999996</v>
      </c>
      <c r="AX54" s="80">
        <f t="shared" si="370"/>
        <v>-1953.3000000000002</v>
      </c>
      <c r="AY54" s="80">
        <f t="shared" si="370"/>
        <v>-2610.9000000000005</v>
      </c>
      <c r="AZ54" s="80">
        <f>AZ71-AZ37</f>
        <v>-8101.6000000000022</v>
      </c>
      <c r="BA54" s="80">
        <f t="shared" ref="BA54:BB54" si="371">BA71-BA37</f>
        <v>-1675.813082910689</v>
      </c>
      <c r="BB54" s="80">
        <f t="shared" si="371"/>
        <v>-1909.0999999999995</v>
      </c>
    </row>
    <row r="55" spans="1:123" outlineLevel="1">
      <c r="A55" s="60" t="s">
        <v>220</v>
      </c>
      <c r="B55" s="60" t="s">
        <v>39</v>
      </c>
      <c r="C55" s="55">
        <f t="shared" ref="C55:AH55" si="372">C54/C37</f>
        <v>-0.30900831357751213</v>
      </c>
      <c r="D55" s="55">
        <f t="shared" si="372"/>
        <v>-0.31478461966761379</v>
      </c>
      <c r="E55" s="55">
        <f t="shared" si="372"/>
        <v>-0.32157680553111179</v>
      </c>
      <c r="F55" s="55">
        <f t="shared" si="372"/>
        <v>-0.32030281088075857</v>
      </c>
      <c r="G55" s="55">
        <f t="shared" si="372"/>
        <v>-0.31687859623729575</v>
      </c>
      <c r="H55" s="55">
        <f t="shared" si="372"/>
        <v>-0.3245946995717422</v>
      </c>
      <c r="I55" s="55">
        <f t="shared" si="372"/>
        <v>-0.32896858349354602</v>
      </c>
      <c r="J55" s="55">
        <f t="shared" si="372"/>
        <v>-0.31761982724552584</v>
      </c>
      <c r="K55" s="55">
        <f t="shared" si="372"/>
        <v>-0.3327951959539272</v>
      </c>
      <c r="L55" s="55">
        <f t="shared" si="372"/>
        <v>-0.32639404519826481</v>
      </c>
      <c r="M55" s="55">
        <f t="shared" si="372"/>
        <v>-0.31828845897660613</v>
      </c>
      <c r="N55" s="55">
        <f t="shared" si="372"/>
        <v>-0.31478291385625079</v>
      </c>
      <c r="O55" s="55">
        <f t="shared" si="372"/>
        <v>-0.31283135460922185</v>
      </c>
      <c r="P55" s="55">
        <f t="shared" si="372"/>
        <v>-0.33157496689581339</v>
      </c>
      <c r="Q55" s="55">
        <f t="shared" si="372"/>
        <v>-0.31996825298836762</v>
      </c>
      <c r="R55" s="55">
        <f t="shared" si="372"/>
        <v>-0.30941511427609686</v>
      </c>
      <c r="S55" s="55">
        <f t="shared" si="372"/>
        <v>-0.33172623157034986</v>
      </c>
      <c r="T55" s="55">
        <f t="shared" si="372"/>
        <v>-0.30018289709935858</v>
      </c>
      <c r="U55" s="55">
        <f t="shared" si="372"/>
        <v>-0.33666045475416934</v>
      </c>
      <c r="V55" s="55">
        <f t="shared" si="372"/>
        <v>-0.32238855031398206</v>
      </c>
      <c r="W55" s="55">
        <f t="shared" si="372"/>
        <v>-0.32709022065196902</v>
      </c>
      <c r="X55" s="55">
        <f t="shared" si="372"/>
        <v>-0.32543756701668347</v>
      </c>
      <c r="Y55" s="55">
        <f t="shared" si="372"/>
        <v>-0.31970917919251723</v>
      </c>
      <c r="Z55" s="55">
        <f t="shared" si="372"/>
        <v>-0.33188001044528037</v>
      </c>
      <c r="AA55" s="55">
        <f t="shared" si="372"/>
        <v>-0.32630941978388411</v>
      </c>
      <c r="AB55" s="55">
        <f t="shared" si="372"/>
        <v>-0.41277145655474767</v>
      </c>
      <c r="AC55" s="55">
        <f t="shared" si="372"/>
        <v>-0.37942522663829031</v>
      </c>
      <c r="AD55" s="55">
        <f t="shared" si="372"/>
        <v>-0.39187420625889191</v>
      </c>
      <c r="AE55" s="55">
        <f t="shared" si="372"/>
        <v>-0.3879592180490179</v>
      </c>
      <c r="AF55" s="55">
        <f t="shared" si="372"/>
        <v>-0.39249449270872611</v>
      </c>
      <c r="AG55" s="55">
        <f t="shared" si="372"/>
        <v>-0.39472660030996704</v>
      </c>
      <c r="AH55" s="55">
        <f t="shared" si="372"/>
        <v>-0.39348794768781797</v>
      </c>
      <c r="AI55" s="55">
        <f t="shared" ref="AI55:AP55" si="373">AI54/AI37</f>
        <v>-0.38888838927470981</v>
      </c>
      <c r="AJ55" s="55">
        <f t="shared" si="373"/>
        <v>-0.39882746020672372</v>
      </c>
      <c r="AK55" s="55">
        <f t="shared" si="373"/>
        <v>-0.39409856750277888</v>
      </c>
      <c r="AL55" s="55">
        <f t="shared" si="373"/>
        <v>-0.40304186037972778</v>
      </c>
      <c r="AM55" s="55">
        <f t="shared" si="373"/>
        <v>-0.40936607416005377</v>
      </c>
      <c r="AN55" s="55">
        <f t="shared" si="373"/>
        <v>-0.39476191654811843</v>
      </c>
      <c r="AO55" s="55">
        <f t="shared" ref="AO55" si="374">AO54/AO37</f>
        <v>-0.4055559294656077</v>
      </c>
      <c r="AP55" s="55">
        <f t="shared" si="373"/>
        <v>-0.40314333711079292</v>
      </c>
      <c r="AQ55" s="55">
        <f t="shared" ref="AQ55:AR55" si="375">AQ54/AQ37</f>
        <v>-0.3581224170898698</v>
      </c>
      <c r="AR55" s="55">
        <f t="shared" si="375"/>
        <v>-0.35821633198484315</v>
      </c>
      <c r="AS55" s="55">
        <f t="shared" ref="AS55:AT55" si="376">AS54/AS37</f>
        <v>-0.36298751116678518</v>
      </c>
      <c r="AT55" s="55">
        <f t="shared" si="376"/>
        <v>-0.36815370120027852</v>
      </c>
      <c r="AU55" s="55">
        <f t="shared" ref="AU55:AZ55" si="377">AU54/AU37</f>
        <v>-0.36178871175217214</v>
      </c>
      <c r="AV55" s="55">
        <f t="shared" si="377"/>
        <v>-0.3383348621849474</v>
      </c>
      <c r="AW55" s="55">
        <f t="shared" si="377"/>
        <v>-0.34414517272994616</v>
      </c>
      <c r="AX55" s="55">
        <f t="shared" si="377"/>
        <v>-0.3268793091907089</v>
      </c>
      <c r="AY55" s="55">
        <f t="shared" si="377"/>
        <v>-0.36821989676473083</v>
      </c>
      <c r="AZ55" s="55">
        <f t="shared" si="377"/>
        <v>-0.3458541978834489</v>
      </c>
      <c r="BA55" s="55">
        <f t="shared" ref="BA55:BB55" si="378">BA54/BA37</f>
        <v>-0.32584350479109364</v>
      </c>
      <c r="BB55" s="55">
        <f t="shared" si="378"/>
        <v>-0.33567183598832501</v>
      </c>
    </row>
    <row r="56" spans="1:123" outlineLevel="1">
      <c r="A56" s="60" t="s">
        <v>215</v>
      </c>
      <c r="B56" s="60" t="s">
        <v>28</v>
      </c>
      <c r="C56" s="53" t="s">
        <v>103</v>
      </c>
      <c r="D56" s="53" t="s">
        <v>103</v>
      </c>
      <c r="E56" s="53" t="s">
        <v>103</v>
      </c>
      <c r="F56" s="55" t="s">
        <v>103</v>
      </c>
      <c r="G56" s="53" t="s">
        <v>103</v>
      </c>
      <c r="H56" s="55">
        <f>H54/C54-1</f>
        <v>3.9810332518688041E-2</v>
      </c>
      <c r="I56" s="55">
        <f t="shared" ref="I56" si="379">I54/D54-1</f>
        <v>7.6333578147610659E-2</v>
      </c>
      <c r="J56" s="55">
        <f t="shared" ref="J56" si="380">J54/E54-1</f>
        <v>-7.2591366576040706E-2</v>
      </c>
      <c r="K56" s="55">
        <f t="shared" ref="K56" si="381">K54/F54-1</f>
        <v>1.0808481228536948E-2</v>
      </c>
      <c r="L56" s="55">
        <f t="shared" ref="L56" si="382">L54/G54-1</f>
        <v>1.1471910818931619E-2</v>
      </c>
      <c r="M56" s="55">
        <f t="shared" ref="M56" si="383">M54/H54-1</f>
        <v>-4.0365316421605568E-3</v>
      </c>
      <c r="N56" s="55">
        <f t="shared" ref="N56" si="384">N54/I54-1</f>
        <v>-5.5952900969935215E-2</v>
      </c>
      <c r="O56" s="55">
        <f t="shared" ref="O56" si="385">O54/J54-1</f>
        <v>8.9750876460190199E-2</v>
      </c>
      <c r="P56" s="55">
        <f t="shared" ref="P56" si="386">P54/K54-1</f>
        <v>7.6537258135622732E-2</v>
      </c>
      <c r="Q56" s="55">
        <f t="shared" ref="Q56" si="387">Q54/L54-1</f>
        <v>2.8008105282543827E-2</v>
      </c>
      <c r="R56" s="55">
        <f t="shared" ref="R56" si="388">R54/M54-1</f>
        <v>3.0468579905264637E-2</v>
      </c>
      <c r="S56" s="55">
        <f t="shared" ref="S56" si="389">S54/N54-1</f>
        <v>0.15713662280980412</v>
      </c>
      <c r="T56" s="55">
        <f t="shared" ref="T56" si="390">T54/O54-1</f>
        <v>3.0708026119647958E-3</v>
      </c>
      <c r="U56" s="55">
        <f t="shared" ref="U56" si="391">U54/P54-1</f>
        <v>0.17522693467072337</v>
      </c>
      <c r="V56" s="55">
        <f t="shared" ref="V56" si="392">V54/Q54-1</f>
        <v>0.10683966623759411</v>
      </c>
      <c r="W56" s="55">
        <f t="shared" ref="W56" si="393">W54/R54-1</f>
        <v>0.10544233321927332</v>
      </c>
      <c r="X56" s="55">
        <f t="shared" ref="X56" si="394">X54/S54-1</f>
        <v>7.3608902446592461E-2</v>
      </c>
      <c r="Y56" s="55">
        <f t="shared" ref="Y56" si="395">Y54/T54-1</f>
        <v>0.16545822585683689</v>
      </c>
      <c r="Z56" s="55">
        <f t="shared" ref="Z56" si="396">Z54/U54-1</f>
        <v>3.5733466087763066E-2</v>
      </c>
      <c r="AA56" s="55">
        <f t="shared" ref="AA56" si="397">AA54/V54-1</f>
        <v>7.9855138442836759E-2</v>
      </c>
      <c r="AB56" s="55">
        <f t="shared" ref="AB56" si="398">AB54/W54-1</f>
        <v>1.9912738048189911</v>
      </c>
      <c r="AC56" s="55">
        <f t="shared" ref="AC56" si="399">AC54/X54-1</f>
        <v>1.0582995017251697</v>
      </c>
      <c r="AD56" s="55">
        <f t="shared" ref="AD56" si="400">AD54/Y54-1</f>
        <v>2.3262395363659927</v>
      </c>
      <c r="AE56" s="55">
        <f t="shared" ref="AE56" si="401">AE54/Z54-1</f>
        <v>1.6746120337815542</v>
      </c>
      <c r="AF56" s="55">
        <f t="shared" ref="AF56" si="402">AF54/AA54-1</f>
        <v>1.7416800947013322</v>
      </c>
      <c r="AG56" s="55">
        <f t="shared" ref="AG56" si="403">AG54/AB54-1</f>
        <v>0.19145468739022298</v>
      </c>
      <c r="AH56" s="55">
        <f t="shared" ref="AH56" si="404">AH54/AC54-1</f>
        <v>0.44344347099317138</v>
      </c>
      <c r="AI56" s="55">
        <f t="shared" ref="AI56" si="405">AI54/AD54-1</f>
        <v>-9.4422604594205151E-2</v>
      </c>
      <c r="AJ56" s="55">
        <f t="shared" ref="AJ56" si="406">AJ54/AE54-1</f>
        <v>-9.9261205324763235E-4</v>
      </c>
      <c r="AK56" s="55">
        <f t="shared" ref="AK56" si="407">AK54/AF54-1</f>
        <v>9.5542029914671645E-2</v>
      </c>
      <c r="AL56" s="55">
        <f t="shared" ref="AL56" si="408">AL54/AG54-1</f>
        <v>-6.4468410493480177E-2</v>
      </c>
      <c r="AM56" s="55">
        <f t="shared" ref="AM56" si="409">AM54/AH54-1</f>
        <v>4.4370635864468211E-2</v>
      </c>
      <c r="AN56" s="55">
        <f t="shared" ref="AN56:AO56" si="410">AN54/AI54-1</f>
        <v>5.6436343538643463E-2</v>
      </c>
      <c r="AO56" s="55">
        <f t="shared" si="410"/>
        <v>-1.6090379402886046E-2</v>
      </c>
      <c r="AP56" s="55">
        <f t="shared" ref="AP56:AT56" si="411">AP54/AK54-1</f>
        <v>5.3287521669860283E-3</v>
      </c>
      <c r="AQ56" s="55">
        <f t="shared" si="411"/>
        <v>-9.0473125863790638E-2</v>
      </c>
      <c r="AR56" s="55">
        <f t="shared" si="411"/>
        <v>-0.13946366813492195</v>
      </c>
      <c r="AS56" s="55">
        <f t="shared" si="411"/>
        <v>-0.16730768387591832</v>
      </c>
      <c r="AT56" s="55">
        <f t="shared" si="411"/>
        <v>-0.25428369912459037</v>
      </c>
      <c r="AU56" s="55">
        <f t="shared" ref="AU56" si="412">AU54/AP54-1</f>
        <v>-0.16721498043859118</v>
      </c>
      <c r="AV56" s="55">
        <f t="shared" ref="AV56" si="413">AV54/AQ54-1</f>
        <v>-0.11063267883798333</v>
      </c>
      <c r="AW56" s="55">
        <f t="shared" ref="AW56" si="414">AW54/AR54-1</f>
        <v>1.6607900250396046E-2</v>
      </c>
      <c r="AX56" s="55">
        <f t="shared" ref="AX56" si="415">AX54/AS54-1</f>
        <v>2.8505715412526778E-2</v>
      </c>
      <c r="AY56" s="55">
        <f t="shared" ref="AY56" si="416">AY54/AT54-1</f>
        <v>0.45259819739623963</v>
      </c>
      <c r="AZ56" s="55">
        <f t="shared" ref="AZ56:BB56" si="417">AZ54/AU54-1</f>
        <v>9.5512086588401601E-2</v>
      </c>
      <c r="BA56" s="55">
        <f t="shared" si="417"/>
        <v>8.1797871609766037E-2</v>
      </c>
      <c r="BB56" s="55">
        <f t="shared" si="417"/>
        <v>-4.0363928822760742E-2</v>
      </c>
    </row>
    <row r="57" spans="1:123" s="59" customFormat="1" outlineLevel="1">
      <c r="A57" s="57" t="s">
        <v>30</v>
      </c>
      <c r="B57" s="57" t="s">
        <v>30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>
        <f t="shared" ref="AB57:AT57" si="418">AB74-AB40</f>
        <v>-927.20320906504548</v>
      </c>
      <c r="AC57" s="80">
        <f t="shared" si="418"/>
        <v>-632.53003630053365</v>
      </c>
      <c r="AD57" s="80">
        <f t="shared" si="418"/>
        <v>-978.18466246190474</v>
      </c>
      <c r="AE57" s="80">
        <f t="shared" si="418"/>
        <v>-1284.046525184084</v>
      </c>
      <c r="AF57" s="80">
        <f t="shared" si="418"/>
        <v>-3821.9644330115671</v>
      </c>
      <c r="AG57" s="80">
        <f t="shared" si="418"/>
        <v>-946.15995170517749</v>
      </c>
      <c r="AH57" s="80">
        <f t="shared" si="418"/>
        <v>-842.26259599361993</v>
      </c>
      <c r="AI57" s="80">
        <f t="shared" si="418"/>
        <v>-794.25033598338814</v>
      </c>
      <c r="AJ57" s="80">
        <f t="shared" si="418"/>
        <v>-1115.5407777346186</v>
      </c>
      <c r="AK57" s="80">
        <f t="shared" si="418"/>
        <v>-3698.2136614168048</v>
      </c>
      <c r="AL57" s="80">
        <f t="shared" si="418"/>
        <v>-744.55637762491415</v>
      </c>
      <c r="AM57" s="80">
        <f t="shared" si="418"/>
        <v>-678.24507497874811</v>
      </c>
      <c r="AN57" s="80">
        <f t="shared" si="418"/>
        <v>-665.5680000000001</v>
      </c>
      <c r="AO57" s="80">
        <f t="shared" si="418"/>
        <v>-802.19999999999982</v>
      </c>
      <c r="AP57" s="80">
        <f t="shared" si="418"/>
        <v>-2890.5694526036623</v>
      </c>
      <c r="AQ57" s="80">
        <f t="shared" si="418"/>
        <v>-571.19999999999982</v>
      </c>
      <c r="AR57" s="80">
        <f t="shared" si="418"/>
        <v>-553.59999999999991</v>
      </c>
      <c r="AS57" s="80">
        <f t="shared" si="418"/>
        <v>-517.45400000000006</v>
      </c>
      <c r="AT57" s="80">
        <f t="shared" si="418"/>
        <v>-645.09999999999991</v>
      </c>
      <c r="AU57" s="80">
        <f>AU74-AU40</f>
        <v>-2287.3539999999998</v>
      </c>
      <c r="AV57" s="80">
        <f t="shared" ref="AV57:AZ57" si="419">AV74-AV40</f>
        <v>0</v>
      </c>
      <c r="AW57" s="80">
        <f t="shared" si="419"/>
        <v>0</v>
      </c>
      <c r="AX57" s="80">
        <f t="shared" si="419"/>
        <v>0</v>
      </c>
      <c r="AY57" s="80">
        <f t="shared" si="419"/>
        <v>-264.00000000000006</v>
      </c>
      <c r="AZ57" s="80">
        <f t="shared" si="419"/>
        <v>-264.00000000000006</v>
      </c>
      <c r="BA57" s="80">
        <f t="shared" ref="BA57" si="420">BA74-BA40</f>
        <v>0</v>
      </c>
      <c r="BB57" s="80">
        <v>0</v>
      </c>
    </row>
    <row r="58" spans="1:123" outlineLevel="1">
      <c r="A58" s="60" t="s">
        <v>220</v>
      </c>
      <c r="B58" s="60" t="s">
        <v>39</v>
      </c>
      <c r="C58" s="53" t="s">
        <v>103</v>
      </c>
      <c r="D58" s="53" t="s">
        <v>103</v>
      </c>
      <c r="E58" s="53" t="s">
        <v>103</v>
      </c>
      <c r="F58" s="55" t="s">
        <v>103</v>
      </c>
      <c r="G58" s="53" t="s">
        <v>103</v>
      </c>
      <c r="H58" s="53" t="s">
        <v>103</v>
      </c>
      <c r="I58" s="53" t="s">
        <v>103</v>
      </c>
      <c r="J58" s="53" t="s">
        <v>103</v>
      </c>
      <c r="K58" s="55" t="s">
        <v>103</v>
      </c>
      <c r="L58" s="53" t="s">
        <v>103</v>
      </c>
      <c r="M58" s="53" t="s">
        <v>103</v>
      </c>
      <c r="N58" s="53" t="s">
        <v>103</v>
      </c>
      <c r="O58" s="53" t="s">
        <v>103</v>
      </c>
      <c r="P58" s="55" t="s">
        <v>103</v>
      </c>
      <c r="Q58" s="53" t="s">
        <v>103</v>
      </c>
      <c r="R58" s="53" t="s">
        <v>103</v>
      </c>
      <c r="S58" s="53" t="s">
        <v>103</v>
      </c>
      <c r="T58" s="53" t="s">
        <v>103</v>
      </c>
      <c r="U58" s="55" t="s">
        <v>103</v>
      </c>
      <c r="V58" s="53" t="s">
        <v>103</v>
      </c>
      <c r="W58" s="53" t="s">
        <v>103</v>
      </c>
      <c r="X58" s="53" t="s">
        <v>103</v>
      </c>
      <c r="Y58" s="53" t="s">
        <v>103</v>
      </c>
      <c r="Z58" s="55" t="s">
        <v>103</v>
      </c>
      <c r="AA58" s="53" t="s">
        <v>103</v>
      </c>
      <c r="AB58" s="55">
        <f t="shared" ref="AB58:AH58" si="421">AB57/AB40</f>
        <v>-0.43704719523111496</v>
      </c>
      <c r="AC58" s="55">
        <f t="shared" si="421"/>
        <v>-0.38334743966070811</v>
      </c>
      <c r="AD58" s="55">
        <f t="shared" si="421"/>
        <v>-0.3980670777212188</v>
      </c>
      <c r="AE58" s="55">
        <f t="shared" si="421"/>
        <v>-0.44763629092501367</v>
      </c>
      <c r="AF58" s="55">
        <f t="shared" si="421"/>
        <v>-0.42011726432622393</v>
      </c>
      <c r="AG58" s="55">
        <f t="shared" si="421"/>
        <v>-0.40032606046693608</v>
      </c>
      <c r="AH58" s="55">
        <f t="shared" si="421"/>
        <v>-0.38215098361767869</v>
      </c>
      <c r="AI58" s="55">
        <f t="shared" ref="AI58:AP58" si="422">AI57/AI40</f>
        <v>-0.38673721424548546</v>
      </c>
      <c r="AJ58" s="55">
        <f t="shared" si="422"/>
        <v>-0.41192354166844125</v>
      </c>
      <c r="AK58" s="55">
        <f t="shared" si="422"/>
        <v>-0.39640742570143112</v>
      </c>
      <c r="AL58" s="55">
        <f t="shared" si="422"/>
        <v>-0.40421622247627154</v>
      </c>
      <c r="AM58" s="55">
        <f t="shared" si="422"/>
        <v>-0.4126148273693076</v>
      </c>
      <c r="AN58" s="55">
        <f t="shared" si="422"/>
        <v>-0.40396408819659241</v>
      </c>
      <c r="AO58" s="55">
        <f t="shared" ref="AO58" si="423">AO57/AO40</f>
        <v>-0.38892659749830305</v>
      </c>
      <c r="AP58" s="55">
        <f t="shared" si="422"/>
        <v>-0.40169446789217034</v>
      </c>
      <c r="AQ58" s="55">
        <f t="shared" ref="AQ58:AR58" si="424">AQ57/AQ40</f>
        <v>-0.35553342462342824</v>
      </c>
      <c r="AR58" s="55">
        <f t="shared" si="424"/>
        <v>-0.36654969211414945</v>
      </c>
      <c r="AS58" s="55">
        <f t="shared" ref="AS58:AT58" si="425">AS57/AS40</f>
        <v>-0.35544647358883796</v>
      </c>
      <c r="AT58" s="55">
        <f t="shared" si="425"/>
        <v>-0.37634910448631931</v>
      </c>
      <c r="AU58" s="55">
        <f t="shared" ref="AU58:AZ58" si="426">AU57/AU40</f>
        <v>-0.36383519337225728</v>
      </c>
      <c r="AV58" s="55" t="e">
        <f t="shared" si="426"/>
        <v>#DIV/0!</v>
      </c>
      <c r="AW58" s="55" t="e">
        <f t="shared" si="426"/>
        <v>#DIV/0!</v>
      </c>
      <c r="AX58" s="55" t="e">
        <f t="shared" si="426"/>
        <v>#DIV/0!</v>
      </c>
      <c r="AY58" s="55">
        <f t="shared" si="426"/>
        <v>-0.40201005025125636</v>
      </c>
      <c r="AZ58" s="55">
        <f t="shared" si="426"/>
        <v>-0.40201005025125636</v>
      </c>
      <c r="BA58" s="55"/>
      <c r="BB58" s="55"/>
    </row>
    <row r="59" spans="1:123" outlineLevel="1">
      <c r="A59" s="60" t="s">
        <v>215</v>
      </c>
      <c r="B59" s="60" t="s">
        <v>28</v>
      </c>
      <c r="C59" s="53" t="s">
        <v>103</v>
      </c>
      <c r="D59" s="53" t="s">
        <v>103</v>
      </c>
      <c r="E59" s="53" t="s">
        <v>103</v>
      </c>
      <c r="F59" s="55" t="s">
        <v>103</v>
      </c>
      <c r="G59" s="53" t="s">
        <v>103</v>
      </c>
      <c r="H59" s="53" t="s">
        <v>103</v>
      </c>
      <c r="I59" s="53" t="s">
        <v>103</v>
      </c>
      <c r="J59" s="53" t="s">
        <v>103</v>
      </c>
      <c r="K59" s="55" t="s">
        <v>103</v>
      </c>
      <c r="L59" s="53" t="s">
        <v>103</v>
      </c>
      <c r="M59" s="53" t="s">
        <v>103</v>
      </c>
      <c r="N59" s="53" t="s">
        <v>103</v>
      </c>
      <c r="O59" s="53" t="s">
        <v>103</v>
      </c>
      <c r="P59" s="55" t="s">
        <v>103</v>
      </c>
      <c r="Q59" s="53" t="s">
        <v>103</v>
      </c>
      <c r="R59" s="53" t="s">
        <v>103</v>
      </c>
      <c r="S59" s="53" t="s">
        <v>103</v>
      </c>
      <c r="T59" s="53" t="s">
        <v>103</v>
      </c>
      <c r="U59" s="55" t="s">
        <v>103</v>
      </c>
      <c r="V59" s="53" t="s">
        <v>103</v>
      </c>
      <c r="W59" s="53" t="s">
        <v>103</v>
      </c>
      <c r="X59" s="53" t="s">
        <v>103</v>
      </c>
      <c r="Y59" s="53" t="s">
        <v>103</v>
      </c>
      <c r="Z59" s="55" t="s">
        <v>103</v>
      </c>
      <c r="AA59" s="53" t="s">
        <v>103</v>
      </c>
      <c r="AB59" s="55" t="s">
        <v>103</v>
      </c>
      <c r="AC59" s="55" t="s">
        <v>103</v>
      </c>
      <c r="AD59" s="55" t="s">
        <v>103</v>
      </c>
      <c r="AE59" s="55" t="s">
        <v>103</v>
      </c>
      <c r="AF59" s="55" t="s">
        <v>103</v>
      </c>
      <c r="AG59" s="55">
        <f t="shared" ref="AG59" si="427">AG57/AB57-1</f>
        <v>2.0445078764607771E-2</v>
      </c>
      <c r="AH59" s="55">
        <f t="shared" ref="AH59" si="428">AH57/AC57-1</f>
        <v>0.33157723373856696</v>
      </c>
      <c r="AI59" s="55">
        <f t="shared" ref="AI59" si="429">AI57/AD57-1</f>
        <v>-0.18803640410348377</v>
      </c>
      <c r="AJ59" s="55">
        <f t="shared" ref="AJ59" si="430">AJ57/AE57-1</f>
        <v>-0.13123025073044603</v>
      </c>
      <c r="AK59" s="55">
        <f t="shared" ref="AK59" si="431">AK57/AF57-1</f>
        <v>-3.237883914509665E-2</v>
      </c>
      <c r="AL59" s="55">
        <f t="shared" ref="AL59" si="432">AL57/AG57-1</f>
        <v>-0.21307557323360782</v>
      </c>
      <c r="AM59" s="55">
        <f t="shared" ref="AM59" si="433">AM57/AH57-1</f>
        <v>-0.19473442343878489</v>
      </c>
      <c r="AN59" s="55">
        <f t="shared" ref="AN59:AO59" si="434">AN57/AI57-1</f>
        <v>-0.16201735165029818</v>
      </c>
      <c r="AO59" s="55">
        <f t="shared" si="434"/>
        <v>-0.28088688821482144</v>
      </c>
      <c r="AP59" s="55">
        <f t="shared" ref="AP59:AT59" si="435">AP57/AK57-1</f>
        <v>-0.2183876548938305</v>
      </c>
      <c r="AQ59" s="55">
        <f t="shared" si="435"/>
        <v>-0.23283176779428005</v>
      </c>
      <c r="AR59" s="55">
        <f t="shared" si="435"/>
        <v>-0.18377586447296179</v>
      </c>
      <c r="AS59" s="55">
        <f t="shared" si="435"/>
        <v>-0.22253774219914424</v>
      </c>
      <c r="AT59" s="55">
        <f t="shared" si="435"/>
        <v>-0.19583644976315129</v>
      </c>
      <c r="AU59" s="55">
        <f t="shared" ref="AU59" si="436">AU57/AP57-1</f>
        <v>-0.208683950513737</v>
      </c>
      <c r="AV59" s="55">
        <f t="shared" ref="AV59" si="437">AV57/AQ57-1</f>
        <v>-1</v>
      </c>
      <c r="AW59" s="55">
        <f t="shared" ref="AW59" si="438">AW57/AR57-1</f>
        <v>-1</v>
      </c>
      <c r="AX59" s="55">
        <f t="shared" ref="AX59" si="439">AX57/AS57-1</f>
        <v>-1</v>
      </c>
      <c r="AY59" s="55">
        <f t="shared" ref="AY59" si="440">AY57/AT57-1</f>
        <v>-0.59076112230661892</v>
      </c>
      <c r="AZ59" s="55">
        <f t="shared" ref="AZ59" si="441">AZ57/AU57-1</f>
        <v>-0.88458279741570389</v>
      </c>
      <c r="BA59" s="55"/>
      <c r="BB59" s="55"/>
    </row>
    <row r="60" spans="1:123" s="59" customFormat="1" outlineLevel="1">
      <c r="A60" s="57" t="s">
        <v>31</v>
      </c>
      <c r="B60" s="57" t="s">
        <v>31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>
        <f t="shared" ref="O60:AT60" si="442">O77-O43</f>
        <v>-59.609499143499647</v>
      </c>
      <c r="P60" s="80">
        <f t="shared" si="442"/>
        <v>-310.89999999999998</v>
      </c>
      <c r="Q60" s="80">
        <f t="shared" si="442"/>
        <v>-370.50949914349962</v>
      </c>
      <c r="R60" s="80">
        <f t="shared" si="442"/>
        <v>-193.62695165475475</v>
      </c>
      <c r="S60" s="80">
        <f t="shared" si="442"/>
        <v>-188.87294817708027</v>
      </c>
      <c r="T60" s="80">
        <f t="shared" si="442"/>
        <v>-223.73426172948928</v>
      </c>
      <c r="U60" s="80">
        <f t="shared" si="442"/>
        <v>-337.21865897250495</v>
      </c>
      <c r="V60" s="80">
        <f t="shared" si="442"/>
        <v>-943.45282053382925</v>
      </c>
      <c r="W60" s="80">
        <f t="shared" si="442"/>
        <v>-210.81831330824912</v>
      </c>
      <c r="X60" s="80">
        <f t="shared" si="442"/>
        <v>-205.11249888776513</v>
      </c>
      <c r="Y60" s="80">
        <f t="shared" si="442"/>
        <v>-222.85802006961762</v>
      </c>
      <c r="Z60" s="80">
        <f t="shared" si="442"/>
        <v>-330.88999580924815</v>
      </c>
      <c r="AA60" s="80">
        <f t="shared" si="442"/>
        <v>-969.67882807488013</v>
      </c>
      <c r="AB60" s="80">
        <f t="shared" si="442"/>
        <v>-201.24820337604251</v>
      </c>
      <c r="AC60" s="80">
        <f t="shared" si="442"/>
        <v>-199.01382589050536</v>
      </c>
      <c r="AD60" s="80">
        <f t="shared" si="442"/>
        <v>-285.05597781668325</v>
      </c>
      <c r="AE60" s="80">
        <f t="shared" si="442"/>
        <v>-471.72528161061814</v>
      </c>
      <c r="AF60" s="80">
        <f t="shared" si="442"/>
        <v>-1157.0432886938488</v>
      </c>
      <c r="AG60" s="80">
        <f t="shared" si="442"/>
        <v>-279.04930485494378</v>
      </c>
      <c r="AH60" s="80">
        <f t="shared" si="442"/>
        <v>-244.04288503225575</v>
      </c>
      <c r="AI60" s="80">
        <f t="shared" si="442"/>
        <v>-309.4781957761536</v>
      </c>
      <c r="AJ60" s="80">
        <f t="shared" si="442"/>
        <v>-404.09428645878279</v>
      </c>
      <c r="AK60" s="80">
        <f t="shared" si="442"/>
        <v>-1236.6646721221359</v>
      </c>
      <c r="AL60" s="80">
        <f t="shared" si="442"/>
        <v>-223.16838880264731</v>
      </c>
      <c r="AM60" s="80">
        <f t="shared" si="442"/>
        <v>-204.55761288194128</v>
      </c>
      <c r="AN60" s="80">
        <f t="shared" si="442"/>
        <v>-231.01199999999994</v>
      </c>
      <c r="AO60" s="80">
        <f t="shared" si="442"/>
        <v>-373.80000000000018</v>
      </c>
      <c r="AP60" s="80">
        <f t="shared" si="442"/>
        <v>-1032.5380016845884</v>
      </c>
      <c r="AQ60" s="80">
        <f t="shared" si="442"/>
        <v>-181.69999999999993</v>
      </c>
      <c r="AR60" s="80">
        <f t="shared" si="442"/>
        <v>-177.5</v>
      </c>
      <c r="AS60" s="80">
        <f t="shared" si="442"/>
        <v>-194.37599999999998</v>
      </c>
      <c r="AT60" s="80">
        <f t="shared" si="442"/>
        <v>-320.39999999999986</v>
      </c>
      <c r="AU60" s="80">
        <f>AU77-AU43</f>
        <v>-873.97600000000011</v>
      </c>
      <c r="AV60" s="80"/>
      <c r="AW60" s="80"/>
      <c r="AX60" s="80"/>
      <c r="AY60" s="80"/>
      <c r="AZ60" s="80"/>
      <c r="BA60" s="108"/>
      <c r="BB60" s="108"/>
    </row>
    <row r="61" spans="1:123" outlineLevel="1">
      <c r="A61" s="60" t="s">
        <v>220</v>
      </c>
      <c r="B61" s="60" t="s">
        <v>39</v>
      </c>
      <c r="C61" s="53" t="s">
        <v>103</v>
      </c>
      <c r="D61" s="53" t="s">
        <v>103</v>
      </c>
      <c r="E61" s="53" t="s">
        <v>103</v>
      </c>
      <c r="F61" s="55" t="s">
        <v>103</v>
      </c>
      <c r="G61" s="53" t="s">
        <v>103</v>
      </c>
      <c r="H61" s="53" t="s">
        <v>103</v>
      </c>
      <c r="I61" s="53" t="s">
        <v>103</v>
      </c>
      <c r="J61" s="53" t="s">
        <v>103</v>
      </c>
      <c r="K61" s="55" t="s">
        <v>103</v>
      </c>
      <c r="L61" s="53" t="s">
        <v>103</v>
      </c>
      <c r="M61" s="53" t="s">
        <v>103</v>
      </c>
      <c r="N61" s="53" t="s">
        <v>103</v>
      </c>
      <c r="O61" s="55">
        <f t="shared" ref="O61:AH61" si="443">O60/O43</f>
        <v>-0.24279251134161353</v>
      </c>
      <c r="P61" s="55">
        <f t="shared" si="443"/>
        <v>-0.25672997522708502</v>
      </c>
      <c r="Q61" s="55">
        <f t="shared" si="443"/>
        <v>-0.25438062039025383</v>
      </c>
      <c r="R61" s="55">
        <f t="shared" si="443"/>
        <v>-0.23985813003408804</v>
      </c>
      <c r="S61" s="55">
        <f t="shared" si="443"/>
        <v>-0.2341330275102449</v>
      </c>
      <c r="T61" s="55">
        <f t="shared" si="443"/>
        <v>-0.24165356392011764</v>
      </c>
      <c r="U61" s="55">
        <f t="shared" si="443"/>
        <v>-0.25049516930346977</v>
      </c>
      <c r="V61" s="55">
        <f t="shared" si="443"/>
        <v>-0.24278236400856804</v>
      </c>
      <c r="W61" s="55">
        <f t="shared" si="443"/>
        <v>-0.23705655269113005</v>
      </c>
      <c r="X61" s="55">
        <f t="shared" si="443"/>
        <v>-0.23645288475296244</v>
      </c>
      <c r="Y61" s="55">
        <f t="shared" si="443"/>
        <v>-0.23817234722010597</v>
      </c>
      <c r="Z61" s="55">
        <f t="shared" si="443"/>
        <v>-0.23029085021829362</v>
      </c>
      <c r="AA61" s="55">
        <f t="shared" si="443"/>
        <v>-0.2348283817597408</v>
      </c>
      <c r="AB61" s="55">
        <f t="shared" si="443"/>
        <v>-0.22530098343468863</v>
      </c>
      <c r="AC61" s="55">
        <f t="shared" si="443"/>
        <v>-0.20324237577394155</v>
      </c>
      <c r="AD61" s="55">
        <f t="shared" si="443"/>
        <v>-0.20587478028402584</v>
      </c>
      <c r="AE61" s="55">
        <f t="shared" si="443"/>
        <v>-0.22724138567755875</v>
      </c>
      <c r="AF61" s="55">
        <f t="shared" si="443"/>
        <v>-0.21696234350777643</v>
      </c>
      <c r="AG61" s="55">
        <f t="shared" si="443"/>
        <v>-0.21144403500018397</v>
      </c>
      <c r="AH61" s="55">
        <f t="shared" si="443"/>
        <v>-0.20043521657208052</v>
      </c>
      <c r="AI61" s="55">
        <f t="shared" ref="AI61:AP61" si="444">AI60/AI43</f>
        <v>-0.22255231206589088</v>
      </c>
      <c r="AJ61" s="55">
        <f t="shared" si="444"/>
        <v>-0.2133669821712775</v>
      </c>
      <c r="AK61" s="55">
        <f t="shared" si="444"/>
        <v>-0.21242052806299971</v>
      </c>
      <c r="AL61" s="55">
        <f t="shared" si="444"/>
        <v>-0.21935040156880989</v>
      </c>
      <c r="AM61" s="55">
        <f t="shared" si="444"/>
        <v>-0.22492871669064932</v>
      </c>
      <c r="AN61" s="55">
        <f t="shared" si="444"/>
        <v>-0.23668413530252497</v>
      </c>
      <c r="AO61" s="55">
        <f t="shared" ref="AO61" si="445">AO60/AO43</f>
        <v>-0.24847115128955075</v>
      </c>
      <c r="AP61" s="55">
        <f t="shared" si="444"/>
        <v>-0.23428042218146727</v>
      </c>
      <c r="AQ61" s="55">
        <f t="shared" ref="AQ61:AR61" si="446">AQ60/AQ43</f>
        <v>-0.21378985763030936</v>
      </c>
      <c r="AR61" s="55">
        <f t="shared" si="446"/>
        <v>-0.22179182806447584</v>
      </c>
      <c r="AS61" s="55">
        <f t="shared" ref="AS61:AT61" si="447">AS60/AS43</f>
        <v>-0.23434578227987279</v>
      </c>
      <c r="AT61" s="55">
        <f t="shared" si="447"/>
        <v>-0.24844913151364756</v>
      </c>
      <c r="AU61" s="55">
        <f t="shared" ref="AU61" si="448">AU60/AU43</f>
        <v>-0.23187055431053627</v>
      </c>
      <c r="AV61" s="55"/>
      <c r="AW61" s="55"/>
      <c r="AX61" s="55"/>
      <c r="AY61" s="55"/>
      <c r="AZ61" s="55"/>
    </row>
    <row r="62" spans="1:123" outlineLevel="1">
      <c r="A62" s="60" t="s">
        <v>215</v>
      </c>
      <c r="B62" s="60" t="s">
        <v>28</v>
      </c>
      <c r="C62" s="53" t="s">
        <v>103</v>
      </c>
      <c r="D62" s="53" t="s">
        <v>103</v>
      </c>
      <c r="E62" s="53" t="s">
        <v>103</v>
      </c>
      <c r="F62" s="55" t="s">
        <v>103</v>
      </c>
      <c r="G62" s="53" t="s">
        <v>103</v>
      </c>
      <c r="H62" s="53" t="s">
        <v>103</v>
      </c>
      <c r="I62" s="53" t="s">
        <v>103</v>
      </c>
      <c r="J62" s="53" t="s">
        <v>103</v>
      </c>
      <c r="K62" s="55" t="s">
        <v>103</v>
      </c>
      <c r="L62" s="53" t="s">
        <v>103</v>
      </c>
      <c r="M62" s="53" t="s">
        <v>103</v>
      </c>
      <c r="N62" s="53" t="s">
        <v>103</v>
      </c>
      <c r="O62" s="55" t="s">
        <v>103</v>
      </c>
      <c r="P62" s="55" t="s">
        <v>103</v>
      </c>
      <c r="Q62" s="55" t="s">
        <v>103</v>
      </c>
      <c r="R62" s="55" t="s">
        <v>103</v>
      </c>
      <c r="S62" s="55" t="s">
        <v>103</v>
      </c>
      <c r="T62" s="55">
        <f t="shared" ref="T62" si="449">T60/O60-1</f>
        <v>2.7533323538063526</v>
      </c>
      <c r="U62" s="55">
        <f t="shared" ref="U62" si="450">U60/P60-1</f>
        <v>8.4653132751704607E-2</v>
      </c>
      <c r="V62" s="55">
        <f t="shared" ref="V62" si="451">V60/Q60-1</f>
        <v>1.546366078912397</v>
      </c>
      <c r="W62" s="55">
        <f t="shared" ref="W62" si="452">W60/R60-1</f>
        <v>8.8785995475192392E-2</v>
      </c>
      <c r="X62" s="55">
        <f t="shared" ref="X62" si="453">X60/S60-1</f>
        <v>8.5981348135992786E-2</v>
      </c>
      <c r="Y62" s="55">
        <f t="shared" ref="Y62" si="454">Y60/T60-1</f>
        <v>-3.9164393200139536E-3</v>
      </c>
      <c r="Z62" s="55">
        <f t="shared" ref="Z62" si="455">Z60/U60-1</f>
        <v>-1.8767238985351709E-2</v>
      </c>
      <c r="AA62" s="55">
        <f t="shared" ref="AA62" si="456">AA60/V60-1</f>
        <v>2.7797900403977227E-2</v>
      </c>
      <c r="AB62" s="55">
        <f t="shared" ref="AB62" si="457">AB60/W60-1</f>
        <v>-4.539505976510505E-2</v>
      </c>
      <c r="AC62" s="55">
        <f t="shared" ref="AC62" si="458">AC60/X60-1</f>
        <v>-2.9733307479213544E-2</v>
      </c>
      <c r="AD62" s="55">
        <f t="shared" ref="AD62" si="459">AD60/Y60-1</f>
        <v>0.27909230158123055</v>
      </c>
      <c r="AE62" s="55">
        <f t="shared" ref="AE62" si="460">AE60/Z60-1</f>
        <v>0.42562569912980641</v>
      </c>
      <c r="AF62" s="55">
        <f t="shared" ref="AF62" si="461">AF60/AA60-1</f>
        <v>0.19322321493906025</v>
      </c>
      <c r="AG62" s="55">
        <f t="shared" ref="AG62" si="462">AG60/AB60-1</f>
        <v>0.38659277535773051</v>
      </c>
      <c r="AH62" s="55">
        <f t="shared" ref="AH62" si="463">AH60/AC60-1</f>
        <v>0.22626095920855649</v>
      </c>
      <c r="AI62" s="55">
        <f t="shared" ref="AI62" si="464">AI60/AD60-1</f>
        <v>8.5675165090472349E-2</v>
      </c>
      <c r="AJ62" s="55">
        <f t="shared" ref="AJ62" si="465">AJ60/AE60-1</f>
        <v>-0.14336945206947971</v>
      </c>
      <c r="AK62" s="55">
        <f t="shared" ref="AK62" si="466">AK60/AF60-1</f>
        <v>6.8814524232856833E-2</v>
      </c>
      <c r="AL62" s="55">
        <f t="shared" ref="AL62" si="467">AL60/AG60-1</f>
        <v>-0.2002546327121103</v>
      </c>
      <c r="AM62" s="55">
        <f t="shared" ref="AM62" si="468">AM60/AH60-1</f>
        <v>-0.16179644878848076</v>
      </c>
      <c r="AN62" s="55">
        <f t="shared" ref="AN62:AO62" si="469">AN60/AI60-1</f>
        <v>-0.25354353504409233</v>
      </c>
      <c r="AO62" s="55">
        <f t="shared" si="469"/>
        <v>-7.4968361280882911E-2</v>
      </c>
      <c r="AP62" s="55">
        <f t="shared" ref="AP62:AT62" si="470">AP60/AK60-1</f>
        <v>-0.16506226387729095</v>
      </c>
      <c r="AQ62" s="55">
        <f t="shared" si="470"/>
        <v>-0.18581658910177812</v>
      </c>
      <c r="AR62" s="55">
        <f t="shared" si="470"/>
        <v>-0.13227380052365667</v>
      </c>
      <c r="AS62" s="55">
        <f t="shared" si="470"/>
        <v>-0.15858916419926228</v>
      </c>
      <c r="AT62" s="55">
        <f t="shared" si="470"/>
        <v>-0.14285714285714368</v>
      </c>
      <c r="AU62" s="55">
        <f t="shared" ref="AU62" si="471">AU60/AP60-1</f>
        <v>-0.15356529389319706</v>
      </c>
      <c r="AV62" s="55"/>
      <c r="AW62" s="55"/>
      <c r="AX62" s="55"/>
      <c r="AY62" s="55"/>
      <c r="AZ62" s="55"/>
    </row>
    <row r="63" spans="1:123" s="59" customFormat="1" outlineLevel="1">
      <c r="A63" s="57" t="s">
        <v>32</v>
      </c>
      <c r="B63" s="57" t="s">
        <v>32</v>
      </c>
      <c r="C63" s="80">
        <f t="shared" ref="C63:AR63" si="472">C80-C46</f>
        <v>-8.2867872804097544</v>
      </c>
      <c r="D63" s="80">
        <f t="shared" si="472"/>
        <v>-9.0556927055732359</v>
      </c>
      <c r="E63" s="80">
        <f t="shared" si="472"/>
        <v>-11.67826721131722</v>
      </c>
      <c r="F63" s="80">
        <f t="shared" si="472"/>
        <v>-20.722777550867704</v>
      </c>
      <c r="G63" s="80">
        <f t="shared" si="472"/>
        <v>-49.743524748167829</v>
      </c>
      <c r="H63" s="80">
        <f t="shared" si="472"/>
        <v>-14.808884217600408</v>
      </c>
      <c r="I63" s="80">
        <f t="shared" si="472"/>
        <v>-13.330298825797598</v>
      </c>
      <c r="J63" s="80">
        <f t="shared" si="472"/>
        <v>-4.2000000000000171</v>
      </c>
      <c r="K63" s="80">
        <f t="shared" si="472"/>
        <v>-21.153169703934651</v>
      </c>
      <c r="L63" s="80">
        <f t="shared" si="472"/>
        <v>-53.492352747332689</v>
      </c>
      <c r="M63" s="80">
        <f t="shared" si="472"/>
        <v>-15.718393841414098</v>
      </c>
      <c r="N63" s="80">
        <f t="shared" si="472"/>
        <v>-15.36613351941358</v>
      </c>
      <c r="O63" s="80">
        <f t="shared" si="472"/>
        <v>-16.615826253702863</v>
      </c>
      <c r="P63" s="80">
        <f t="shared" si="472"/>
        <v>-32.399999999999977</v>
      </c>
      <c r="Q63" s="80">
        <f t="shared" si="472"/>
        <v>-80.100353614530604</v>
      </c>
      <c r="R63" s="80">
        <f t="shared" si="472"/>
        <v>-22.73669546909079</v>
      </c>
      <c r="S63" s="80">
        <f t="shared" si="472"/>
        <v>-23.378267833885047</v>
      </c>
      <c r="T63" s="80">
        <f t="shared" si="472"/>
        <v>-28.375970636667518</v>
      </c>
      <c r="U63" s="80">
        <f t="shared" si="472"/>
        <v>-41.562782223060992</v>
      </c>
      <c r="V63" s="80">
        <f t="shared" si="472"/>
        <v>-116.0537161627044</v>
      </c>
      <c r="W63" s="80">
        <f t="shared" si="472"/>
        <v>-23.985168503523454</v>
      </c>
      <c r="X63" s="80">
        <f t="shared" si="472"/>
        <v>-26.55638383962895</v>
      </c>
      <c r="Y63" s="80">
        <f t="shared" si="472"/>
        <v>-27.552050138554534</v>
      </c>
      <c r="Z63" s="80">
        <f t="shared" si="472"/>
        <v>-44.872955909722521</v>
      </c>
      <c r="AA63" s="80">
        <f t="shared" si="472"/>
        <v>-122.96655839142954</v>
      </c>
      <c r="AB63" s="80">
        <f t="shared" si="472"/>
        <v>-32.177160087966058</v>
      </c>
      <c r="AC63" s="80">
        <f t="shared" si="472"/>
        <v>-35.464685416176565</v>
      </c>
      <c r="AD63" s="80">
        <f t="shared" si="472"/>
        <v>-48.184878276696793</v>
      </c>
      <c r="AE63" s="80">
        <f t="shared" si="472"/>
        <v>-72.123513083260377</v>
      </c>
      <c r="AF63" s="80">
        <f t="shared" si="472"/>
        <v>-187.95023686409991</v>
      </c>
      <c r="AG63" s="80">
        <f t="shared" si="472"/>
        <v>-52.149052815447021</v>
      </c>
      <c r="AH63" s="80">
        <f t="shared" si="472"/>
        <v>-52.627455507922775</v>
      </c>
      <c r="AI63" s="80">
        <f t="shared" si="472"/>
        <v>-50.431661945733595</v>
      </c>
      <c r="AJ63" s="80">
        <f t="shared" si="472"/>
        <v>-88.349220019128438</v>
      </c>
      <c r="AK63" s="80">
        <f t="shared" si="472"/>
        <v>-243.557390288232</v>
      </c>
      <c r="AL63" s="80">
        <f t="shared" si="472"/>
        <v>-62.822106848104795</v>
      </c>
      <c r="AM63" s="80">
        <f t="shared" si="472"/>
        <v>-59.9913232297165</v>
      </c>
      <c r="AN63" s="80">
        <f t="shared" si="472"/>
        <v>-52.300000000000068</v>
      </c>
      <c r="AO63" s="80">
        <f t="shared" si="472"/>
        <v>-176.60000000000002</v>
      </c>
      <c r="AP63" s="80">
        <f t="shared" si="472"/>
        <v>-351.71343007782161</v>
      </c>
      <c r="AQ63" s="80">
        <f t="shared" si="472"/>
        <v>-98.199999999999932</v>
      </c>
      <c r="AR63" s="80">
        <f t="shared" si="472"/>
        <v>-95.019999999999982</v>
      </c>
      <c r="AS63" s="80">
        <v>0</v>
      </c>
      <c r="AT63" s="80">
        <v>0</v>
      </c>
      <c r="AU63" s="80">
        <f>AU80-AU46</f>
        <v>-193.2199999999998</v>
      </c>
      <c r="AV63" s="80"/>
      <c r="AW63" s="80"/>
      <c r="AX63" s="80"/>
      <c r="AY63" s="80"/>
      <c r="AZ63" s="80"/>
      <c r="BA63" s="108"/>
      <c r="BB63" s="108"/>
    </row>
    <row r="64" spans="1:123" outlineLevel="1">
      <c r="A64" s="60" t="s">
        <v>220</v>
      </c>
      <c r="B64" s="60" t="s">
        <v>39</v>
      </c>
      <c r="C64" s="55">
        <f t="shared" ref="C64:AH64" si="473">C63/C46</f>
        <v>-0.12521975147435721</v>
      </c>
      <c r="D64" s="55">
        <f t="shared" si="473"/>
        <v>-0.10714915655417985</v>
      </c>
      <c r="E64" s="55">
        <f t="shared" si="473"/>
        <v>-0.10669354137716221</v>
      </c>
      <c r="F64" s="55">
        <f t="shared" si="473"/>
        <v>-0.12091423424774604</v>
      </c>
      <c r="G64" s="55">
        <f t="shared" si="473"/>
        <v>-0.11527164104694486</v>
      </c>
      <c r="H64" s="55">
        <f t="shared" si="473"/>
        <v>-0.113894370728069</v>
      </c>
      <c r="I64" s="55">
        <f t="shared" si="473"/>
        <v>-0.10573059980823694</v>
      </c>
      <c r="J64" s="55">
        <f t="shared" si="473"/>
        <v>-3.1987814166032115E-2</v>
      </c>
      <c r="K64" s="55">
        <f t="shared" si="473"/>
        <v>-0.10998053766895069</v>
      </c>
      <c r="L64" s="55">
        <f t="shared" si="473"/>
        <v>-9.2270112662871315E-2</v>
      </c>
      <c r="M64" s="55">
        <f t="shared" si="473"/>
        <v>-0.10881720303264832</v>
      </c>
      <c r="N64" s="55">
        <f t="shared" si="473"/>
        <v>-0.10128540000256842</v>
      </c>
      <c r="O64" s="55">
        <f t="shared" si="473"/>
        <v>-0.10379488053922815</v>
      </c>
      <c r="P64" s="55">
        <f t="shared" si="473"/>
        <v>-0.12949640287769776</v>
      </c>
      <c r="Q64" s="55">
        <f t="shared" si="473"/>
        <v>-0.11338556913660899</v>
      </c>
      <c r="R64" s="55">
        <f t="shared" si="473"/>
        <v>-0.11304513894905593</v>
      </c>
      <c r="S64" s="55">
        <f t="shared" si="473"/>
        <v>-9.9263629901626335E-2</v>
      </c>
      <c r="T64" s="55">
        <f t="shared" si="473"/>
        <v>-0.10612547612112488</v>
      </c>
      <c r="U64" s="55">
        <f t="shared" si="473"/>
        <v>-0.11544735943340532</v>
      </c>
      <c r="V64" s="55">
        <f t="shared" si="473"/>
        <v>-0.10906867027067835</v>
      </c>
      <c r="W64" s="55">
        <f t="shared" si="473"/>
        <v>-8.8886811638845709E-2</v>
      </c>
      <c r="X64" s="55">
        <f t="shared" si="473"/>
        <v>-9.3426022455047719E-2</v>
      </c>
      <c r="Y64" s="55">
        <f t="shared" si="473"/>
        <v>-9.2993890659728018E-2</v>
      </c>
      <c r="Z64" s="55">
        <f t="shared" si="473"/>
        <v>-9.9126877178497774E-2</v>
      </c>
      <c r="AA64" s="55">
        <f t="shared" si="473"/>
        <v>-9.4368261976215284E-2</v>
      </c>
      <c r="AB64" s="55">
        <f t="shared" si="473"/>
        <v>-9.4389247142214833E-2</v>
      </c>
      <c r="AC64" s="55">
        <f t="shared" si="473"/>
        <v>-9.2785463126881407E-2</v>
      </c>
      <c r="AD64" s="55">
        <f t="shared" si="473"/>
        <v>-9.7547377968597554E-2</v>
      </c>
      <c r="AE64" s="55">
        <f t="shared" si="473"/>
        <v>-9.8495386045770031E-2</v>
      </c>
      <c r="AF64" s="55">
        <f t="shared" si="473"/>
        <v>-9.641749080194377E-2</v>
      </c>
      <c r="AG64" s="55">
        <f t="shared" si="473"/>
        <v>-8.9003102499424988E-2</v>
      </c>
      <c r="AH64" s="55">
        <f t="shared" si="473"/>
        <v>-9.3655626727131347E-2</v>
      </c>
      <c r="AI64" s="55">
        <f t="shared" ref="AI64:AP64" si="474">AI63/AI46</f>
        <v>-9.112572537893994E-2</v>
      </c>
      <c r="AJ64" s="55">
        <f t="shared" si="474"/>
        <v>-9.8285199183188482E-2</v>
      </c>
      <c r="AK64" s="55">
        <f t="shared" si="474"/>
        <v>-9.366924344608997E-2</v>
      </c>
      <c r="AL64" s="55">
        <f t="shared" si="474"/>
        <v>-9.7793714242419061E-2</v>
      </c>
      <c r="AM64" s="55">
        <f t="shared" si="474"/>
        <v>-0.10096785340619943</v>
      </c>
      <c r="AN64" s="55">
        <f t="shared" si="474"/>
        <v>-8.679057417855969E-2</v>
      </c>
      <c r="AO64" s="55">
        <f t="shared" ref="AO64" si="475">AO63/AO46</f>
        <v>-0.20077307867212371</v>
      </c>
      <c r="AP64" s="55">
        <f t="shared" si="474"/>
        <v>-0.12936553921815092</v>
      </c>
      <c r="AQ64" s="55">
        <f t="shared" ref="AQ64:AR64" si="476">AQ63/AQ46</f>
        <v>-0.14002566661913579</v>
      </c>
      <c r="AR64" s="55">
        <f t="shared" si="476"/>
        <v>-0.14004627923771903</v>
      </c>
      <c r="AS64" s="55" t="s">
        <v>103</v>
      </c>
      <c r="AT64" s="55" t="s">
        <v>103</v>
      </c>
      <c r="AU64" s="55">
        <f t="shared" ref="AU64" si="477">AU63/AU46</f>
        <v>-0.14003580254966322</v>
      </c>
      <c r="AV64" s="55"/>
      <c r="AW64" s="55"/>
      <c r="AX64" s="55"/>
      <c r="AY64" s="55"/>
      <c r="AZ64" s="55"/>
    </row>
    <row r="65" spans="1:123" outlineLevel="1">
      <c r="A65" s="60" t="s">
        <v>215</v>
      </c>
      <c r="B65" s="60" t="s">
        <v>28</v>
      </c>
      <c r="C65" s="53" t="s">
        <v>103</v>
      </c>
      <c r="D65" s="53" t="s">
        <v>103</v>
      </c>
      <c r="E65" s="53" t="s">
        <v>103</v>
      </c>
      <c r="F65" s="55" t="s">
        <v>103</v>
      </c>
      <c r="G65" s="53" t="s">
        <v>103</v>
      </c>
      <c r="H65" s="55">
        <f>H63/C63-1</f>
        <v>0.7870477081762568</v>
      </c>
      <c r="I65" s="55">
        <f t="shared" ref="I65" si="478">I63/D63-1</f>
        <v>0.47203524448147394</v>
      </c>
      <c r="J65" s="55">
        <f t="shared" ref="J65" si="479">J63/E63-1</f>
        <v>-0.64035760408617248</v>
      </c>
      <c r="K65" s="55">
        <f t="shared" ref="K65" si="480">K63/F63-1</f>
        <v>2.0769037934730283E-2</v>
      </c>
      <c r="L65" s="55">
        <f t="shared" ref="L65" si="481">L63/G63-1</f>
        <v>7.5363135566764106E-2</v>
      </c>
      <c r="M65" s="55">
        <f t="shared" ref="M65" si="482">M63/H63-1</f>
        <v>6.1416485567004075E-2</v>
      </c>
      <c r="N65" s="55">
        <f t="shared" ref="N65" si="483">N63/I63-1</f>
        <v>0.15272235980757709</v>
      </c>
      <c r="O65" s="55">
        <f t="shared" ref="O65" si="484">O63/J63-1</f>
        <v>2.9561491080244751</v>
      </c>
      <c r="P65" s="55">
        <f t="shared" ref="P65" si="485">P63/K63-1</f>
        <v>0.53168534330688644</v>
      </c>
      <c r="Q65" s="55">
        <f t="shared" ref="Q65" si="486">Q63/L63-1</f>
        <v>0.49741691102799135</v>
      </c>
      <c r="R65" s="55">
        <f t="shared" ref="R65" si="487">R63/M63-1</f>
        <v>0.44650246701321317</v>
      </c>
      <c r="S65" s="55">
        <f t="shared" ref="S65" si="488">S63/N63-1</f>
        <v>0.52141511749516778</v>
      </c>
      <c r="T65" s="55">
        <f t="shared" ref="T65" si="489">T63/O63-1</f>
        <v>0.70776765496954375</v>
      </c>
      <c r="U65" s="55">
        <f t="shared" ref="U65" si="490">U63/P63-1</f>
        <v>0.28280192046484642</v>
      </c>
      <c r="V65" s="55">
        <f t="shared" ref="V65" si="491">V63/Q63-1</f>
        <v>0.44885398036060198</v>
      </c>
      <c r="W65" s="55">
        <f t="shared" ref="W65" si="492">W63/R63-1</f>
        <v>5.4910047774087811E-2</v>
      </c>
      <c r="X65" s="55">
        <f t="shared" ref="X65" si="493">X63/S63-1</f>
        <v>0.13594317715607063</v>
      </c>
      <c r="Y65" s="55">
        <f t="shared" ref="Y65" si="494">Y63/T63-1</f>
        <v>-2.9035852505722271E-2</v>
      </c>
      <c r="Z65" s="55">
        <f t="shared" ref="Z65" si="495">Z63/U63-1</f>
        <v>7.964273587115378E-2</v>
      </c>
      <c r="AA65" s="55">
        <f t="shared" ref="AA65" si="496">AA63/V63-1</f>
        <v>5.9565884293041549E-2</v>
      </c>
      <c r="AB65" s="55">
        <f t="shared" ref="AB65" si="497">AB63/W63-1</f>
        <v>0.34154404974220598</v>
      </c>
      <c r="AC65" s="55">
        <f t="shared" ref="AC65" si="498">AC63/X63-1</f>
        <v>0.33544859233636082</v>
      </c>
      <c r="AD65" s="55">
        <f t="shared" ref="AD65" si="499">AD63/Y63-1</f>
        <v>0.7488672543198529</v>
      </c>
      <c r="AE65" s="55">
        <f t="shared" ref="AE65" si="500">AE63/Z63-1</f>
        <v>0.60728241813090689</v>
      </c>
      <c r="AF65" s="55">
        <f t="shared" ref="AF65" si="501">AF63/AA63-1</f>
        <v>0.52846627020179793</v>
      </c>
      <c r="AG65" s="55">
        <f t="shared" ref="AG65" si="502">AG63/AB63-1</f>
        <v>0.62068537661128942</v>
      </c>
      <c r="AH65" s="55">
        <f t="shared" ref="AH65" si="503">AH63/AC63-1</f>
        <v>0.48393972455533829</v>
      </c>
      <c r="AI65" s="55">
        <f t="shared" ref="AI65" si="504">AI63/AD63-1</f>
        <v>4.6628397733722071E-2</v>
      </c>
      <c r="AJ65" s="55">
        <f t="shared" ref="AJ65" si="505">AJ63/AE63-1</f>
        <v>0.22497111194704122</v>
      </c>
      <c r="AK65" s="55">
        <f t="shared" ref="AK65" si="506">AK63/AF63-1</f>
        <v>0.29586104466758201</v>
      </c>
      <c r="AL65" s="55">
        <f t="shared" ref="AL65" si="507">AL63/AG63-1</f>
        <v>0.20466438902407669</v>
      </c>
      <c r="AM65" s="55">
        <f t="shared" ref="AM65" si="508">AM63/AH63-1</f>
        <v>0.13992444914394797</v>
      </c>
      <c r="AN65" s="55">
        <f t="shared" ref="AN65:AO65" si="509">AN63/AI63-1</f>
        <v>3.7046926121071966E-2</v>
      </c>
      <c r="AO65" s="55">
        <f t="shared" si="509"/>
        <v>0.99888578486334634</v>
      </c>
      <c r="AP65" s="55">
        <f t="shared" ref="AP65:AR65" si="510">AP63/AK63-1</f>
        <v>0.44406798603645337</v>
      </c>
      <c r="AQ65" s="55">
        <f t="shared" si="510"/>
        <v>0.56314400975812551</v>
      </c>
      <c r="AR65" s="55">
        <f t="shared" si="510"/>
        <v>0.5838957183216813</v>
      </c>
      <c r="AS65" s="55" t="s">
        <v>103</v>
      </c>
      <c r="AT65" s="55" t="s">
        <v>103</v>
      </c>
      <c r="AU65" s="55">
        <f t="shared" ref="AU65" si="511">AU63/AP63-1</f>
        <v>-0.45063229471434418</v>
      </c>
      <c r="AV65" s="55"/>
      <c r="AW65" s="55"/>
      <c r="AX65" s="55"/>
      <c r="AY65" s="55"/>
      <c r="AZ65" s="55"/>
    </row>
    <row r="66" spans="1:123" s="59" customFormat="1" outlineLevel="1">
      <c r="A66" s="57" t="s">
        <v>331</v>
      </c>
      <c r="B66" s="57" t="s">
        <v>330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>
        <f>AV83-AV49</f>
        <v>-3.3</v>
      </c>
      <c r="AW66" s="58">
        <f t="shared" ref="AW66:BA66" si="512">AW83-AW49</f>
        <v>-2.8</v>
      </c>
      <c r="AX66" s="58">
        <f t="shared" si="512"/>
        <v>-0.7</v>
      </c>
      <c r="AY66" s="58">
        <f t="shared" si="512"/>
        <v>0</v>
      </c>
      <c r="AZ66" s="58">
        <f t="shared" si="512"/>
        <v>-6.8</v>
      </c>
      <c r="BA66" s="58">
        <f t="shared" si="512"/>
        <v>0</v>
      </c>
      <c r="BB66" s="58">
        <v>0</v>
      </c>
    </row>
    <row r="67" spans="1:123" outlineLevel="1">
      <c r="A67" s="60"/>
      <c r="B67" s="60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</row>
    <row r="68" spans="1:123" s="72" customFormat="1" outlineLevel="1">
      <c r="A68" s="73" t="s">
        <v>222</v>
      </c>
      <c r="B68" s="73" t="s">
        <v>116</v>
      </c>
      <c r="C68" s="79">
        <v>1146.6329022576342</v>
      </c>
      <c r="D68" s="79">
        <v>1339.2602229024633</v>
      </c>
      <c r="E68" s="79">
        <v>1377.5851545600535</v>
      </c>
      <c r="F68" s="79">
        <v>1619.4977562141767</v>
      </c>
      <c r="G68" s="79">
        <f>F68+E68+D68+C68</f>
        <v>5482.9760359343272</v>
      </c>
      <c r="H68" s="79">
        <v>1168.6288013830977</v>
      </c>
      <c r="I68" s="79">
        <v>1387.4255303964565</v>
      </c>
      <c r="J68" s="79">
        <v>1335.8</v>
      </c>
      <c r="K68" s="79">
        <v>1573.8982555593636</v>
      </c>
      <c r="L68" s="79">
        <f>K68+J68+I68+H68</f>
        <v>5465.7525873389186</v>
      </c>
      <c r="M68" s="79">
        <f>M71+M74+M77+M80</f>
        <v>1208.6689926445465</v>
      </c>
      <c r="N68" s="79">
        <f t="shared" ref="N68:AP68" si="513">N71+N74+N77+N80</f>
        <v>1420.5156671008067</v>
      </c>
      <c r="O68" s="79">
        <f t="shared" si="513"/>
        <v>1676.1025726137868</v>
      </c>
      <c r="P68" s="79">
        <f t="shared" si="513"/>
        <v>2636.3050000000003</v>
      </c>
      <c r="Q68" s="79">
        <f t="shared" si="513"/>
        <v>6941.5922323591403</v>
      </c>
      <c r="R68" s="79">
        <f t="shared" si="513"/>
        <v>1951.6801796085499</v>
      </c>
      <c r="S68" s="79">
        <f t="shared" si="513"/>
        <v>2205.1534889832824</v>
      </c>
      <c r="T68" s="79">
        <f t="shared" si="513"/>
        <v>2374.814494168179</v>
      </c>
      <c r="U68" s="79">
        <f t="shared" si="513"/>
        <v>3071.5851374969902</v>
      </c>
      <c r="V68" s="79">
        <f t="shared" si="513"/>
        <v>9614.5752284383834</v>
      </c>
      <c r="W68" s="79">
        <f t="shared" si="513"/>
        <v>2105.9780678199172</v>
      </c>
      <c r="X68" s="79">
        <f t="shared" si="513"/>
        <v>2439.1534425612731</v>
      </c>
      <c r="Y68" s="79">
        <f t="shared" si="513"/>
        <v>2506.6561445054012</v>
      </c>
      <c r="Z68" s="79">
        <f t="shared" si="513"/>
        <v>3359.4485556978252</v>
      </c>
      <c r="AA68" s="79">
        <f t="shared" si="513"/>
        <v>10411.236210584417</v>
      </c>
      <c r="AB68" s="79">
        <f t="shared" si="513"/>
        <v>4639.2712653313392</v>
      </c>
      <c r="AC68" s="79">
        <f t="shared" si="513"/>
        <v>4611.6746292579437</v>
      </c>
      <c r="AD68" s="79">
        <f t="shared" si="513"/>
        <v>6724.089526977783</v>
      </c>
      <c r="AE68" s="79">
        <f t="shared" si="513"/>
        <v>7717.2289829110232</v>
      </c>
      <c r="AF68" s="79">
        <f t="shared" si="513"/>
        <v>23692.26440447809</v>
      </c>
      <c r="AG68" s="79">
        <f t="shared" si="513"/>
        <v>6130.6847512872582</v>
      </c>
      <c r="AH68" s="79">
        <f t="shared" si="513"/>
        <v>6200.80009304136</v>
      </c>
      <c r="AI68" s="79">
        <f t="shared" si="513"/>
        <v>6236.155090706844</v>
      </c>
      <c r="AJ68" s="79">
        <f t="shared" si="513"/>
        <v>7585.5219687406116</v>
      </c>
      <c r="AK68" s="79">
        <f t="shared" si="513"/>
        <v>26153.161903776076</v>
      </c>
      <c r="AL68" s="79">
        <f>AL71+AL74+AL77+AL80-0.1</f>
        <v>5307.5873863255165</v>
      </c>
      <c r="AM68" s="79">
        <f>AM71+AM74+AM77+AM80</f>
        <v>5485.5725570630539</v>
      </c>
      <c r="AN68" s="79">
        <f>AN71+AN74+AN77+AN80+0.11</f>
        <v>5774.24</v>
      </c>
      <c r="AO68" s="79">
        <f t="shared" ref="AO68" si="514">AO71+AO74+AO77+AO80</f>
        <v>6626.9</v>
      </c>
      <c r="AP68" s="79">
        <f t="shared" si="513"/>
        <v>23194.289943388569</v>
      </c>
      <c r="AQ68" s="79">
        <f t="shared" ref="AQ68" si="515">AQ71+AQ74+AQ77+AQ80</f>
        <v>5428.6</v>
      </c>
      <c r="AR68" s="79">
        <f>AR71+AR74+AR77+AR80+0.1</f>
        <v>5669.0700000000006</v>
      </c>
      <c r="AS68" s="79">
        <f>AS71+AS74+AS77+AS80</f>
        <v>4906.268</v>
      </c>
      <c r="AT68" s="79">
        <f>AT71+AT74+AT77+AT80</f>
        <v>5123</v>
      </c>
      <c r="AU68" s="79">
        <f t="shared" ref="AU68" si="516">AU71+AU74+AU77+AU80</f>
        <v>21126.838</v>
      </c>
      <c r="AV68" s="79">
        <f>AV71+AV74+AV77+AV80+AV83</f>
        <v>3030.2</v>
      </c>
      <c r="AW68" s="79">
        <f t="shared" ref="AW68:AZ68" si="517">AW71+AW74+AW77+AW80+AW83</f>
        <v>3791.8</v>
      </c>
      <c r="AX68" s="79">
        <f t="shared" si="517"/>
        <v>4022.3</v>
      </c>
      <c r="AY68" s="79">
        <f t="shared" si="517"/>
        <v>4872.3999999999996</v>
      </c>
      <c r="AZ68" s="79">
        <f t="shared" si="517"/>
        <v>15717.2</v>
      </c>
      <c r="BA68" s="79">
        <f>BA71+BA74+BA77+BA80+BA83</f>
        <v>3467.1867261083503</v>
      </c>
      <c r="BB68" s="79">
        <f>BB71+BB74+BB77+BB80+BB83</f>
        <v>3778.3</v>
      </c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</row>
    <row r="69" spans="1:123" outlineLevel="1">
      <c r="A69" s="60" t="s">
        <v>221</v>
      </c>
      <c r="B69" s="52" t="s">
        <v>37</v>
      </c>
      <c r="C69" s="55">
        <f t="shared" ref="C69:AS69" si="518">C68/C35</f>
        <v>0.69839986737582793</v>
      </c>
      <c r="D69" s="55">
        <f t="shared" si="518"/>
        <v>0.69431293633804925</v>
      </c>
      <c r="E69" s="55">
        <f t="shared" si="518"/>
        <v>0.6902075026604807</v>
      </c>
      <c r="F69" s="55">
        <f t="shared" si="518"/>
        <v>0.69434820623142535</v>
      </c>
      <c r="G69" s="55">
        <f t="shared" si="518"/>
        <v>0.69413546473405829</v>
      </c>
      <c r="H69" s="55">
        <f t="shared" si="518"/>
        <v>0.6916187515143809</v>
      </c>
      <c r="I69" s="55">
        <f t="shared" si="518"/>
        <v>0.68492586017650892</v>
      </c>
      <c r="J69" s="55">
        <f t="shared" si="518"/>
        <v>0.70209187427730479</v>
      </c>
      <c r="K69" s="55">
        <f t="shared" si="518"/>
        <v>0.68588042839925234</v>
      </c>
      <c r="L69" s="55">
        <f t="shared" si="518"/>
        <v>0.69075947834894957</v>
      </c>
      <c r="M69" s="55">
        <f t="shared" si="518"/>
        <v>0.69921560018523266</v>
      </c>
      <c r="N69" s="55">
        <f t="shared" si="518"/>
        <v>0.70120566883966118</v>
      </c>
      <c r="O69" s="55">
        <f t="shared" si="518"/>
        <v>0.70858508801438269</v>
      </c>
      <c r="P69" s="55">
        <f t="shared" si="518"/>
        <v>0.70625099120878188</v>
      </c>
      <c r="Q69" s="55">
        <f t="shared" si="518"/>
        <v>0.70453965579581379</v>
      </c>
      <c r="R69" s="55">
        <f t="shared" si="518"/>
        <v>0.72617244821683802</v>
      </c>
      <c r="S69" s="55">
        <f t="shared" si="518"/>
        <v>0.71133008787801422</v>
      </c>
      <c r="T69" s="55">
        <f t="shared" si="518"/>
        <v>0.73253757713477841</v>
      </c>
      <c r="U69" s="55">
        <f t="shared" si="518"/>
        <v>0.7084632274633943</v>
      </c>
      <c r="V69" s="55">
        <f t="shared" si="518"/>
        <v>0.71764388453151085</v>
      </c>
      <c r="W69" s="55">
        <f t="shared" si="518"/>
        <v>0.72242527806637369</v>
      </c>
      <c r="X69" s="55">
        <f t="shared" si="518"/>
        <v>0.71661647112702842</v>
      </c>
      <c r="Y69" s="55">
        <f t="shared" si="518"/>
        <v>0.72158997812612669</v>
      </c>
      <c r="Z69" s="55">
        <f t="shared" si="518"/>
        <v>0.72214580067844036</v>
      </c>
      <c r="AA69" s="55">
        <f t="shared" si="518"/>
        <v>0.72076561738211109</v>
      </c>
      <c r="AB69" s="55">
        <f t="shared" si="518"/>
        <v>0.6170890466565474</v>
      </c>
      <c r="AC69" s="55">
        <f t="shared" si="518"/>
        <v>0.66001924636988396</v>
      </c>
      <c r="AD69" s="55">
        <f t="shared" si="518"/>
        <v>0.64533527233946963</v>
      </c>
      <c r="AE69" s="55">
        <f t="shared" si="518"/>
        <v>0.643248474925597</v>
      </c>
      <c r="AF69" s="55">
        <f t="shared" si="518"/>
        <v>0.64168456838438626</v>
      </c>
      <c r="AG69" s="55">
        <f t="shared" si="518"/>
        <v>0.64840159862239166</v>
      </c>
      <c r="AH69" s="55">
        <f t="shared" si="518"/>
        <v>0.65153851201101831</v>
      </c>
      <c r="AI69" s="55">
        <f t="shared" si="518"/>
        <v>0.65305357395473229</v>
      </c>
      <c r="AJ69" s="55">
        <f t="shared" si="518"/>
        <v>0.65149674502290933</v>
      </c>
      <c r="AK69" s="55">
        <f t="shared" si="518"/>
        <v>0.65114815959581462</v>
      </c>
      <c r="AL69" s="55">
        <f t="shared" si="518"/>
        <v>0.64307922098089354</v>
      </c>
      <c r="AM69" s="55">
        <f t="shared" si="518"/>
        <v>0.63035071372866158</v>
      </c>
      <c r="AN69" s="55">
        <f t="shared" si="518"/>
        <v>0.64132547825576036</v>
      </c>
      <c r="AO69" s="55">
        <f t="shared" si="518"/>
        <v>0.63782748464840522</v>
      </c>
      <c r="AP69" s="55">
        <f t="shared" si="518"/>
        <v>0.63809508002385695</v>
      </c>
      <c r="AQ69" s="55">
        <f t="shared" si="518"/>
        <v>0.67675621766502536</v>
      </c>
      <c r="AR69" s="55">
        <f t="shared" si="518"/>
        <v>0.67073789722893673</v>
      </c>
      <c r="AS69" s="55">
        <f t="shared" si="518"/>
        <v>0.65266697537839913</v>
      </c>
      <c r="AT69" s="55">
        <f t="shared" ref="AT69" si="519">AT68/AT35</f>
        <v>0.64964049759697695</v>
      </c>
      <c r="AU69" s="55">
        <f>AU68/AU35</f>
        <v>0.66276843197862911</v>
      </c>
      <c r="AV69" s="55">
        <f t="shared" ref="AV69:AZ69" si="520">AV68/AV35</f>
        <v>0.66124034390957087</v>
      </c>
      <c r="AW69" s="55">
        <f t="shared" si="520"/>
        <v>0.65556708160442601</v>
      </c>
      <c r="AX69" s="55">
        <f t="shared" si="520"/>
        <v>0.67304184863544336</v>
      </c>
      <c r="AY69" s="55">
        <f t="shared" si="520"/>
        <v>0.62891588037122603</v>
      </c>
      <c r="AZ69" s="55">
        <f t="shared" si="520"/>
        <v>0.65244752922422955</v>
      </c>
      <c r="BA69" s="55">
        <f t="shared" ref="BA69:BB69" si="521">BA68/BA35</f>
        <v>0.67415649520890641</v>
      </c>
      <c r="BB69" s="55">
        <f t="shared" si="521"/>
        <v>0.66432816401167505</v>
      </c>
    </row>
    <row r="70" spans="1:123" outlineLevel="1">
      <c r="A70" s="60" t="s">
        <v>215</v>
      </c>
      <c r="B70" s="52" t="s">
        <v>28</v>
      </c>
      <c r="C70" s="53" t="s">
        <v>103</v>
      </c>
      <c r="D70" s="53" t="s">
        <v>103</v>
      </c>
      <c r="E70" s="53" t="s">
        <v>103</v>
      </c>
      <c r="F70" s="55" t="s">
        <v>103</v>
      </c>
      <c r="G70" s="53" t="s">
        <v>103</v>
      </c>
      <c r="H70" s="55">
        <f>H68/C68-1</f>
        <v>1.9183035025556183E-2</v>
      </c>
      <c r="I70" s="55">
        <f t="shared" ref="I70" si="522">I68/D68-1</f>
        <v>3.5964114120860424E-2</v>
      </c>
      <c r="J70" s="55">
        <f t="shared" ref="J70" si="523">J68/E68-1</f>
        <v>-3.0332175417060236E-2</v>
      </c>
      <c r="K70" s="55">
        <f t="shared" ref="K70" si="524">K68/F68-1</f>
        <v>-2.8156569207856696E-2</v>
      </c>
      <c r="L70" s="55">
        <f t="shared" ref="L70" si="525">L68/G68-1</f>
        <v>-3.1412591414825553E-3</v>
      </c>
      <c r="M70" s="55">
        <f t="shared" ref="M70" si="526">M68/H68-1</f>
        <v>3.4262540178763734E-2</v>
      </c>
      <c r="N70" s="55">
        <f t="shared" ref="N70" si="527">N68/I68-1</f>
        <v>2.3850027247872996E-2</v>
      </c>
      <c r="O70" s="55">
        <f t="shared" ref="O70" si="528">O68/J68-1</f>
        <v>0.25475563154198744</v>
      </c>
      <c r="P70" s="55">
        <f t="shared" ref="P70" si="529">P68/K68-1</f>
        <v>0.67501615221185762</v>
      </c>
      <c r="Q70" s="55">
        <f t="shared" ref="Q70" si="530">Q68/L68-1</f>
        <v>0.27001581601752589</v>
      </c>
      <c r="R70" s="55">
        <f t="shared" ref="R70" si="531">R68/M68-1</f>
        <v>0.61473504448749683</v>
      </c>
      <c r="S70" s="55">
        <f t="shared" ref="S70" si="532">S68/N68-1</f>
        <v>0.55236125869972108</v>
      </c>
      <c r="T70" s="55">
        <f t="shared" ref="T70" si="533">T68/O68-1</f>
        <v>0.416867042012107</v>
      </c>
      <c r="U70" s="55">
        <f t="shared" ref="U70" si="534">U68/P68-1</f>
        <v>0.16510993132319274</v>
      </c>
      <c r="V70" s="55">
        <f t="shared" ref="V70" si="535">V68/Q68-1</f>
        <v>0.38506770588148109</v>
      </c>
      <c r="W70" s="55">
        <f t="shared" ref="W70" si="536">W68/R68-1</f>
        <v>7.9059002506401965E-2</v>
      </c>
      <c r="X70" s="55">
        <f t="shared" ref="X70" si="537">X68/S68-1</f>
        <v>0.1061150413098364</v>
      </c>
      <c r="Y70" s="55">
        <f t="shared" ref="Y70" si="538">Y68/T68-1</f>
        <v>5.5516610101961739E-2</v>
      </c>
      <c r="Z70" s="55">
        <f t="shared" ref="Z70" si="539">Z68/U68-1</f>
        <v>9.3718196082760219E-2</v>
      </c>
      <c r="AA70" s="55">
        <f t="shared" ref="AA70" si="540">AA68/V68-1</f>
        <v>8.2859716962808472E-2</v>
      </c>
      <c r="AB70" s="55">
        <f t="shared" ref="AB70" si="541">AB68/W68-1</f>
        <v>1.202905783408208</v>
      </c>
      <c r="AC70" s="55">
        <f t="shared" ref="AC70" si="542">AC68/X68-1</f>
        <v>0.89068655902819271</v>
      </c>
      <c r="AD70" s="55">
        <f t="shared" ref="AD70" si="543">AD68/Y68-1</f>
        <v>1.682493784285894</v>
      </c>
      <c r="AE70" s="55">
        <f t="shared" ref="AE70" si="544">AE68/Z68-1</f>
        <v>1.2971713526680273</v>
      </c>
      <c r="AF70" s="55">
        <f t="shared" ref="AF70" si="545">AF68/AA68-1</f>
        <v>1.2756437300300352</v>
      </c>
      <c r="AG70" s="55">
        <f t="shared" ref="AG70" si="546">AG68/AB68-1</f>
        <v>0.32147580959558342</v>
      </c>
      <c r="AH70" s="55">
        <f t="shared" ref="AH70" si="547">AH68/AC68-1</f>
        <v>0.34458750704169239</v>
      </c>
      <c r="AI70" s="55">
        <f t="shared" ref="AI70" si="548">AI68/AD68-1</f>
        <v>-7.256513083493199E-2</v>
      </c>
      <c r="AJ70" s="55">
        <f t="shared" ref="AJ70" si="549">AJ68/AE68-1</f>
        <v>-1.7066619956730977E-2</v>
      </c>
      <c r="AK70" s="55">
        <f t="shared" ref="AK70" si="550">AK68/AF68-1</f>
        <v>0.10386924007284204</v>
      </c>
      <c r="AL70" s="55">
        <f t="shared" ref="AL70" si="551">AL68/AG68-1</f>
        <v>-0.13425863477793676</v>
      </c>
      <c r="AM70" s="55">
        <f t="shared" ref="AM70" si="552">AM68/AH68-1</f>
        <v>-0.11534439511780847</v>
      </c>
      <c r="AN70" s="55">
        <f t="shared" ref="AN70:AO70" si="553">AN68/AI68-1</f>
        <v>-7.4070494397291853E-2</v>
      </c>
      <c r="AO70" s="55">
        <f t="shared" si="553"/>
        <v>-0.1263752148752616</v>
      </c>
      <c r="AP70" s="55">
        <f t="shared" ref="AP70:AT70" si="554">AP68/AK68-1</f>
        <v>-0.11313629959061644</v>
      </c>
      <c r="AQ70" s="55">
        <f t="shared" si="554"/>
        <v>2.2799928642957656E-2</v>
      </c>
      <c r="AR70" s="55">
        <f t="shared" si="554"/>
        <v>3.3450918938385144E-2</v>
      </c>
      <c r="AS70" s="55">
        <f t="shared" si="554"/>
        <v>-0.15031796392252483</v>
      </c>
      <c r="AT70" s="55">
        <f t="shared" si="554"/>
        <v>-0.22693868928156447</v>
      </c>
      <c r="AU70" s="55">
        <f t="shared" ref="AU70" si="555">AU68/AP68-1</f>
        <v>-8.9136246396621766E-2</v>
      </c>
      <c r="AV70" s="55">
        <f t="shared" ref="AV70" si="556">AV68/AQ68-1</f>
        <v>-0.44180820100946849</v>
      </c>
      <c r="AW70" s="55">
        <f t="shared" ref="AW70" si="557">AW68/AR68-1</f>
        <v>-0.3311424977994627</v>
      </c>
      <c r="AX70" s="55">
        <f t="shared" ref="AX70" si="558">AX68/AS68-1</f>
        <v>-0.18017116064593286</v>
      </c>
      <c r="AY70" s="55">
        <f t="shared" ref="AY70" si="559">AY68/AT68-1</f>
        <v>-4.8916650400156247E-2</v>
      </c>
      <c r="AZ70" s="55">
        <f t="shared" ref="AZ70:BB70" si="560">AZ68/AU68-1</f>
        <v>-0.25605526013878643</v>
      </c>
      <c r="BA70" s="55">
        <f t="shared" si="560"/>
        <v>0.14421052277352997</v>
      </c>
      <c r="BB70" s="55">
        <f t="shared" si="560"/>
        <v>-3.5603143625718703E-3</v>
      </c>
    </row>
    <row r="71" spans="1:123" s="59" customFormat="1" outlineLevel="1">
      <c r="A71" s="57" t="s">
        <v>219</v>
      </c>
      <c r="B71" s="57" t="s">
        <v>29</v>
      </c>
      <c r="C71" s="80">
        <f>C68-C80</f>
        <v>1088.7417329230548</v>
      </c>
      <c r="D71" s="80">
        <f t="shared" ref="D71:L71" si="561">D68-D80</f>
        <v>1263.8010860303139</v>
      </c>
      <c r="E71" s="80">
        <f t="shared" si="561"/>
        <v>1279.8072441941874</v>
      </c>
      <c r="F71" s="80">
        <f t="shared" si="561"/>
        <v>1468.8364309768815</v>
      </c>
      <c r="G71" s="80">
        <f t="shared" si="561"/>
        <v>5101.1864941244366</v>
      </c>
      <c r="H71" s="80">
        <f>H68-H80</f>
        <v>1053.4147167486406</v>
      </c>
      <c r="I71" s="80">
        <f t="shared" si="561"/>
        <v>1274.6778645651473</v>
      </c>
      <c r="J71" s="80">
        <f t="shared" si="561"/>
        <v>1208.7</v>
      </c>
      <c r="K71" s="80">
        <f t="shared" si="561"/>
        <v>1402.7158525130794</v>
      </c>
      <c r="L71" s="80">
        <f t="shared" si="561"/>
        <v>4939.508433826868</v>
      </c>
      <c r="M71" s="80">
        <v>1079.9396943623344</v>
      </c>
      <c r="N71" s="80">
        <v>1284.1705616951242</v>
      </c>
      <c r="O71" s="80">
        <v>1346.7283871986624</v>
      </c>
      <c r="P71" s="80">
        <v>1518.405</v>
      </c>
      <c r="Q71" s="80">
        <f>P71+O71+N71+M71</f>
        <v>5229.2436432561208</v>
      </c>
      <c r="R71" s="80">
        <v>1159.6583209835103</v>
      </c>
      <c r="S71" s="80">
        <v>1375.1969975968564</v>
      </c>
      <c r="T71" s="80">
        <v>1433.6962565969416</v>
      </c>
      <c r="U71" s="80">
        <v>1744.1433371003186</v>
      </c>
      <c r="V71" s="80">
        <v>5724.0368404590099</v>
      </c>
      <c r="W71" s="80">
        <v>1181.6255577148418</v>
      </c>
      <c r="X71" s="80">
        <v>1519.1158227538822</v>
      </c>
      <c r="Y71" s="80">
        <v>1525.0874981767993</v>
      </c>
      <c r="Z71" s="80">
        <v>1845.6942956800367</v>
      </c>
      <c r="AA71" s="80">
        <f>Z71+Y71+X71+W71</f>
        <v>6071.5231743255608</v>
      </c>
      <c r="AB71" s="80">
        <v>2444.2423401115157</v>
      </c>
      <c r="AC71" s="80">
        <v>2467.2485619143763</v>
      </c>
      <c r="AD71" s="80">
        <v>3699.6064059488863</v>
      </c>
      <c r="AE71" s="80">
        <v>3868.4900104574481</v>
      </c>
      <c r="AF71" s="80">
        <f>AE71+AD71+AC71+AB71</f>
        <v>12479.587318432226</v>
      </c>
      <c r="AG71" s="80">
        <v>3138.9145107502713</v>
      </c>
      <c r="AH71" s="80">
        <v>3356.2381563988215</v>
      </c>
      <c r="AI71" s="80">
        <v>3392.5785219680406</v>
      </c>
      <c r="AJ71" s="80">
        <v>3692.5805312210032</v>
      </c>
      <c r="AK71" s="80">
        <f>AJ71+AI71+AH71+AG71</f>
        <v>13580.311720338137</v>
      </c>
      <c r="AL71" s="80">
        <v>2836.4587612269515</v>
      </c>
      <c r="AM71" s="80">
        <v>3280.9979822429495</v>
      </c>
      <c r="AN71" s="80">
        <v>3496.7829999999999</v>
      </c>
      <c r="AO71" s="80">
        <v>3532.9</v>
      </c>
      <c r="AP71" s="80">
        <f>AO71+AN71+AM71+AL71</f>
        <v>13147.139743469901</v>
      </c>
      <c r="AQ71" s="80">
        <v>3121.9</v>
      </c>
      <c r="AR71" s="80">
        <v>3506</v>
      </c>
      <c r="AS71" s="80">
        <v>3332.8710000000001</v>
      </c>
      <c r="AT71" s="80">
        <v>3084.8</v>
      </c>
      <c r="AU71" s="80">
        <f>AT71+AS71+AR71+AQ71</f>
        <v>13045.571</v>
      </c>
      <c r="AV71" s="80">
        <v>3029.5</v>
      </c>
      <c r="AW71" s="80">
        <v>3791.3</v>
      </c>
      <c r="AX71" s="80">
        <v>4022.3</v>
      </c>
      <c r="AY71" s="80">
        <v>4479.7</v>
      </c>
      <c r="AZ71" s="80">
        <v>15323.3</v>
      </c>
      <c r="BA71" s="80">
        <v>3467.1867261083503</v>
      </c>
      <c r="BB71" s="80">
        <v>3778.3</v>
      </c>
    </row>
    <row r="72" spans="1:123" outlineLevel="1">
      <c r="A72" s="60" t="s">
        <v>221</v>
      </c>
      <c r="B72" s="60" t="s">
        <v>37</v>
      </c>
      <c r="C72" s="66">
        <f t="shared" ref="C72:AS72" si="562">C71/C37</f>
        <v>0.69099168642248787</v>
      </c>
      <c r="D72" s="66">
        <f t="shared" si="562"/>
        <v>0.68521538033238627</v>
      </c>
      <c r="E72" s="66">
        <f t="shared" si="562"/>
        <v>0.67842319446888821</v>
      </c>
      <c r="F72" s="66">
        <f t="shared" si="562"/>
        <v>0.67969718911924148</v>
      </c>
      <c r="G72" s="66">
        <f t="shared" si="562"/>
        <v>0.68312140376270425</v>
      </c>
      <c r="H72" s="66">
        <f t="shared" si="562"/>
        <v>0.67540530042825775</v>
      </c>
      <c r="I72" s="66">
        <f t="shared" si="562"/>
        <v>0.67103141650645404</v>
      </c>
      <c r="J72" s="66">
        <f t="shared" si="562"/>
        <v>0.68238017275447416</v>
      </c>
      <c r="K72" s="66">
        <f t="shared" si="562"/>
        <v>0.66720480404607274</v>
      </c>
      <c r="L72" s="66">
        <f t="shared" si="562"/>
        <v>0.67360595480173524</v>
      </c>
      <c r="M72" s="66">
        <f t="shared" si="562"/>
        <v>0.68171154102339382</v>
      </c>
      <c r="N72" s="66">
        <f t="shared" si="562"/>
        <v>0.68521708614374921</v>
      </c>
      <c r="O72" s="66">
        <f t="shared" si="562"/>
        <v>0.68716864539077815</v>
      </c>
      <c r="P72" s="66">
        <f t="shared" si="562"/>
        <v>0.66842503310418666</v>
      </c>
      <c r="Q72" s="66">
        <f t="shared" si="562"/>
        <v>0.68003174701163238</v>
      </c>
      <c r="R72" s="66">
        <f t="shared" si="562"/>
        <v>0.69058488572390309</v>
      </c>
      <c r="S72" s="66">
        <f t="shared" si="562"/>
        <v>0.66827376842965014</v>
      </c>
      <c r="T72" s="66">
        <f t="shared" si="562"/>
        <v>0.69981710290064136</v>
      </c>
      <c r="U72" s="66">
        <f t="shared" si="562"/>
        <v>0.66333954524583061</v>
      </c>
      <c r="V72" s="66">
        <f t="shared" si="562"/>
        <v>0.67761144968601794</v>
      </c>
      <c r="W72" s="66">
        <f t="shared" si="562"/>
        <v>0.67290977934803098</v>
      </c>
      <c r="X72" s="66">
        <f t="shared" si="562"/>
        <v>0.67456243298331653</v>
      </c>
      <c r="Y72" s="66">
        <f t="shared" si="562"/>
        <v>0.68029082080748282</v>
      </c>
      <c r="Z72" s="66">
        <f t="shared" si="562"/>
        <v>0.66811998955471963</v>
      </c>
      <c r="AA72" s="66">
        <f t="shared" si="562"/>
        <v>0.67369058021611583</v>
      </c>
      <c r="AB72" s="66">
        <f t="shared" si="562"/>
        <v>0.58722854344525233</v>
      </c>
      <c r="AC72" s="66">
        <f t="shared" si="562"/>
        <v>0.62057477336170974</v>
      </c>
      <c r="AD72" s="66">
        <f t="shared" si="562"/>
        <v>0.60812579374110809</v>
      </c>
      <c r="AE72" s="66">
        <f t="shared" si="562"/>
        <v>0.6120407819509821</v>
      </c>
      <c r="AF72" s="66">
        <f t="shared" si="562"/>
        <v>0.60750550729127395</v>
      </c>
      <c r="AG72" s="66">
        <f t="shared" si="562"/>
        <v>0.60527339969003291</v>
      </c>
      <c r="AH72" s="66">
        <f t="shared" si="562"/>
        <v>0.60651205231218197</v>
      </c>
      <c r="AI72" s="66">
        <f t="shared" si="562"/>
        <v>0.61111161072529019</v>
      </c>
      <c r="AJ72" s="66">
        <f t="shared" si="562"/>
        <v>0.60117253979327623</v>
      </c>
      <c r="AK72" s="66">
        <f t="shared" si="562"/>
        <v>0.60590143249722106</v>
      </c>
      <c r="AL72" s="66">
        <f t="shared" si="562"/>
        <v>0.59695813962027222</v>
      </c>
      <c r="AM72" s="66">
        <f t="shared" si="562"/>
        <v>0.59063392583994623</v>
      </c>
      <c r="AN72" s="66">
        <f t="shared" si="562"/>
        <v>0.60523808345188157</v>
      </c>
      <c r="AO72" s="66">
        <f t="shared" si="562"/>
        <v>0.5944440705343923</v>
      </c>
      <c r="AP72" s="66">
        <f t="shared" si="562"/>
        <v>0.59685666288920713</v>
      </c>
      <c r="AQ72" s="66">
        <f t="shared" si="562"/>
        <v>0.6418775829101302</v>
      </c>
      <c r="AR72" s="66">
        <f t="shared" si="562"/>
        <v>0.64178366801515685</v>
      </c>
      <c r="AS72" s="66">
        <f t="shared" si="562"/>
        <v>0.63701248883321482</v>
      </c>
      <c r="AT72" s="66">
        <f t="shared" ref="AT72" si="563">AT71/AT37</f>
        <v>0.63184629879972154</v>
      </c>
      <c r="AU72" s="66">
        <f>AU71/AU37</f>
        <v>0.63821128824782791</v>
      </c>
      <c r="AV72" s="66">
        <f t="shared" ref="AV72:AZ72" si="564">AV71/AV37</f>
        <v>0.66166513781505254</v>
      </c>
      <c r="AW72" s="66">
        <f t="shared" si="564"/>
        <v>0.65585482727005384</v>
      </c>
      <c r="AX72" s="66">
        <f t="shared" si="564"/>
        <v>0.67312069080929116</v>
      </c>
      <c r="AY72" s="66">
        <f t="shared" si="564"/>
        <v>0.63178010323526912</v>
      </c>
      <c r="AZ72" s="66">
        <f t="shared" si="564"/>
        <v>0.65414580211655116</v>
      </c>
      <c r="BA72" s="66">
        <f t="shared" ref="BA72:BB72" si="565">BA71/BA37</f>
        <v>0.67415649520890641</v>
      </c>
      <c r="BB72" s="66">
        <f t="shared" si="565"/>
        <v>0.66432816401167505</v>
      </c>
    </row>
    <row r="73" spans="1:123" outlineLevel="1">
      <c r="A73" s="60" t="s">
        <v>215</v>
      </c>
      <c r="B73" s="60" t="s">
        <v>28</v>
      </c>
      <c r="C73" s="53" t="s">
        <v>103</v>
      </c>
      <c r="D73" s="53" t="s">
        <v>103</v>
      </c>
      <c r="E73" s="53" t="s">
        <v>103</v>
      </c>
      <c r="F73" s="55" t="s">
        <v>103</v>
      </c>
      <c r="G73" s="53" t="s">
        <v>103</v>
      </c>
      <c r="H73" s="66">
        <f>H71/C71-1</f>
        <v>-3.2447563187982364E-2</v>
      </c>
      <c r="I73" s="66">
        <f t="shared" ref="I73" si="566">I71/D71-1</f>
        <v>8.6064006868344922E-3</v>
      </c>
      <c r="J73" s="66">
        <f t="shared" ref="J73" si="567">J71/E71-1</f>
        <v>-5.5560901469157598E-2</v>
      </c>
      <c r="K73" s="66">
        <f t="shared" ref="K73" si="568">K71/F71-1</f>
        <v>-4.5015617171087707E-2</v>
      </c>
      <c r="L73" s="66">
        <f t="shared" ref="L73" si="569">L71/G71-1</f>
        <v>-3.1694206922995294E-2</v>
      </c>
      <c r="M73" s="66">
        <f t="shared" ref="M73" si="570">M71/H71-1</f>
        <v>2.517999529716386E-2</v>
      </c>
      <c r="N73" s="66">
        <f t="shared" ref="N73" si="571">N71/I71-1</f>
        <v>7.4471342084656555E-3</v>
      </c>
      <c r="O73" s="66">
        <f t="shared" ref="O73" si="572">O71/J71-1</f>
        <v>0.11419573690631446</v>
      </c>
      <c r="P73" s="66">
        <f t="shared" ref="P73" si="573">P71/K71-1</f>
        <v>8.2475112318474153E-2</v>
      </c>
      <c r="Q73" s="66">
        <f t="shared" ref="Q73" si="574">Q71/L71-1</f>
        <v>5.865668888124187E-2</v>
      </c>
      <c r="R73" s="66">
        <f t="shared" ref="R73" si="575">R71/M71-1</f>
        <v>7.3817665039386249E-2</v>
      </c>
      <c r="S73" s="66">
        <f t="shared" ref="S73" si="576">S71/N71-1</f>
        <v>7.0883446963287966E-2</v>
      </c>
      <c r="T73" s="66">
        <f t="shared" ref="T73" si="577">T71/O71-1</f>
        <v>6.4577141333733712E-2</v>
      </c>
      <c r="U73" s="66">
        <f t="shared" ref="U73" si="578">U71/P71-1</f>
        <v>0.14866806754477135</v>
      </c>
      <c r="V73" s="66">
        <f t="shared" ref="V73" si="579">V71/Q71-1</f>
        <v>9.4620413764999745E-2</v>
      </c>
      <c r="W73" s="66">
        <f t="shared" ref="W73" si="580">W71/R71-1</f>
        <v>1.8942852678107025E-2</v>
      </c>
      <c r="X73" s="66">
        <f t="shared" ref="X73" si="581">X71/S71-1</f>
        <v>0.10465324270524334</v>
      </c>
      <c r="Y73" s="66">
        <f t="shared" ref="Y73" si="582">Y71/T71-1</f>
        <v>6.3745190907303018E-2</v>
      </c>
      <c r="Z73" s="66">
        <f t="shared" ref="Z73" si="583">Z71/U71-1</f>
        <v>5.822397530041834E-2</v>
      </c>
      <c r="AA73" s="66">
        <f t="shared" ref="AA73" si="584">AA71/V71-1</f>
        <v>6.0706515969713104E-2</v>
      </c>
      <c r="AB73" s="66">
        <f t="shared" ref="AB73" si="585">AB71/W71-1</f>
        <v>1.0685422079380729</v>
      </c>
      <c r="AC73" s="66">
        <f t="shared" ref="AC73" si="586">AC71/X71-1</f>
        <v>0.62413459524218573</v>
      </c>
      <c r="AD73" s="66">
        <f t="shared" ref="AD73" si="587">AD71/Y71-1</f>
        <v>1.4258322295420198</v>
      </c>
      <c r="AE73" s="66">
        <f t="shared" ref="AE73" si="588">AE71/Z71-1</f>
        <v>1.0959538204738952</v>
      </c>
      <c r="AF73" s="66">
        <f t="shared" ref="AF73" si="589">AF71/AA71-1</f>
        <v>1.0554294136937865</v>
      </c>
      <c r="AG73" s="66">
        <f t="shared" ref="AG73" si="590">AG71/AB71-1</f>
        <v>0.28420756781713474</v>
      </c>
      <c r="AH73" s="66">
        <f t="shared" ref="AH73" si="591">AH71/AC71-1</f>
        <v>0.36031618711114555</v>
      </c>
      <c r="AI73" s="66">
        <f t="shared" ref="AI73" si="592">AI71/AD71-1</f>
        <v>-8.2989337321708434E-2</v>
      </c>
      <c r="AJ73" s="66">
        <f t="shared" ref="AJ73" si="593">AJ71/AE71-1</f>
        <v>-4.547238813100718E-2</v>
      </c>
      <c r="AK73" s="66">
        <f t="shared" ref="AK73" si="594">AK71/AF71-1</f>
        <v>8.8201987278870408E-2</v>
      </c>
      <c r="AL73" s="66">
        <f t="shared" ref="AL73" si="595">AL71/AG71-1</f>
        <v>-9.6356797385675264E-2</v>
      </c>
      <c r="AM73" s="66">
        <f t="shared" ref="AM73" si="596">AM71/AH71-1</f>
        <v>-2.2418008094098774E-2</v>
      </c>
      <c r="AN73" s="66">
        <f t="shared" ref="AN73:AO73" si="597">AN71/AI71-1</f>
        <v>3.0715421133866716E-2</v>
      </c>
      <c r="AO73" s="66">
        <f t="shared" si="597"/>
        <v>-4.3243615100847288E-2</v>
      </c>
      <c r="AP73" s="66">
        <f t="shared" ref="AP73:AT73" si="598">AP71/AK71-1</f>
        <v>-3.1897056988722139E-2</v>
      </c>
      <c r="AQ73" s="66">
        <f t="shared" si="598"/>
        <v>0.100632959193659</v>
      </c>
      <c r="AR73" s="66">
        <f t="shared" si="598"/>
        <v>6.8577310615483889E-2</v>
      </c>
      <c r="AS73" s="66">
        <f t="shared" si="598"/>
        <v>-4.6875084899463237E-2</v>
      </c>
      <c r="AT73" s="66">
        <f t="shared" si="598"/>
        <v>-0.12683631011350449</v>
      </c>
      <c r="AU73" s="66">
        <f t="shared" ref="AU73" si="599">AU71/AP71-1</f>
        <v>-7.7255392010532331E-3</v>
      </c>
      <c r="AV73" s="66">
        <f t="shared" ref="AV73" si="600">AV71/AQ71-1</f>
        <v>-2.9597360581697041E-2</v>
      </c>
      <c r="AW73" s="66">
        <f t="shared" ref="AW73" si="601">AW71/AR71-1</f>
        <v>8.1374786081004125E-2</v>
      </c>
      <c r="AX73" s="66">
        <f t="shared" ref="AX73" si="602">AX71/AS71-1</f>
        <v>0.20685739112014834</v>
      </c>
      <c r="AY73" s="66">
        <f t="shared" ref="AY73" si="603">AY71/AT71-1</f>
        <v>0.45218490663900401</v>
      </c>
      <c r="AZ73" s="66">
        <f t="shared" ref="AZ73:BB73" si="604">AZ71/AU71-1</f>
        <v>0.17459787693463169</v>
      </c>
      <c r="BA73" s="66">
        <f t="shared" si="604"/>
        <v>0.14447490546570396</v>
      </c>
      <c r="BB73" s="66">
        <f t="shared" si="604"/>
        <v>-3.4289030147970356E-3</v>
      </c>
    </row>
    <row r="74" spans="1:123" s="59" customFormat="1" outlineLevel="1">
      <c r="A74" s="57" t="s">
        <v>30</v>
      </c>
      <c r="B74" s="57" t="s">
        <v>30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>
        <v>1194.3141446265417</v>
      </c>
      <c r="AC74" s="80">
        <v>1017.4876000775031</v>
      </c>
      <c r="AD74" s="80">
        <v>1479.1515936827541</v>
      </c>
      <c r="AE74" s="80">
        <v>1584.4575510396701</v>
      </c>
      <c r="AF74" s="80">
        <f>AE74+AD74+AC74+AB74</f>
        <v>5275.4108894264691</v>
      </c>
      <c r="AG74" s="80">
        <v>1417.3133395454258</v>
      </c>
      <c r="AH74" s="80">
        <v>1361.7421877184061</v>
      </c>
      <c r="AI74" s="80">
        <v>1259.4706578261953</v>
      </c>
      <c r="AJ74" s="80">
        <v>1592.5850390523265</v>
      </c>
      <c r="AK74" s="80">
        <f>AJ74+AI74+AH74+AG74</f>
        <v>5631.1112241423543</v>
      </c>
      <c r="AL74" s="80">
        <v>1097.4191202006868</v>
      </c>
      <c r="AM74" s="80">
        <v>965.52783377251762</v>
      </c>
      <c r="AN74" s="80">
        <v>982.024</v>
      </c>
      <c r="AO74" s="80">
        <v>1260.4000000000001</v>
      </c>
      <c r="AP74" s="80">
        <f>AO74+AN74+AM74+AL74</f>
        <v>4305.3709539732045</v>
      </c>
      <c r="AQ74" s="80">
        <v>1035.4000000000001</v>
      </c>
      <c r="AR74" s="80">
        <v>956.7</v>
      </c>
      <c r="AS74" s="80">
        <v>938.33199999999999</v>
      </c>
      <c r="AT74" s="80">
        <v>1069</v>
      </c>
      <c r="AU74" s="80">
        <f>AT74+AS74+AR74+AQ74</f>
        <v>3999.4320000000002</v>
      </c>
      <c r="AV74" s="80">
        <v>0</v>
      </c>
      <c r="AW74" s="80">
        <v>0</v>
      </c>
      <c r="AX74" s="80"/>
      <c r="AY74" s="80">
        <v>392.7</v>
      </c>
      <c r="AZ74" s="80">
        <f>AY74</f>
        <v>392.7</v>
      </c>
      <c r="BA74" s="80">
        <v>0</v>
      </c>
      <c r="BB74" s="80">
        <v>0</v>
      </c>
    </row>
    <row r="75" spans="1:123" outlineLevel="1">
      <c r="A75" s="60" t="s">
        <v>221</v>
      </c>
      <c r="B75" s="60" t="s">
        <v>37</v>
      </c>
      <c r="C75" s="53" t="s">
        <v>103</v>
      </c>
      <c r="D75" s="53" t="s">
        <v>103</v>
      </c>
      <c r="E75" s="53" t="s">
        <v>103</v>
      </c>
      <c r="F75" s="55" t="s">
        <v>103</v>
      </c>
      <c r="G75" s="53" t="s">
        <v>103</v>
      </c>
      <c r="H75" s="53" t="s">
        <v>103</v>
      </c>
      <c r="I75" s="53" t="s">
        <v>103</v>
      </c>
      <c r="J75" s="53" t="s">
        <v>103</v>
      </c>
      <c r="K75" s="55" t="s">
        <v>103</v>
      </c>
      <c r="L75" s="53" t="s">
        <v>103</v>
      </c>
      <c r="M75" s="53" t="s">
        <v>103</v>
      </c>
      <c r="N75" s="53" t="s">
        <v>103</v>
      </c>
      <c r="O75" s="53" t="s">
        <v>103</v>
      </c>
      <c r="P75" s="55" t="s">
        <v>103</v>
      </c>
      <c r="Q75" s="53" t="s">
        <v>103</v>
      </c>
      <c r="R75" s="53" t="s">
        <v>103</v>
      </c>
      <c r="S75" s="53" t="s">
        <v>103</v>
      </c>
      <c r="T75" s="53" t="s">
        <v>103</v>
      </c>
      <c r="U75" s="55" t="s">
        <v>103</v>
      </c>
      <c r="V75" s="53" t="s">
        <v>103</v>
      </c>
      <c r="W75" s="53" t="s">
        <v>103</v>
      </c>
      <c r="X75" s="53" t="s">
        <v>103</v>
      </c>
      <c r="Y75" s="53" t="s">
        <v>103</v>
      </c>
      <c r="Z75" s="55" t="s">
        <v>103</v>
      </c>
      <c r="AA75" s="53" t="s">
        <v>103</v>
      </c>
      <c r="AB75" s="66">
        <f t="shared" ref="AB75:AS75" si="605">AB74/AB40</f>
        <v>0.5629528047688851</v>
      </c>
      <c r="AC75" s="66">
        <f t="shared" si="605"/>
        <v>0.61665256033929194</v>
      </c>
      <c r="AD75" s="66">
        <f t="shared" si="605"/>
        <v>0.60193292227878115</v>
      </c>
      <c r="AE75" s="66">
        <f t="shared" si="605"/>
        <v>0.55236370907498633</v>
      </c>
      <c r="AF75" s="66">
        <f t="shared" si="605"/>
        <v>0.57988273567377613</v>
      </c>
      <c r="AG75" s="66">
        <f t="shared" si="605"/>
        <v>0.59967393953306392</v>
      </c>
      <c r="AH75" s="66">
        <f t="shared" si="605"/>
        <v>0.61784901638232126</v>
      </c>
      <c r="AI75" s="66">
        <f t="shared" si="605"/>
        <v>0.61326278575451454</v>
      </c>
      <c r="AJ75" s="66">
        <f t="shared" si="605"/>
        <v>0.58807645833155875</v>
      </c>
      <c r="AK75" s="66">
        <f t="shared" si="605"/>
        <v>0.60359257429856883</v>
      </c>
      <c r="AL75" s="66">
        <f t="shared" si="605"/>
        <v>0.59578377752372846</v>
      </c>
      <c r="AM75" s="66">
        <f t="shared" si="605"/>
        <v>0.58738517263069245</v>
      </c>
      <c r="AN75" s="66">
        <f t="shared" si="605"/>
        <v>0.59603591180340765</v>
      </c>
      <c r="AO75" s="66">
        <f t="shared" si="605"/>
        <v>0.61107340250169695</v>
      </c>
      <c r="AP75" s="66">
        <f t="shared" si="605"/>
        <v>0.59830553210782966</v>
      </c>
      <c r="AQ75" s="66">
        <f t="shared" si="605"/>
        <v>0.6444665753765717</v>
      </c>
      <c r="AR75" s="66">
        <f t="shared" si="605"/>
        <v>0.63345030788585055</v>
      </c>
      <c r="AS75" s="66">
        <f t="shared" si="605"/>
        <v>0.64455352641116204</v>
      </c>
      <c r="AT75" s="66">
        <f t="shared" ref="AT75" si="606">AT74/AT40</f>
        <v>0.62365089551368069</v>
      </c>
      <c r="AU75" s="66">
        <f>AU74/AU40</f>
        <v>0.63616480662774277</v>
      </c>
      <c r="AV75" s="66" t="e">
        <f t="shared" ref="AV75:AZ75" si="607">AV74/AV40</f>
        <v>#DIV/0!</v>
      </c>
      <c r="AW75" s="66" t="e">
        <f t="shared" si="607"/>
        <v>#DIV/0!</v>
      </c>
      <c r="AX75" s="66" t="e">
        <f t="shared" si="607"/>
        <v>#DIV/0!</v>
      </c>
      <c r="AY75" s="66">
        <f t="shared" si="607"/>
        <v>0.59798994974874364</v>
      </c>
      <c r="AZ75" s="66">
        <f t="shared" si="607"/>
        <v>0.59798994974874364</v>
      </c>
      <c r="BA75" s="66"/>
      <c r="BB75" s="66"/>
    </row>
    <row r="76" spans="1:123" outlineLevel="1">
      <c r="A76" s="60" t="s">
        <v>215</v>
      </c>
      <c r="B76" s="60" t="s">
        <v>28</v>
      </c>
      <c r="C76" s="53" t="s">
        <v>103</v>
      </c>
      <c r="D76" s="53" t="s">
        <v>103</v>
      </c>
      <c r="E76" s="53" t="s">
        <v>103</v>
      </c>
      <c r="F76" s="55" t="s">
        <v>103</v>
      </c>
      <c r="G76" s="53" t="s">
        <v>103</v>
      </c>
      <c r="H76" s="53" t="s">
        <v>103</v>
      </c>
      <c r="I76" s="53" t="s">
        <v>103</v>
      </c>
      <c r="J76" s="53" t="s">
        <v>103</v>
      </c>
      <c r="K76" s="55" t="s">
        <v>103</v>
      </c>
      <c r="L76" s="53" t="s">
        <v>103</v>
      </c>
      <c r="M76" s="53" t="s">
        <v>103</v>
      </c>
      <c r="N76" s="53" t="s">
        <v>103</v>
      </c>
      <c r="O76" s="53" t="s">
        <v>103</v>
      </c>
      <c r="P76" s="55" t="s">
        <v>103</v>
      </c>
      <c r="Q76" s="53" t="s">
        <v>103</v>
      </c>
      <c r="R76" s="53" t="s">
        <v>103</v>
      </c>
      <c r="S76" s="53" t="s">
        <v>103</v>
      </c>
      <c r="T76" s="53" t="s">
        <v>103</v>
      </c>
      <c r="U76" s="55" t="s">
        <v>103</v>
      </c>
      <c r="V76" s="53" t="s">
        <v>103</v>
      </c>
      <c r="W76" s="53" t="s">
        <v>103</v>
      </c>
      <c r="X76" s="53" t="s">
        <v>103</v>
      </c>
      <c r="Y76" s="53" t="s">
        <v>103</v>
      </c>
      <c r="Z76" s="55" t="s">
        <v>103</v>
      </c>
      <c r="AA76" s="53" t="s">
        <v>103</v>
      </c>
      <c r="AB76" s="53" t="s">
        <v>103</v>
      </c>
      <c r="AC76" s="53" t="s">
        <v>103</v>
      </c>
      <c r="AD76" s="53" t="s">
        <v>103</v>
      </c>
      <c r="AE76" s="53" t="s">
        <v>103</v>
      </c>
      <c r="AF76" s="53" t="s">
        <v>103</v>
      </c>
      <c r="AG76" s="66">
        <f t="shared" ref="AG76" si="608">AG74/AB74-1</f>
        <v>0.18671736906257208</v>
      </c>
      <c r="AH76" s="66">
        <f t="shared" ref="AH76" si="609">AH74/AC74-1</f>
        <v>0.33833787027446904</v>
      </c>
      <c r="AI76" s="66">
        <f t="shared" ref="AI76" si="610">AI74/AD74-1</f>
        <v>-0.14851820245793923</v>
      </c>
      <c r="AJ76" s="66">
        <f t="shared" ref="AJ76" si="611">AJ74/AE74-1</f>
        <v>5.1295082076028287E-3</v>
      </c>
      <c r="AK76" s="66">
        <f t="shared" ref="AK76" si="612">AK74/AF74-1</f>
        <v>6.7426091004364697E-2</v>
      </c>
      <c r="AL76" s="66">
        <f t="shared" ref="AL76" si="613">AL74/AG74-1</f>
        <v>-0.22570465571666631</v>
      </c>
      <c r="AM76" s="66">
        <f t="shared" ref="AM76" si="614">AM74/AH74-1</f>
        <v>-0.29096135635611331</v>
      </c>
      <c r="AN76" s="66">
        <f t="shared" ref="AN76:AO76" si="615">AN74/AI74-1</f>
        <v>-0.22028830612462147</v>
      </c>
      <c r="AO76" s="66">
        <f t="shared" si="615"/>
        <v>-0.20858229288025609</v>
      </c>
      <c r="AP76" s="66">
        <f t="shared" ref="AP76:AT76" si="616">AP74/AK74-1</f>
        <v>-0.23543137711172923</v>
      </c>
      <c r="AQ76" s="66">
        <f t="shared" si="616"/>
        <v>-5.6513613676919761E-2</v>
      </c>
      <c r="AR76" s="66">
        <f t="shared" si="616"/>
        <v>-9.1430132449163981E-3</v>
      </c>
      <c r="AS76" s="66">
        <f t="shared" si="616"/>
        <v>-4.4491784314843685E-2</v>
      </c>
      <c r="AT76" s="66">
        <f t="shared" si="616"/>
        <v>-0.15185655347508731</v>
      </c>
      <c r="AU76" s="66">
        <f t="shared" ref="AU76" si="617">AU74/AP74-1</f>
        <v>-7.1059836015028854E-2</v>
      </c>
      <c r="AV76" s="66">
        <f t="shared" ref="AV76" si="618">AV74/AQ74-1</f>
        <v>-1</v>
      </c>
      <c r="AW76" s="66">
        <f t="shared" ref="AW76" si="619">AW74/AR74-1</f>
        <v>-1</v>
      </c>
      <c r="AX76" s="66">
        <f t="shared" ref="AX76" si="620">AX74/AS74-1</f>
        <v>-1</v>
      </c>
      <c r="AY76" s="66">
        <f t="shared" ref="AY76" si="621">AY74/AT74-1</f>
        <v>-0.63264733395696915</v>
      </c>
      <c r="AZ76" s="66">
        <f t="shared" ref="AZ76" si="622">AZ74/AU74-1</f>
        <v>-0.90181105717011811</v>
      </c>
      <c r="BA76" s="66"/>
      <c r="BB76" s="66"/>
    </row>
    <row r="77" spans="1:123" s="59" customFormat="1" outlineLevel="1">
      <c r="A77" s="57" t="s">
        <v>31</v>
      </c>
      <c r="B77" s="57" t="s">
        <v>31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>
        <v>185.90671885726061</v>
      </c>
      <c r="P77" s="80">
        <v>900.1</v>
      </c>
      <c r="Q77" s="80">
        <f>P77+O77+N77+M77</f>
        <v>1086.0067188572607</v>
      </c>
      <c r="R77" s="80">
        <v>613.62920275300689</v>
      </c>
      <c r="S77" s="80">
        <v>617.81780444993137</v>
      </c>
      <c r="T77" s="80">
        <v>702.11288118063203</v>
      </c>
      <c r="U77" s="80">
        <v>1008.9895729474147</v>
      </c>
      <c r="V77" s="80">
        <f>U77+T77+S77+R77</f>
        <v>2942.5494613309847</v>
      </c>
      <c r="W77" s="80">
        <v>678.49822704882035</v>
      </c>
      <c r="X77" s="80">
        <v>662.34360807434427</v>
      </c>
      <c r="Y77" s="80">
        <v>712.84262977813455</v>
      </c>
      <c r="Z77" s="80">
        <v>1105.9451867244748</v>
      </c>
      <c r="AA77" s="80">
        <f>Z77+Y77+X77+W77</f>
        <v>3159.6296516257739</v>
      </c>
      <c r="AB77" s="80">
        <v>691.99336311885622</v>
      </c>
      <c r="AC77" s="80">
        <v>780.18072019106853</v>
      </c>
      <c r="AD77" s="80">
        <v>1099.5525566692729</v>
      </c>
      <c r="AE77" s="80">
        <v>1604.1522272511113</v>
      </c>
      <c r="AF77" s="80">
        <f>AE77+AD77+AC77+AB77</f>
        <v>4175.878867230309</v>
      </c>
      <c r="AG77" s="80">
        <v>1040.6819651934215</v>
      </c>
      <c r="AH77" s="80">
        <v>973.52201801208048</v>
      </c>
      <c r="AI77" s="80">
        <v>1081.1081023546276</v>
      </c>
      <c r="AJ77" s="80">
        <v>1489.7989595655786</v>
      </c>
      <c r="AK77" s="80">
        <f>AJ77+AI77+AH77+AG77</f>
        <v>4585.1110451257082</v>
      </c>
      <c r="AL77" s="80">
        <v>794.2374933226231</v>
      </c>
      <c r="AM77" s="80">
        <v>704.8754550320815</v>
      </c>
      <c r="AN77" s="80">
        <v>745.02300000000002</v>
      </c>
      <c r="AO77" s="80">
        <v>1130.5999999999999</v>
      </c>
      <c r="AP77" s="80">
        <f>AO77+AN77+AM77+AL77</f>
        <v>3374.7359483547043</v>
      </c>
      <c r="AQ77" s="80">
        <v>668.2</v>
      </c>
      <c r="AR77" s="80">
        <v>622.79999999999995</v>
      </c>
      <c r="AS77" s="80">
        <v>635.06500000000005</v>
      </c>
      <c r="AT77" s="80">
        <v>969.2</v>
      </c>
      <c r="AU77" s="80">
        <f>AT77+AS77+AR77+AQ77</f>
        <v>2895.2650000000003</v>
      </c>
      <c r="AV77" s="80"/>
      <c r="AW77" s="80"/>
      <c r="AX77" s="80"/>
      <c r="AY77" s="80"/>
      <c r="AZ77" s="80"/>
      <c r="BA77" s="80"/>
      <c r="BB77" s="80"/>
    </row>
    <row r="78" spans="1:123" outlineLevel="1">
      <c r="A78" s="60" t="s">
        <v>221</v>
      </c>
      <c r="B78" s="60" t="s">
        <v>37</v>
      </c>
      <c r="C78" s="53" t="s">
        <v>103</v>
      </c>
      <c r="D78" s="53" t="s">
        <v>103</v>
      </c>
      <c r="E78" s="53" t="s">
        <v>103</v>
      </c>
      <c r="F78" s="55" t="s">
        <v>103</v>
      </c>
      <c r="G78" s="53" t="s">
        <v>103</v>
      </c>
      <c r="H78" s="53" t="s">
        <v>103</v>
      </c>
      <c r="I78" s="53" t="s">
        <v>103</v>
      </c>
      <c r="J78" s="53" t="s">
        <v>103</v>
      </c>
      <c r="K78" s="55" t="s">
        <v>103</v>
      </c>
      <c r="L78" s="53" t="s">
        <v>103</v>
      </c>
      <c r="M78" s="53" t="s">
        <v>103</v>
      </c>
      <c r="N78" s="53" t="s">
        <v>103</v>
      </c>
      <c r="O78" s="66">
        <f t="shared" ref="O78:AS78" si="623">O77/O43</f>
        <v>0.7572074886583865</v>
      </c>
      <c r="P78" s="66">
        <f t="shared" si="623"/>
        <v>0.74327002477291493</v>
      </c>
      <c r="Q78" s="66">
        <f t="shared" si="623"/>
        <v>0.74561937960974611</v>
      </c>
      <c r="R78" s="66">
        <f t="shared" si="623"/>
        <v>0.76014186996591193</v>
      </c>
      <c r="S78" s="66">
        <f t="shared" si="623"/>
        <v>0.7658669724897551</v>
      </c>
      <c r="T78" s="66">
        <f t="shared" si="623"/>
        <v>0.75834643607988239</v>
      </c>
      <c r="U78" s="66">
        <f t="shared" si="623"/>
        <v>0.74950483069653029</v>
      </c>
      <c r="V78" s="66">
        <f t="shared" si="623"/>
        <v>0.75721763599143199</v>
      </c>
      <c r="W78" s="66">
        <f t="shared" si="623"/>
        <v>0.76294344730886998</v>
      </c>
      <c r="X78" s="66">
        <f t="shared" si="623"/>
        <v>0.76354711524703756</v>
      </c>
      <c r="Y78" s="66">
        <f t="shared" si="623"/>
        <v>0.76182765277989406</v>
      </c>
      <c r="Z78" s="66">
        <f t="shared" si="623"/>
        <v>0.76970914978170635</v>
      </c>
      <c r="AA78" s="66">
        <f t="shared" si="623"/>
        <v>0.76517161824025914</v>
      </c>
      <c r="AB78" s="66">
        <f t="shared" si="623"/>
        <v>0.77469901656531137</v>
      </c>
      <c r="AC78" s="66">
        <f t="shared" si="623"/>
        <v>0.79675762422605845</v>
      </c>
      <c r="AD78" s="66">
        <f t="shared" si="623"/>
        <v>0.79412521971597416</v>
      </c>
      <c r="AE78" s="66">
        <f t="shared" si="623"/>
        <v>0.7727586143224412</v>
      </c>
      <c r="AF78" s="66">
        <f t="shared" si="623"/>
        <v>0.78303765649222357</v>
      </c>
      <c r="AG78" s="66">
        <f t="shared" si="623"/>
        <v>0.78855596499981606</v>
      </c>
      <c r="AH78" s="66">
        <f t="shared" si="623"/>
        <v>0.79956478342791948</v>
      </c>
      <c r="AI78" s="66">
        <f t="shared" si="623"/>
        <v>0.77744768793410912</v>
      </c>
      <c r="AJ78" s="66">
        <f t="shared" si="623"/>
        <v>0.78663301782872252</v>
      </c>
      <c r="AK78" s="66">
        <f t="shared" si="623"/>
        <v>0.78757947193700029</v>
      </c>
      <c r="AL78" s="66">
        <f t="shared" si="623"/>
        <v>0.78064959843119008</v>
      </c>
      <c r="AM78" s="66">
        <f t="shared" si="623"/>
        <v>0.77507128330935071</v>
      </c>
      <c r="AN78" s="66">
        <f t="shared" si="623"/>
        <v>0.76331586469747503</v>
      </c>
      <c r="AO78" s="66">
        <f t="shared" si="623"/>
        <v>0.75152884871044923</v>
      </c>
      <c r="AP78" s="66">
        <f t="shared" si="623"/>
        <v>0.76571957781853273</v>
      </c>
      <c r="AQ78" s="66">
        <f t="shared" si="623"/>
        <v>0.78621014236969067</v>
      </c>
      <c r="AR78" s="66">
        <f t="shared" si="623"/>
        <v>0.77820817193552416</v>
      </c>
      <c r="AS78" s="66">
        <f t="shared" si="623"/>
        <v>0.76565421772012721</v>
      </c>
      <c r="AT78" s="66">
        <f t="shared" ref="AT78" si="624">AT77/AT43</f>
        <v>0.75155086848635244</v>
      </c>
      <c r="AU78" s="66">
        <f>AU77/AU43</f>
        <v>0.76812944568946373</v>
      </c>
      <c r="AV78" s="66"/>
      <c r="AW78" s="66"/>
      <c r="AX78" s="66"/>
      <c r="AY78" s="66"/>
      <c r="AZ78" s="66"/>
      <c r="BA78" s="66"/>
      <c r="BB78" s="66"/>
    </row>
    <row r="79" spans="1:123" outlineLevel="1">
      <c r="A79" s="60" t="s">
        <v>215</v>
      </c>
      <c r="B79" s="60" t="s">
        <v>28</v>
      </c>
      <c r="C79" s="53" t="s">
        <v>103</v>
      </c>
      <c r="D79" s="53" t="s">
        <v>103</v>
      </c>
      <c r="E79" s="53" t="s">
        <v>103</v>
      </c>
      <c r="F79" s="55" t="s">
        <v>103</v>
      </c>
      <c r="G79" s="53" t="s">
        <v>103</v>
      </c>
      <c r="H79" s="53" t="s">
        <v>103</v>
      </c>
      <c r="I79" s="53" t="s">
        <v>103</v>
      </c>
      <c r="J79" s="53" t="s">
        <v>103</v>
      </c>
      <c r="K79" s="55" t="s">
        <v>103</v>
      </c>
      <c r="L79" s="53" t="s">
        <v>103</v>
      </c>
      <c r="M79" s="53" t="s">
        <v>103</v>
      </c>
      <c r="N79" s="53" t="s">
        <v>103</v>
      </c>
      <c r="O79" s="66" t="s">
        <v>103</v>
      </c>
      <c r="P79" s="66" t="s">
        <v>103</v>
      </c>
      <c r="Q79" s="66" t="s">
        <v>103</v>
      </c>
      <c r="R79" s="66" t="s">
        <v>103</v>
      </c>
      <c r="S79" s="66" t="s">
        <v>103</v>
      </c>
      <c r="T79" s="66">
        <f t="shared" ref="T79" si="625">T77/O77-1</f>
        <v>2.776694492250789</v>
      </c>
      <c r="U79" s="66">
        <f t="shared" ref="U79" si="626">U77/P77-1</f>
        <v>0.12097497272238056</v>
      </c>
      <c r="V79" s="66">
        <f t="shared" ref="V79" si="627">V77/Q77-1</f>
        <v>1.7095131275313395</v>
      </c>
      <c r="W79" s="66">
        <f t="shared" ref="W79" si="628">W77/R77-1</f>
        <v>0.10571371767312066</v>
      </c>
      <c r="X79" s="66">
        <f t="shared" ref="X79" si="629">X77/S77-1</f>
        <v>7.2069473077189805E-2</v>
      </c>
      <c r="Y79" s="66">
        <f t="shared" ref="Y79" si="630">Y77/T77-1</f>
        <v>1.5282084811576224E-2</v>
      </c>
      <c r="Z79" s="66">
        <f t="shared" ref="Z79" si="631">Z77/U77-1</f>
        <v>9.6091789624582313E-2</v>
      </c>
      <c r="AA79" s="66">
        <f t="shared" ref="AA79" si="632">AA77/V77-1</f>
        <v>7.3772826301651495E-2</v>
      </c>
      <c r="AB79" s="66">
        <f t="shared" ref="AB79" si="633">AB77/W77-1</f>
        <v>1.9889714566733607E-2</v>
      </c>
      <c r="AC79" s="66">
        <f t="shared" ref="AC79" si="634">AC77/X77-1</f>
        <v>0.17790933690643795</v>
      </c>
      <c r="AD79" s="66">
        <f t="shared" ref="AD79" si="635">AD77/Y77-1</f>
        <v>0.54248989992573549</v>
      </c>
      <c r="AE79" s="66">
        <f t="shared" ref="AE79" si="636">AE77/Z77-1</f>
        <v>0.45048077111506557</v>
      </c>
      <c r="AF79" s="66">
        <f t="shared" ref="AF79" si="637">AF77/AA77-1</f>
        <v>0.32163554835663355</v>
      </c>
      <c r="AG79" s="66">
        <f t="shared" ref="AG79" si="638">AG77/AB77-1</f>
        <v>0.50389009585728473</v>
      </c>
      <c r="AH79" s="66">
        <f t="shared" ref="AH79" si="639">AH77/AC77-1</f>
        <v>0.24781604161361748</v>
      </c>
      <c r="AI79" s="66">
        <f t="shared" ref="AI79" si="640">AI77/AD77-1</f>
        <v>-1.6774509051678876E-2</v>
      </c>
      <c r="AJ79" s="66">
        <f t="shared" ref="AJ79" si="641">AJ77/AE77-1</f>
        <v>-7.1285795539173691E-2</v>
      </c>
      <c r="AK79" s="66">
        <f t="shared" ref="AK79" si="642">AK77/AF77-1</f>
        <v>9.7999053829553873E-2</v>
      </c>
      <c r="AL79" s="66">
        <f t="shared" ref="AL79" si="643">AL77/AG77-1</f>
        <v>-0.23681055318854705</v>
      </c>
      <c r="AM79" s="66">
        <f t="shared" ref="AM79" si="644">AM77/AH77-1</f>
        <v>-0.275953248113044</v>
      </c>
      <c r="AN79" s="66">
        <f t="shared" ref="AN79:AO79" si="645">AN77/AI77-1</f>
        <v>-0.31087094955873729</v>
      </c>
      <c r="AO79" s="66">
        <f t="shared" si="645"/>
        <v>-0.2411056587597028</v>
      </c>
      <c r="AP79" s="66">
        <f t="shared" ref="AP79:AT79" si="646">AP77/AK77-1</f>
        <v>-0.2639794510664506</v>
      </c>
      <c r="AQ79" s="66">
        <f t="shared" si="646"/>
        <v>-0.15868993138986198</v>
      </c>
      <c r="AR79" s="66">
        <f t="shared" si="646"/>
        <v>-0.11643965532655121</v>
      </c>
      <c r="AS79" s="66">
        <f t="shared" si="646"/>
        <v>-0.14759007440038763</v>
      </c>
      <c r="AT79" s="66">
        <f t="shared" si="646"/>
        <v>-0.14275605872987784</v>
      </c>
      <c r="AU79" s="66">
        <f t="shared" ref="AU79" si="647">AU77/AP77-1</f>
        <v>-0.14207658189923333</v>
      </c>
      <c r="AV79" s="66"/>
      <c r="AW79" s="66"/>
      <c r="AX79" s="66"/>
      <c r="AY79" s="66"/>
      <c r="AZ79" s="66"/>
      <c r="BA79" s="66"/>
      <c r="BB79" s="66"/>
    </row>
    <row r="80" spans="1:123" s="59" customFormat="1" outlineLevel="1">
      <c r="A80" s="57" t="s">
        <v>32</v>
      </c>
      <c r="B80" s="57" t="s">
        <v>32</v>
      </c>
      <c r="C80" s="80">
        <v>57.891169334579544</v>
      </c>
      <c r="D80" s="80">
        <v>75.459136872149429</v>
      </c>
      <c r="E80" s="80">
        <v>97.777910365866077</v>
      </c>
      <c r="F80" s="80">
        <v>150.6613252372951</v>
      </c>
      <c r="G80" s="80">
        <f>F80+E80+D80+C80</f>
        <v>381.78954180989018</v>
      </c>
      <c r="H80" s="80">
        <v>115.21408463445711</v>
      </c>
      <c r="I80" s="80">
        <v>112.74766583130918</v>
      </c>
      <c r="J80" s="80">
        <v>127.1</v>
      </c>
      <c r="K80" s="80">
        <v>171.18240304628421</v>
      </c>
      <c r="L80" s="80">
        <f>K80+J80+I80+H80</f>
        <v>526.2441535120505</v>
      </c>
      <c r="M80" s="80">
        <v>128.72929828221203</v>
      </c>
      <c r="N80" s="80">
        <v>136.34510540568246</v>
      </c>
      <c r="O80" s="80">
        <v>143.46746655786399</v>
      </c>
      <c r="P80" s="80">
        <v>217.8</v>
      </c>
      <c r="Q80" s="80">
        <f>P80+O80+N80+M80</f>
        <v>626.3418702457584</v>
      </c>
      <c r="R80" s="80">
        <v>178.39265587203266</v>
      </c>
      <c r="S80" s="80">
        <v>212.13868693649474</v>
      </c>
      <c r="T80" s="80">
        <v>239.00535639060521</v>
      </c>
      <c r="U80" s="80">
        <v>318.45222744925701</v>
      </c>
      <c r="V80" s="80">
        <f>U80+T80+S80+R80</f>
        <v>947.98892664838968</v>
      </c>
      <c r="W80" s="80">
        <v>245.85428305625496</v>
      </c>
      <c r="X80" s="80">
        <v>257.69401173304624</v>
      </c>
      <c r="Y80" s="80">
        <v>268.72601655046765</v>
      </c>
      <c r="Z80" s="80">
        <v>407.80907329331376</v>
      </c>
      <c r="AA80" s="80">
        <f>Z80+Y80+X80+W80</f>
        <v>1180.0833846330825</v>
      </c>
      <c r="AB80" s="80">
        <v>308.72141747442538</v>
      </c>
      <c r="AC80" s="80">
        <v>346.75774707499551</v>
      </c>
      <c r="AD80" s="80">
        <v>445.77897067686979</v>
      </c>
      <c r="AE80" s="80">
        <v>660.12919416279431</v>
      </c>
      <c r="AF80" s="80">
        <f>AE80+AD80+AC80+AB80</f>
        <v>1761.3873293890849</v>
      </c>
      <c r="AG80" s="80">
        <v>533.77493579814018</v>
      </c>
      <c r="AH80" s="80">
        <v>509.29773091205112</v>
      </c>
      <c r="AI80" s="80">
        <v>502.99780855798053</v>
      </c>
      <c r="AJ80" s="80">
        <v>810.55743890170345</v>
      </c>
      <c r="AK80" s="80">
        <f>AJ80+AI80+AH80+AG80</f>
        <v>2356.6279141698751</v>
      </c>
      <c r="AL80" s="80">
        <v>579.57201157525537</v>
      </c>
      <c r="AM80" s="80">
        <v>534.17128601550519</v>
      </c>
      <c r="AN80" s="80">
        <v>550.29999999999995</v>
      </c>
      <c r="AO80" s="80">
        <v>703</v>
      </c>
      <c r="AP80" s="80">
        <f>AO80+AN80+AM80+AL80</f>
        <v>2367.0432975907606</v>
      </c>
      <c r="AQ80" s="80">
        <v>603.1</v>
      </c>
      <c r="AR80" s="80">
        <v>583.47</v>
      </c>
      <c r="AS80" s="80">
        <v>0</v>
      </c>
      <c r="AT80" s="80">
        <v>0</v>
      </c>
      <c r="AU80" s="80">
        <f>AT80+AS80+AR80+AQ80</f>
        <v>1186.5700000000002</v>
      </c>
      <c r="AV80" s="80"/>
      <c r="AW80" s="80"/>
      <c r="AX80" s="80"/>
      <c r="AY80" s="80"/>
      <c r="AZ80" s="80"/>
      <c r="BA80" s="80"/>
      <c r="BB80" s="80"/>
    </row>
    <row r="81" spans="1:123" outlineLevel="1">
      <c r="A81" s="60" t="s">
        <v>221</v>
      </c>
      <c r="B81" s="60" t="s">
        <v>37</v>
      </c>
      <c r="C81" s="66">
        <f t="shared" ref="C81:AR81" si="648">C80/C46</f>
        <v>0.87478024852564273</v>
      </c>
      <c r="D81" s="66">
        <f t="shared" si="648"/>
        <v>0.89285084344582011</v>
      </c>
      <c r="E81" s="66">
        <f t="shared" si="648"/>
        <v>0.89330645862283775</v>
      </c>
      <c r="F81" s="66">
        <f t="shared" si="648"/>
        <v>0.87908576575225394</v>
      </c>
      <c r="G81" s="66">
        <f t="shared" si="648"/>
        <v>0.88472835895305513</v>
      </c>
      <c r="H81" s="66">
        <f t="shared" si="648"/>
        <v>0.88610562927193104</v>
      </c>
      <c r="I81" s="66">
        <f t="shared" si="648"/>
        <v>0.89426940019176304</v>
      </c>
      <c r="J81" s="66">
        <f t="shared" si="648"/>
        <v>0.96801218583396786</v>
      </c>
      <c r="K81" s="66">
        <f t="shared" si="648"/>
        <v>0.89001946233104934</v>
      </c>
      <c r="L81" s="66">
        <f t="shared" si="648"/>
        <v>0.90772988733712867</v>
      </c>
      <c r="M81" s="66">
        <f t="shared" si="648"/>
        <v>0.8911827969673517</v>
      </c>
      <c r="N81" s="66">
        <f t="shared" si="648"/>
        <v>0.89871459999743153</v>
      </c>
      <c r="O81" s="66">
        <f t="shared" si="648"/>
        <v>0.89620511946077186</v>
      </c>
      <c r="P81" s="66">
        <f t="shared" si="648"/>
        <v>0.8705035971223023</v>
      </c>
      <c r="Q81" s="66">
        <f t="shared" si="648"/>
        <v>0.88661443086339098</v>
      </c>
      <c r="R81" s="66">
        <f t="shared" si="648"/>
        <v>0.88695486105094401</v>
      </c>
      <c r="S81" s="66">
        <f t="shared" si="648"/>
        <v>0.90073637009837371</v>
      </c>
      <c r="T81" s="66">
        <f t="shared" si="648"/>
        <v>0.89387452387887512</v>
      </c>
      <c r="U81" s="66">
        <f t="shared" si="648"/>
        <v>0.88455264056659466</v>
      </c>
      <c r="V81" s="66">
        <f t="shared" si="648"/>
        <v>0.89093132972932165</v>
      </c>
      <c r="W81" s="66">
        <f t="shared" si="648"/>
        <v>0.91111318836115429</v>
      </c>
      <c r="X81" s="66">
        <f t="shared" si="648"/>
        <v>0.90657397754495228</v>
      </c>
      <c r="Y81" s="66">
        <f t="shared" si="648"/>
        <v>0.90700610934027204</v>
      </c>
      <c r="Z81" s="66">
        <f t="shared" si="648"/>
        <v>0.90087312282150223</v>
      </c>
      <c r="AA81" s="66">
        <f t="shared" si="648"/>
        <v>0.90563173802378472</v>
      </c>
      <c r="AB81" s="66">
        <f t="shared" si="648"/>
        <v>0.90561075285778514</v>
      </c>
      <c r="AC81" s="66">
        <f t="shared" si="648"/>
        <v>0.90721453687311859</v>
      </c>
      <c r="AD81" s="66">
        <f t="shared" si="648"/>
        <v>0.90245262203140242</v>
      </c>
      <c r="AE81" s="66">
        <f t="shared" si="648"/>
        <v>0.90150461395422998</v>
      </c>
      <c r="AF81" s="66">
        <f t="shared" si="648"/>
        <v>0.90358250919805627</v>
      </c>
      <c r="AG81" s="66">
        <f t="shared" si="648"/>
        <v>0.910996897500575</v>
      </c>
      <c r="AH81" s="66">
        <f t="shared" si="648"/>
        <v>0.90634437327286865</v>
      </c>
      <c r="AI81" s="66">
        <f t="shared" si="648"/>
        <v>0.90887427462106007</v>
      </c>
      <c r="AJ81" s="66">
        <f t="shared" si="648"/>
        <v>0.90171480081681155</v>
      </c>
      <c r="AK81" s="66">
        <f t="shared" si="648"/>
        <v>0.90633075655391004</v>
      </c>
      <c r="AL81" s="66">
        <f t="shared" si="648"/>
        <v>0.90220628575758088</v>
      </c>
      <c r="AM81" s="66">
        <f t="shared" si="648"/>
        <v>0.8990321465938006</v>
      </c>
      <c r="AN81" s="66">
        <f t="shared" si="648"/>
        <v>0.91320942582144027</v>
      </c>
      <c r="AO81" s="66">
        <f t="shared" si="648"/>
        <v>0.79922692132787632</v>
      </c>
      <c r="AP81" s="66">
        <f t="shared" si="648"/>
        <v>0.87063446078184914</v>
      </c>
      <c r="AQ81" s="66">
        <f t="shared" si="648"/>
        <v>0.85997433338086415</v>
      </c>
      <c r="AR81" s="66">
        <f t="shared" si="648"/>
        <v>0.85995372076228094</v>
      </c>
      <c r="AS81" s="66" t="s">
        <v>103</v>
      </c>
      <c r="AT81" s="66" t="s">
        <v>103</v>
      </c>
      <c r="AU81" s="66">
        <f>AU80/AU46</f>
        <v>0.85996419745033681</v>
      </c>
      <c r="AV81" s="66"/>
      <c r="AW81" s="66"/>
      <c r="AX81" s="66"/>
      <c r="AY81" s="66"/>
      <c r="AZ81" s="66"/>
      <c r="BA81" s="66"/>
      <c r="BB81" s="66"/>
    </row>
    <row r="82" spans="1:123" outlineLevel="1">
      <c r="A82" s="60" t="s">
        <v>215</v>
      </c>
      <c r="B82" s="60" t="s">
        <v>28</v>
      </c>
      <c r="C82" s="53" t="s">
        <v>103</v>
      </c>
      <c r="D82" s="53" t="s">
        <v>103</v>
      </c>
      <c r="E82" s="53" t="s">
        <v>103</v>
      </c>
      <c r="F82" s="55" t="s">
        <v>103</v>
      </c>
      <c r="G82" s="53" t="s">
        <v>103</v>
      </c>
      <c r="H82" s="55">
        <f>H80/C80-1</f>
        <v>0.99018409817535757</v>
      </c>
      <c r="I82" s="55">
        <f t="shared" ref="I82" si="649">I80/D80-1</f>
        <v>0.49415525415216166</v>
      </c>
      <c r="J82" s="55">
        <f t="shared" ref="J82" si="650">J80/E80-1</f>
        <v>0.29988460097394509</v>
      </c>
      <c r="K82" s="55">
        <f t="shared" ref="K82" si="651">K80/F80-1</f>
        <v>0.13620667265914421</v>
      </c>
      <c r="L82" s="55">
        <f t="shared" ref="L82" si="652">L80/G80-1</f>
        <v>0.37836188759222389</v>
      </c>
      <c r="M82" s="55">
        <f t="shared" ref="M82" si="653">M80/H80-1</f>
        <v>0.11730522089061424</v>
      </c>
      <c r="N82" s="55">
        <f t="shared" ref="N82" si="654">N80/I80-1</f>
        <v>0.20929426254978356</v>
      </c>
      <c r="O82" s="55">
        <f t="shared" ref="O82" si="655">O80/J80-1</f>
        <v>0.12877629077784425</v>
      </c>
      <c r="P82" s="55">
        <f t="shared" ref="P82" si="656">P80/K80-1</f>
        <v>0.27232703901879085</v>
      </c>
      <c r="Q82" s="55">
        <f t="shared" ref="Q82" si="657">Q80/L80-1</f>
        <v>0.1902115511700706</v>
      </c>
      <c r="R82" s="55">
        <f t="shared" ref="R82" si="658">R80/M80-1</f>
        <v>0.38579684852273588</v>
      </c>
      <c r="S82" s="55">
        <f t="shared" ref="S82" si="659">S80/N80-1</f>
        <v>0.55589514053544775</v>
      </c>
      <c r="T82" s="55">
        <f t="shared" ref="T82" si="660">T80/O80-1</f>
        <v>0.66592024049026066</v>
      </c>
      <c r="U82" s="55">
        <f t="shared" ref="U82" si="661">U80/P80-1</f>
        <v>0.46213143916095967</v>
      </c>
      <c r="V82" s="55">
        <f t="shared" ref="V82" si="662">V80/Q80-1</f>
        <v>0.51353273935914001</v>
      </c>
      <c r="W82" s="55">
        <f t="shared" ref="W82" si="663">W80/R80-1</f>
        <v>0.37816370216840589</v>
      </c>
      <c r="X82" s="55">
        <f t="shared" ref="X82" si="664">X80/S80-1</f>
        <v>0.21474312608613833</v>
      </c>
      <c r="Y82" s="55">
        <f t="shared" ref="Y82" si="665">Y80/T80-1</f>
        <v>0.12435143968610518</v>
      </c>
      <c r="Z82" s="55">
        <f t="shared" ref="Z82" si="666">Z80/U80-1</f>
        <v>0.28059733342042681</v>
      </c>
      <c r="AA82" s="55">
        <f t="shared" ref="AA82" si="667">AA80/V80-1</f>
        <v>0.24482823739857551</v>
      </c>
      <c r="AB82" s="55">
        <f t="shared" ref="AB82" si="668">AB80/W80-1</f>
        <v>0.25570892496424613</v>
      </c>
      <c r="AC82" s="55">
        <f t="shared" ref="AC82" si="669">AC80/X80-1</f>
        <v>0.34561818003832134</v>
      </c>
      <c r="AD82" s="55">
        <f t="shared" ref="AD82" si="670">AD80/Y80-1</f>
        <v>0.65886048697168476</v>
      </c>
      <c r="AE82" s="55">
        <f t="shared" ref="AE82" si="671">AE80/Z80-1</f>
        <v>0.61872120409641074</v>
      </c>
      <c r="AF82" s="55">
        <f t="shared" ref="AF82" si="672">AF80/AA80-1</f>
        <v>0.49259565241378644</v>
      </c>
      <c r="AG82" s="55">
        <f t="shared" ref="AG82" si="673">AG80/AB80-1</f>
        <v>0.72898576381523106</v>
      </c>
      <c r="AH82" s="55">
        <f t="shared" ref="AH82" si="674">AH80/AC80-1</f>
        <v>0.4687421844446984</v>
      </c>
      <c r="AI82" s="55">
        <f t="shared" ref="AI82" si="675">AI80/AD80-1</f>
        <v>0.12835696981001554</v>
      </c>
      <c r="AJ82" s="55">
        <f t="shared" ref="AJ82" si="676">AJ80/AE80-1</f>
        <v>0.22787697630868919</v>
      </c>
      <c r="AK82" s="55">
        <f t="shared" ref="AK82" si="677">AK80/AF80-1</f>
        <v>0.33793849589416647</v>
      </c>
      <c r="AL82" s="55">
        <f t="shared" ref="AL82" si="678">AL80/AG80-1</f>
        <v>8.579847554781872E-2</v>
      </c>
      <c r="AM82" s="55">
        <f t="shared" ref="AM82" si="679">AM80/AH80-1</f>
        <v>4.8838927789665254E-2</v>
      </c>
      <c r="AN82" s="55">
        <f t="shared" ref="AN82:AO82" si="680">AN80/AI80-1</f>
        <v>9.4040551742417655E-2</v>
      </c>
      <c r="AO82" s="55">
        <f t="shared" si="680"/>
        <v>-0.13269564097449116</v>
      </c>
      <c r="AP82" s="55">
        <f t="shared" ref="AP82:AR82" si="681">AP80/AK80-1</f>
        <v>4.4196130234477327E-3</v>
      </c>
      <c r="AQ82" s="55">
        <f t="shared" si="681"/>
        <v>4.0595453118580371E-2</v>
      </c>
      <c r="AR82" s="55">
        <f t="shared" si="681"/>
        <v>9.2290086111187719E-2</v>
      </c>
      <c r="AS82" s="55" t="s">
        <v>103</v>
      </c>
      <c r="AT82" s="55" t="s">
        <v>103</v>
      </c>
      <c r="AU82" s="55">
        <f t="shared" ref="AU82" si="682">AU80/AP80-1</f>
        <v>-0.49871216922490491</v>
      </c>
      <c r="AV82" s="55"/>
      <c r="AW82" s="55"/>
      <c r="AX82" s="55"/>
      <c r="AY82" s="55"/>
      <c r="AZ82" s="55"/>
      <c r="BA82" s="55"/>
      <c r="BB82" s="55"/>
    </row>
    <row r="83" spans="1:123" s="59" customFormat="1" outlineLevel="1">
      <c r="A83" s="57" t="s">
        <v>331</v>
      </c>
      <c r="B83" s="57" t="s">
        <v>330</v>
      </c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>
        <v>0.7</v>
      </c>
      <c r="AW83" s="58">
        <v>0.5</v>
      </c>
      <c r="AX83" s="58">
        <v>0</v>
      </c>
      <c r="AY83" s="58">
        <v>0</v>
      </c>
      <c r="AZ83" s="58">
        <f>AY83+AX83+AW83+AV83</f>
        <v>1.2</v>
      </c>
      <c r="BA83" s="58">
        <v>0</v>
      </c>
      <c r="BB83" s="58">
        <v>0</v>
      </c>
    </row>
    <row r="84" spans="1:123" outlineLevel="1"/>
    <row r="85" spans="1:123" s="72" customFormat="1" outlineLevel="1">
      <c r="A85" s="73" t="s">
        <v>223</v>
      </c>
      <c r="B85" s="73" t="s">
        <v>41</v>
      </c>
      <c r="C85" s="79">
        <f t="shared" ref="C85:AZ85" si="683">C104+C120+C139+C158+C162+C166</f>
        <v>-917.9</v>
      </c>
      <c r="D85" s="79">
        <f t="shared" si="683"/>
        <v>-1035</v>
      </c>
      <c r="E85" s="79">
        <f t="shared" si="683"/>
        <v>-1040.5</v>
      </c>
      <c r="F85" s="79">
        <f t="shared" si="683"/>
        <v>-1233.1000000000001</v>
      </c>
      <c r="G85" s="79">
        <f t="shared" si="683"/>
        <v>-4226.5</v>
      </c>
      <c r="H85" s="79">
        <f t="shared" si="683"/>
        <v>-1014.7051431260143</v>
      </c>
      <c r="I85" s="79">
        <f t="shared" si="683"/>
        <v>-1107.0743746929215</v>
      </c>
      <c r="J85" s="79">
        <f t="shared" si="683"/>
        <v>-1084.3755038471131</v>
      </c>
      <c r="K85" s="79">
        <f t="shared" si="683"/>
        <v>-1176.7203507533343</v>
      </c>
      <c r="L85" s="79">
        <f t="shared" si="683"/>
        <v>-4382.875372419383</v>
      </c>
      <c r="M85" s="79">
        <f t="shared" si="683"/>
        <v>-911.43670963382124</v>
      </c>
      <c r="N85" s="79">
        <f t="shared" si="683"/>
        <v>-1188.5083151109591</v>
      </c>
      <c r="O85" s="79">
        <f t="shared" si="683"/>
        <v>-1308.7872675129156</v>
      </c>
      <c r="P85" s="79">
        <f t="shared" si="683"/>
        <v>-2174.1657345657241</v>
      </c>
      <c r="Q85" s="79">
        <f t="shared" si="683"/>
        <v>-5582.3878499711154</v>
      </c>
      <c r="R85" s="79">
        <f t="shared" si="683"/>
        <v>-1761.0843163141062</v>
      </c>
      <c r="S85" s="79">
        <f t="shared" si="683"/>
        <v>-2015.3756638083919</v>
      </c>
      <c r="T85" s="79">
        <f t="shared" si="683"/>
        <v>-2034.8897435638128</v>
      </c>
      <c r="U85" s="79">
        <f t="shared" si="683"/>
        <v>-2528.0045054706097</v>
      </c>
      <c r="V85" s="79">
        <f t="shared" si="683"/>
        <v>-8357.7593641871335</v>
      </c>
      <c r="W85" s="79">
        <f t="shared" si="683"/>
        <v>-1912.3783354100931</v>
      </c>
      <c r="X85" s="79">
        <f t="shared" si="683"/>
        <v>-2164.4818150989117</v>
      </c>
      <c r="Y85" s="79">
        <f t="shared" si="683"/>
        <v>-2259.0402256435368</v>
      </c>
      <c r="Z85" s="79">
        <f t="shared" si="683"/>
        <v>-2774.4326054022708</v>
      </c>
      <c r="AA85" s="79">
        <f t="shared" si="683"/>
        <v>-9110.7877641193318</v>
      </c>
      <c r="AB85" s="79">
        <f t="shared" si="683"/>
        <v>-5119.8108688939092</v>
      </c>
      <c r="AC85" s="79">
        <f t="shared" si="683"/>
        <v>-4651.9468210537098</v>
      </c>
      <c r="AD85" s="79">
        <f t="shared" si="683"/>
        <v>-5964.1536039439761</v>
      </c>
      <c r="AE85" s="79">
        <f t="shared" si="683"/>
        <v>-7131.643825278803</v>
      </c>
      <c r="AF85" s="79">
        <f t="shared" si="683"/>
        <v>-22867.555119170396</v>
      </c>
      <c r="AG85" s="79">
        <f t="shared" si="683"/>
        <v>-5997.8382473967531</v>
      </c>
      <c r="AH85" s="79">
        <f t="shared" si="683"/>
        <v>-6269.784779295589</v>
      </c>
      <c r="AI85" s="79">
        <f t="shared" si="683"/>
        <v>-5946.6205575109498</v>
      </c>
      <c r="AJ85" s="79">
        <f t="shared" si="683"/>
        <v>-6820.6067939770764</v>
      </c>
      <c r="AK85" s="79">
        <f t="shared" si="683"/>
        <v>-25033.872390017394</v>
      </c>
      <c r="AL85" s="79">
        <f t="shared" si="683"/>
        <v>-5267.4325365940185</v>
      </c>
      <c r="AM85" s="79">
        <f t="shared" si="683"/>
        <v>-5439.3493728737803</v>
      </c>
      <c r="AN85" s="79">
        <f t="shared" si="683"/>
        <v>-5603.1324320000003</v>
      </c>
      <c r="AO85" s="79">
        <f t="shared" si="683"/>
        <v>-6779.7</v>
      </c>
      <c r="AP85" s="79">
        <f t="shared" si="683"/>
        <v>-23627.835298534334</v>
      </c>
      <c r="AQ85" s="79">
        <f t="shared" si="683"/>
        <v>-5354.89</v>
      </c>
      <c r="AR85" s="79">
        <f t="shared" si="683"/>
        <v>-5800.83</v>
      </c>
      <c r="AS85" s="79">
        <f t="shared" si="683"/>
        <v>-4954.9110000000001</v>
      </c>
      <c r="AT85" s="79">
        <f t="shared" si="683"/>
        <v>-5498.2000000000007</v>
      </c>
      <c r="AU85" s="79">
        <f t="shared" si="683"/>
        <v>-21608.590999999997</v>
      </c>
      <c r="AV85" s="79">
        <f t="shared" si="683"/>
        <v>-2595.4000000000005</v>
      </c>
      <c r="AW85" s="79">
        <f t="shared" si="683"/>
        <v>-3323.6999999999994</v>
      </c>
      <c r="AX85" s="79">
        <f t="shared" si="683"/>
        <v>-3591.1000000000004</v>
      </c>
      <c r="AY85" s="79">
        <f t="shared" si="683"/>
        <v>-5298.9</v>
      </c>
      <c r="AZ85" s="79">
        <f t="shared" si="683"/>
        <v>-14808.6</v>
      </c>
      <c r="BA85" s="79">
        <f t="shared" ref="BA85:BB85" si="684">BA104+BA120+BA139+BA158+BA162+BA166</f>
        <v>-3034.821845358133</v>
      </c>
      <c r="BB85" s="79">
        <f t="shared" si="684"/>
        <v>-3331.8</v>
      </c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</row>
    <row r="86" spans="1:123" outlineLevel="1">
      <c r="A86" s="52" t="s">
        <v>224</v>
      </c>
      <c r="B86" s="52" t="s">
        <v>39</v>
      </c>
      <c r="C86" s="55">
        <f t="shared" ref="C86:AS86" si="685">C85/C35</f>
        <v>-0.55908149591911316</v>
      </c>
      <c r="D86" s="55">
        <f t="shared" si="685"/>
        <v>-0.53657525014256824</v>
      </c>
      <c r="E86" s="55">
        <f t="shared" si="685"/>
        <v>-0.52131870334185082</v>
      </c>
      <c r="F86" s="55">
        <f t="shared" si="685"/>
        <v>-0.52868290173212151</v>
      </c>
      <c r="G86" s="55">
        <f t="shared" si="685"/>
        <v>-0.5350677300924167</v>
      </c>
      <c r="H86" s="55">
        <f t="shared" si="685"/>
        <v>-0.60052353956487514</v>
      </c>
      <c r="I86" s="55">
        <f t="shared" si="685"/>
        <v>-0.54652581472192341</v>
      </c>
      <c r="J86" s="55">
        <f t="shared" si="685"/>
        <v>-0.56994402598923222</v>
      </c>
      <c r="K86" s="55">
        <f t="shared" si="685"/>
        <v>-0.51279646281453917</v>
      </c>
      <c r="L86" s="55">
        <f t="shared" si="685"/>
        <v>-0.5539059182689533</v>
      </c>
      <c r="M86" s="55">
        <f t="shared" si="685"/>
        <v>-0.52726657987898329</v>
      </c>
      <c r="N86" s="55">
        <f t="shared" si="685"/>
        <v>-0.58668044803742214</v>
      </c>
      <c r="O86" s="55">
        <f t="shared" si="685"/>
        <v>-0.55329975402193621</v>
      </c>
      <c r="P86" s="55">
        <f t="shared" si="685"/>
        <v>-0.5824465322067105</v>
      </c>
      <c r="Q86" s="55">
        <f t="shared" si="685"/>
        <v>-0.56658666811385505</v>
      </c>
      <c r="R86" s="55">
        <f t="shared" si="685"/>
        <v>-0.65525639029166705</v>
      </c>
      <c r="S86" s="55">
        <f t="shared" si="685"/>
        <v>-0.65011227345676292</v>
      </c>
      <c r="T86" s="55">
        <f t="shared" si="685"/>
        <v>-0.62768405959589135</v>
      </c>
      <c r="U86" s="55">
        <f t="shared" si="685"/>
        <v>-0.58308598030500314</v>
      </c>
      <c r="V86" s="55">
        <f t="shared" si="685"/>
        <v>-0.62383358116061605</v>
      </c>
      <c r="W86" s="55">
        <f t="shared" si="685"/>
        <v>-0.65601369351244465</v>
      </c>
      <c r="X86" s="55">
        <f t="shared" si="685"/>
        <v>-0.63591871388215981</v>
      </c>
      <c r="Y86" s="55">
        <f t="shared" si="685"/>
        <v>-0.65030889481245624</v>
      </c>
      <c r="Z86" s="55">
        <f t="shared" si="685"/>
        <v>-0.59639099156867947</v>
      </c>
      <c r="AA86" s="55">
        <f t="shared" si="685"/>
        <v>-0.63073610422620896</v>
      </c>
      <c r="AB86" s="55">
        <f t="shared" si="685"/>
        <v>-0.68100764698912841</v>
      </c>
      <c r="AC86" s="55">
        <f t="shared" si="685"/>
        <v>-0.6657829707900913</v>
      </c>
      <c r="AD86" s="55">
        <f t="shared" si="685"/>
        <v>-0.57240146414373161</v>
      </c>
      <c r="AE86" s="55">
        <f t="shared" si="685"/>
        <v>-0.59443862874634001</v>
      </c>
      <c r="AF86" s="55">
        <f t="shared" si="685"/>
        <v>-0.61934802795285038</v>
      </c>
      <c r="AG86" s="55">
        <f t="shared" si="685"/>
        <v>-0.63435131076899764</v>
      </c>
      <c r="AH86" s="55">
        <f t="shared" si="685"/>
        <v>-0.65878696046270546</v>
      </c>
      <c r="AI86" s="55">
        <f t="shared" si="685"/>
        <v>-0.62273335918511186</v>
      </c>
      <c r="AJ86" s="55">
        <f t="shared" si="685"/>
        <v>-0.58580057426093735</v>
      </c>
      <c r="AK86" s="55">
        <f t="shared" si="685"/>
        <v>-0.62328065701160007</v>
      </c>
      <c r="AL86" s="55">
        <f t="shared" si="685"/>
        <v>-0.63821396910572592</v>
      </c>
      <c r="AM86" s="55">
        <f t="shared" si="685"/>
        <v>-0.6250391775414309</v>
      </c>
      <c r="AN86" s="55">
        <f t="shared" si="685"/>
        <v>-0.62232113432811287</v>
      </c>
      <c r="AO86" s="55">
        <f t="shared" si="685"/>
        <v>-0.65253421625055341</v>
      </c>
      <c r="AP86" s="55">
        <f t="shared" si="685"/>
        <v>-0.65002228964143627</v>
      </c>
      <c r="AQ86" s="55">
        <f t="shared" si="685"/>
        <v>-0.66756716324876908</v>
      </c>
      <c r="AR86" s="55">
        <f t="shared" si="685"/>
        <v>-0.68632712532788143</v>
      </c>
      <c r="AS86" s="55">
        <f t="shared" si="685"/>
        <v>-0.65913781628707591</v>
      </c>
      <c r="AT86" s="55">
        <f t="shared" ref="AT86" si="686">AT85/AT35</f>
        <v>-0.69721908723164139</v>
      </c>
      <c r="AU86" s="55">
        <f>AU85/AU35</f>
        <v>-0.6778814687904321</v>
      </c>
      <c r="AV86" s="55">
        <f t="shared" ref="AV86:AZ86" si="687">AV85/AV35</f>
        <v>-0.56635970846244499</v>
      </c>
      <c r="AW86" s="55">
        <f t="shared" si="687"/>
        <v>-0.57463692946058076</v>
      </c>
      <c r="AX86" s="55">
        <f t="shared" si="687"/>
        <v>-0.60089018288907858</v>
      </c>
      <c r="AY86" s="55">
        <f t="shared" si="687"/>
        <v>-0.6839673176461476</v>
      </c>
      <c r="AZ86" s="55">
        <f t="shared" si="687"/>
        <v>-0.61473000797024435</v>
      </c>
      <c r="BA86" s="55">
        <f t="shared" ref="BA86:BB86" si="688">BA85/BA35</f>
        <v>-0.59008787829159692</v>
      </c>
      <c r="BB86" s="55">
        <f t="shared" si="688"/>
        <v>-0.5858212891655239</v>
      </c>
    </row>
    <row r="87" spans="1:123" outlineLevel="1">
      <c r="A87" s="52" t="s">
        <v>215</v>
      </c>
      <c r="B87" s="52" t="s">
        <v>28</v>
      </c>
      <c r="C87" s="53" t="s">
        <v>103</v>
      </c>
      <c r="D87" s="53" t="s">
        <v>103</v>
      </c>
      <c r="E87" s="53" t="s">
        <v>103</v>
      </c>
      <c r="F87" s="55" t="s">
        <v>103</v>
      </c>
      <c r="G87" s="53" t="s">
        <v>103</v>
      </c>
      <c r="H87" s="55">
        <f>H85/C85-1</f>
        <v>0.1054637140494763</v>
      </c>
      <c r="I87" s="55">
        <f t="shared" ref="I87" si="689">I85/D85-1</f>
        <v>6.9637076997991931E-2</v>
      </c>
      <c r="J87" s="55">
        <f t="shared" ref="J87" si="690">J85/E85-1</f>
        <v>4.2167711530142427E-2</v>
      </c>
      <c r="K87" s="55">
        <f t="shared" ref="K87" si="691">K85/F85-1</f>
        <v>-4.5721879204173144E-2</v>
      </c>
      <c r="L87" s="55">
        <f t="shared" ref="L87" si="692">L85/G85-1</f>
        <v>3.6998786802172612E-2</v>
      </c>
      <c r="M87" s="55">
        <f t="shared" ref="M87" si="693">M85/H85-1</f>
        <v>-0.101771863670714</v>
      </c>
      <c r="N87" s="55">
        <f t="shared" ref="N87" si="694">N85/I85-1</f>
        <v>7.3557786432032257E-2</v>
      </c>
      <c r="O87" s="55">
        <f t="shared" ref="O87" si="695">O85/J85-1</f>
        <v>0.20695023344740049</v>
      </c>
      <c r="P87" s="55">
        <f t="shared" ref="P87" si="696">P85/K85-1</f>
        <v>0.84764862201442082</v>
      </c>
      <c r="Q87" s="55">
        <f t="shared" ref="Q87" si="697">Q85/L85-1</f>
        <v>0.2736816303516274</v>
      </c>
      <c r="R87" s="55">
        <f t="shared" ref="R87" si="698">R85/M85-1</f>
        <v>0.93220691870271422</v>
      </c>
      <c r="S87" s="55">
        <f t="shared" ref="S87" si="699">S85/N85-1</f>
        <v>0.69571860641146333</v>
      </c>
      <c r="T87" s="55">
        <f t="shared" ref="T87" si="700">T85/O85-1</f>
        <v>0.55479029638690447</v>
      </c>
      <c r="U87" s="55">
        <f t="shared" ref="U87" si="701">U85/P85-1</f>
        <v>0.16274691725631607</v>
      </c>
      <c r="V87" s="55">
        <f t="shared" ref="V87" si="702">V85/Q85-1</f>
        <v>0.4971656554157875</v>
      </c>
      <c r="W87" s="55">
        <f t="shared" ref="W87" si="703">W85/R85-1</f>
        <v>8.5909582916870564E-2</v>
      </c>
      <c r="X87" s="55">
        <f t="shared" ref="X87" si="704">X85/S85-1</f>
        <v>7.3984296807851013E-2</v>
      </c>
      <c r="Y87" s="55">
        <f t="shared" ref="Y87" si="705">Y85/T85-1</f>
        <v>0.11015362517241711</v>
      </c>
      <c r="Z87" s="55">
        <f t="shared" ref="Z87" si="706">Z85/U85-1</f>
        <v>9.7479296179413311E-2</v>
      </c>
      <c r="AA87" s="55">
        <f t="shared" ref="AA87" si="707">AA85/V85-1</f>
        <v>9.0099315751888343E-2</v>
      </c>
      <c r="AB87" s="55">
        <f t="shared" ref="AB87" si="708">AB85/W85-1</f>
        <v>1.6771956019863663</v>
      </c>
      <c r="AC87" s="55">
        <f t="shared" ref="AC87" si="709">AC85/X85-1</f>
        <v>1.1492196370525418</v>
      </c>
      <c r="AD87" s="55">
        <f t="shared" ref="AD87" si="710">AD85/Y85-1</f>
        <v>1.6401272258199637</v>
      </c>
      <c r="AE87" s="55">
        <f t="shared" ref="AE87" si="711">AE85/Z85-1</f>
        <v>1.5704873174400902</v>
      </c>
      <c r="AF87" s="55">
        <f t="shared" ref="AF87" si="712">AF85/AA85-1</f>
        <v>1.5099426867596253</v>
      </c>
      <c r="AG87" s="55">
        <f t="shared" ref="AG87" si="713">AG85/AB85-1</f>
        <v>0.1714960573714579</v>
      </c>
      <c r="AH87" s="55">
        <f t="shared" ref="AH87" si="714">AH85/AC85-1</f>
        <v>0.34777653753905624</v>
      </c>
      <c r="AI87" s="55">
        <f t="shared" ref="AI87" si="715">AI85/AD85-1</f>
        <v>-2.9397375717205021E-3</v>
      </c>
      <c r="AJ87" s="55">
        <f t="shared" ref="AJ87" si="716">AJ85/AE85-1</f>
        <v>-4.361365190437938E-2</v>
      </c>
      <c r="AK87" s="55">
        <f t="shared" ref="AK87" si="717">AK85/AF85-1</f>
        <v>9.4733226160715445E-2</v>
      </c>
      <c r="AL87" s="55">
        <f t="shared" ref="AL87" si="718">AL85/AG85-1</f>
        <v>-0.12177816084315929</v>
      </c>
      <c r="AM87" s="55">
        <f t="shared" ref="AM87" si="719">AM85/AH85-1</f>
        <v>-0.1324503847666535</v>
      </c>
      <c r="AN87" s="55">
        <f t="shared" ref="AN87:AO87" si="720">AN85/AI85-1</f>
        <v>-5.7761903956878968E-2</v>
      </c>
      <c r="AO87" s="55">
        <f t="shared" si="720"/>
        <v>-5.9975300164201162E-3</v>
      </c>
      <c r="AP87" s="55">
        <f t="shared" ref="AP87:AT87" si="721">AP85/AK85-1</f>
        <v>-5.6165385425697711E-2</v>
      </c>
      <c r="AQ87" s="55">
        <f t="shared" si="721"/>
        <v>1.660343303846723E-2</v>
      </c>
      <c r="AR87" s="55">
        <f t="shared" si="721"/>
        <v>6.6456592939026171E-2</v>
      </c>
      <c r="AS87" s="55">
        <f t="shared" si="721"/>
        <v>-0.11568911494897904</v>
      </c>
      <c r="AT87" s="55">
        <f t="shared" si="721"/>
        <v>-0.18902016313406189</v>
      </c>
      <c r="AU87" s="55">
        <f t="shared" ref="AU87" si="722">AU85/AP85-1</f>
        <v>-8.546040181089265E-2</v>
      </c>
      <c r="AV87" s="55">
        <f t="shared" ref="AV87" si="723">AV85/AQ85-1</f>
        <v>-0.51532150987228487</v>
      </c>
      <c r="AW87" s="55">
        <f t="shared" ref="AW87" si="724">AW85/AR85-1</f>
        <v>-0.4270302698062175</v>
      </c>
      <c r="AX87" s="55">
        <f t="shared" ref="AX87" si="725">AX85/AS85-1</f>
        <v>-0.27524429803078188</v>
      </c>
      <c r="AY87" s="55">
        <f t="shared" ref="AY87" si="726">AY85/AT85-1</f>
        <v>-3.6248226692372265E-2</v>
      </c>
      <c r="AZ87" s="55">
        <f t="shared" ref="AZ87:BB87" si="727">AZ85/AU85-1</f>
        <v>-0.31468923633197543</v>
      </c>
      <c r="BA87" s="55">
        <f t="shared" si="727"/>
        <v>0.169307946889933</v>
      </c>
      <c r="BB87" s="55">
        <f t="shared" si="727"/>
        <v>2.4370430544276012E-3</v>
      </c>
    </row>
    <row r="88" spans="1:123" s="59" customFormat="1" outlineLevel="1">
      <c r="A88" s="57" t="s">
        <v>219</v>
      </c>
      <c r="B88" s="57" t="s">
        <v>29</v>
      </c>
      <c r="C88" s="80">
        <f t="shared" ref="C88:AK88" si="728">C107+C123+C142+C169</f>
        <v>-860.71840184512973</v>
      </c>
      <c r="D88" s="80">
        <f t="shared" si="728"/>
        <v>-968.38132450686317</v>
      </c>
      <c r="E88" s="80">
        <f t="shared" si="728"/>
        <v>-948.95324682804414</v>
      </c>
      <c r="F88" s="80">
        <f t="shared" si="728"/>
        <v>-1130.0300884946828</v>
      </c>
      <c r="G88" s="80">
        <f t="shared" si="728"/>
        <v>-3908.0830616747198</v>
      </c>
      <c r="H88" s="80">
        <f t="shared" si="728"/>
        <v>-906.84381593826492</v>
      </c>
      <c r="I88" s="80">
        <f t="shared" si="728"/>
        <v>-1005.1762058354442</v>
      </c>
      <c r="J88" s="80">
        <f t="shared" si="728"/>
        <v>-969.17550384711308</v>
      </c>
      <c r="K88" s="80">
        <f t="shared" si="728"/>
        <v>-1052.0179087544041</v>
      </c>
      <c r="L88" s="80">
        <f t="shared" si="728"/>
        <v>-3933.2134343752259</v>
      </c>
      <c r="M88" s="80">
        <f t="shared" si="728"/>
        <v>-784.19804696698998</v>
      </c>
      <c r="N88" s="80">
        <f t="shared" si="728"/>
        <v>-1056.3838419531448</v>
      </c>
      <c r="O88" s="80">
        <f t="shared" si="728"/>
        <v>-950.67001494816202</v>
      </c>
      <c r="P88" s="80">
        <f t="shared" si="728"/>
        <v>-1241.2159999999999</v>
      </c>
      <c r="Q88" s="80">
        <f t="shared" si="728"/>
        <v>-3974.2069946170732</v>
      </c>
      <c r="R88" s="80">
        <f t="shared" si="728"/>
        <v>-976.44990183123355</v>
      </c>
      <c r="S88" s="80">
        <f t="shared" si="728"/>
        <v>-1106.9062616324509</v>
      </c>
      <c r="T88" s="80">
        <f t="shared" si="728"/>
        <v>-1071.9358569407389</v>
      </c>
      <c r="U88" s="80">
        <f t="shared" si="728"/>
        <v>-1375.0485783792017</v>
      </c>
      <c r="V88" s="80">
        <f t="shared" si="728"/>
        <v>-4548.7457338138374</v>
      </c>
      <c r="W88" s="80">
        <f t="shared" si="728"/>
        <v>-988.42348970155774</v>
      </c>
      <c r="X88" s="80">
        <f t="shared" si="728"/>
        <v>-1137.7967609279999</v>
      </c>
      <c r="Y88" s="80">
        <f t="shared" si="728"/>
        <v>-1233.1711679258362</v>
      </c>
      <c r="Z88" s="80">
        <f t="shared" si="728"/>
        <v>-1492.4474202435617</v>
      </c>
      <c r="AA88" s="80">
        <f t="shared" si="728"/>
        <v>-4982.9337384592163</v>
      </c>
      <c r="AB88" s="80">
        <f t="shared" si="728"/>
        <v>-2431.3807418321412</v>
      </c>
      <c r="AC88" s="80">
        <f t="shared" si="728"/>
        <v>-2258.391871004636</v>
      </c>
      <c r="AD88" s="80">
        <f t="shared" si="728"/>
        <v>-2968.6081985324931</v>
      </c>
      <c r="AE88" s="80">
        <f t="shared" si="728"/>
        <v>-3326.4840581812159</v>
      </c>
      <c r="AF88" s="80">
        <f t="shared" si="728"/>
        <v>-10984.864869550487</v>
      </c>
      <c r="AG88" s="80">
        <f t="shared" si="728"/>
        <v>-2777.8624773008451</v>
      </c>
      <c r="AH88" s="80">
        <f t="shared" si="728"/>
        <v>-3012.0812102432797</v>
      </c>
      <c r="AI88" s="80">
        <f t="shared" si="728"/>
        <v>-2882.5231388645075</v>
      </c>
      <c r="AJ88" s="80">
        <f t="shared" si="728"/>
        <v>-3183.7413453864829</v>
      </c>
      <c r="AK88" s="80">
        <f t="shared" si="728"/>
        <v>-11855.315544985113</v>
      </c>
      <c r="AL88" s="80">
        <f t="shared" ref="AL88:AZ88" si="729">AL107+AL123+AL142+AL169</f>
        <v>-2662.8017620960832</v>
      </c>
      <c r="AM88" s="80">
        <f t="shared" si="729"/>
        <v>-3005.176806286197</v>
      </c>
      <c r="AN88" s="80">
        <f t="shared" si="729"/>
        <v>-3123.5639999999999</v>
      </c>
      <c r="AO88" s="80">
        <f t="shared" si="729"/>
        <v>-3359.2</v>
      </c>
      <c r="AP88" s="80">
        <f t="shared" si="729"/>
        <v>-12150.742568382278</v>
      </c>
      <c r="AQ88" s="80">
        <f t="shared" si="729"/>
        <v>-2711.2</v>
      </c>
      <c r="AR88" s="80">
        <f t="shared" si="729"/>
        <v>-3120.1</v>
      </c>
      <c r="AS88" s="80">
        <f t="shared" si="729"/>
        <v>-3154.6650000000004</v>
      </c>
      <c r="AT88" s="80">
        <f t="shared" si="729"/>
        <v>-2740.4</v>
      </c>
      <c r="AU88" s="80">
        <f t="shared" si="729"/>
        <v>-11726.365</v>
      </c>
      <c r="AV88" s="80">
        <f t="shared" si="729"/>
        <v>-2522.3000000000002</v>
      </c>
      <c r="AW88" s="80">
        <f t="shared" si="729"/>
        <v>-3205.7</v>
      </c>
      <c r="AX88" s="80">
        <f t="shared" si="729"/>
        <v>-3473.7</v>
      </c>
      <c r="AY88" s="80">
        <f t="shared" si="729"/>
        <v>-4294.0999999999995</v>
      </c>
      <c r="AZ88" s="80">
        <f t="shared" si="729"/>
        <v>-13495.9</v>
      </c>
      <c r="BA88" s="80">
        <f t="shared" ref="BA88:BB88" si="730">BA107+BA123+BA142+BA169</f>
        <v>-3003.1218453581337</v>
      </c>
      <c r="BB88" s="80">
        <f t="shared" si="730"/>
        <v>-3245.4</v>
      </c>
    </row>
    <row r="89" spans="1:123" outlineLevel="1">
      <c r="A89" s="52" t="s">
        <v>224</v>
      </c>
      <c r="B89" s="52" t="s">
        <v>39</v>
      </c>
      <c r="C89" s="55">
        <f t="shared" ref="C89:AS89" si="731">C88/C37</f>
        <v>-0.54627212500530442</v>
      </c>
      <c r="D89" s="55">
        <f t="shared" si="731"/>
        <v>-0.52504289236133328</v>
      </c>
      <c r="E89" s="55">
        <f t="shared" si="731"/>
        <v>-0.50303816925185441</v>
      </c>
      <c r="F89" s="55">
        <f t="shared" si="731"/>
        <v>-0.52291613863306508</v>
      </c>
      <c r="G89" s="55">
        <f t="shared" si="731"/>
        <v>-0.52334788978749269</v>
      </c>
      <c r="H89" s="55">
        <f t="shared" si="731"/>
        <v>-0.58143019098473403</v>
      </c>
      <c r="I89" s="55">
        <f t="shared" si="731"/>
        <v>-0.52915707724354855</v>
      </c>
      <c r="J89" s="55">
        <f t="shared" si="731"/>
        <v>-0.54715491664151361</v>
      </c>
      <c r="K89" s="55">
        <f t="shared" si="731"/>
        <v>-0.50039457485698913</v>
      </c>
      <c r="L89" s="55">
        <f t="shared" si="731"/>
        <v>-0.53637644846547905</v>
      </c>
      <c r="M89" s="55">
        <f t="shared" si="731"/>
        <v>-0.49502473319222029</v>
      </c>
      <c r="N89" s="55">
        <f t="shared" si="731"/>
        <v>-0.56367298832717139</v>
      </c>
      <c r="O89" s="55">
        <f t="shared" si="731"/>
        <v>-0.48507971807472727</v>
      </c>
      <c r="P89" s="55">
        <f t="shared" si="731"/>
        <v>-0.54640220882402657</v>
      </c>
      <c r="Q89" s="55">
        <f t="shared" si="731"/>
        <v>-0.51682176427573445</v>
      </c>
      <c r="R89" s="55">
        <f t="shared" si="731"/>
        <v>-0.5814829520641428</v>
      </c>
      <c r="S89" s="55">
        <f t="shared" si="731"/>
        <v>-0.53789851203292449</v>
      </c>
      <c r="T89" s="55">
        <f t="shared" si="731"/>
        <v>-0.52323429209488292</v>
      </c>
      <c r="U89" s="55">
        <f t="shared" si="731"/>
        <v>-0.52296395558258102</v>
      </c>
      <c r="V89" s="55">
        <f t="shared" si="731"/>
        <v>-0.53848049494655525</v>
      </c>
      <c r="W89" s="55">
        <f t="shared" si="731"/>
        <v>-0.56288544879121294</v>
      </c>
      <c r="X89" s="55">
        <f t="shared" si="731"/>
        <v>-0.50523794156838076</v>
      </c>
      <c r="Y89" s="55">
        <f t="shared" si="731"/>
        <v>-0.5500766526689711</v>
      </c>
      <c r="Z89" s="55">
        <f t="shared" si="731"/>
        <v>-0.54024870595198315</v>
      </c>
      <c r="AA89" s="55">
        <f t="shared" si="731"/>
        <v>-0.55290170605565503</v>
      </c>
      <c r="AB89" s="55">
        <f t="shared" si="731"/>
        <v>-0.58413854803030074</v>
      </c>
      <c r="AC89" s="55">
        <f t="shared" si="731"/>
        <v>-0.56804208750786878</v>
      </c>
      <c r="AD89" s="55">
        <f t="shared" si="731"/>
        <v>-0.48796737245780281</v>
      </c>
      <c r="AE89" s="55">
        <f t="shared" si="731"/>
        <v>-0.52628904265309395</v>
      </c>
      <c r="AF89" s="55">
        <f t="shared" si="731"/>
        <v>-0.53474251470205802</v>
      </c>
      <c r="AG89" s="55">
        <f t="shared" si="731"/>
        <v>-0.5356521369883932</v>
      </c>
      <c r="AH89" s="55">
        <f t="shared" si="731"/>
        <v>-0.5443188091621608</v>
      </c>
      <c r="AI89" s="55">
        <f t="shared" si="731"/>
        <v>-0.51923436611351714</v>
      </c>
      <c r="AJ89" s="55">
        <f t="shared" si="731"/>
        <v>-0.5183307051716407</v>
      </c>
      <c r="AK89" s="55">
        <f t="shared" si="731"/>
        <v>-0.52893871800125358</v>
      </c>
      <c r="AL89" s="55">
        <f t="shared" si="731"/>
        <v>-0.5604104694936104</v>
      </c>
      <c r="AM89" s="55">
        <f t="shared" si="731"/>
        <v>-0.54098155029238204</v>
      </c>
      <c r="AN89" s="55">
        <f t="shared" si="731"/>
        <v>-0.54063975056481717</v>
      </c>
      <c r="AO89" s="55">
        <f t="shared" si="731"/>
        <v>-0.56521739130434778</v>
      </c>
      <c r="AP89" s="55">
        <f t="shared" si="731"/>
        <v>-0.5516220107565698</v>
      </c>
      <c r="AQ89" s="55">
        <f t="shared" si="731"/>
        <v>-0.55743569710302854</v>
      </c>
      <c r="AR89" s="55">
        <f t="shared" si="731"/>
        <v>-0.57114353182375666</v>
      </c>
      <c r="AS89" s="55">
        <f t="shared" si="731"/>
        <v>-0.6029519303582509</v>
      </c>
      <c r="AT89" s="55">
        <f t="shared" ref="AT89" si="732">AT88/AT37</f>
        <v>-0.56130433001515712</v>
      </c>
      <c r="AU89" s="55">
        <f>AU88/AU37</f>
        <v>-0.57367351058180893</v>
      </c>
      <c r="AV89" s="55">
        <f t="shared" ref="AV89:AZ89" si="733">AV88/AV37</f>
        <v>-0.55088891800987205</v>
      </c>
      <c r="AW89" s="55">
        <f t="shared" si="733"/>
        <v>-0.55455221685954992</v>
      </c>
      <c r="AX89" s="55">
        <f t="shared" si="733"/>
        <v>-0.5813140103085882</v>
      </c>
      <c r="AY89" s="55">
        <f t="shared" si="733"/>
        <v>-0.6056046032775787</v>
      </c>
      <c r="AZ89" s="55">
        <f t="shared" si="733"/>
        <v>-0.57613479673339052</v>
      </c>
      <c r="BA89" s="55">
        <f t="shared" ref="BA89:BB89" si="734">BA88/BA37</f>
        <v>-0.58392416038820349</v>
      </c>
      <c r="BB89" s="55">
        <f t="shared" si="734"/>
        <v>-0.57062981327144213</v>
      </c>
    </row>
    <row r="90" spans="1:123" outlineLevel="1">
      <c r="A90" s="52" t="s">
        <v>215</v>
      </c>
      <c r="B90" s="52" t="s">
        <v>28</v>
      </c>
      <c r="C90" s="53" t="s">
        <v>103</v>
      </c>
      <c r="D90" s="53" t="s">
        <v>103</v>
      </c>
      <c r="E90" s="53" t="s">
        <v>103</v>
      </c>
      <c r="F90" s="55" t="s">
        <v>103</v>
      </c>
      <c r="G90" s="53" t="s">
        <v>103</v>
      </c>
      <c r="H90" s="55">
        <f>H88/C88-1</f>
        <v>5.3589436445480532E-2</v>
      </c>
      <c r="I90" s="55">
        <f t="shared" ref="I90" si="735">I88/D88-1</f>
        <v>3.7996273159561778E-2</v>
      </c>
      <c r="J90" s="55">
        <f t="shared" ref="J90" si="736">J88/E88-1</f>
        <v>2.1310066735809707E-2</v>
      </c>
      <c r="K90" s="55">
        <f t="shared" ref="K90" si="737">K88/F88-1</f>
        <v>-6.9035488996756711E-2</v>
      </c>
      <c r="L90" s="55">
        <f t="shared" ref="L90" si="738">L88/G88-1</f>
        <v>6.4303578772291203E-3</v>
      </c>
      <c r="M90" s="55">
        <f t="shared" ref="M90" si="739">M88/H88-1</f>
        <v>-0.13524464391299795</v>
      </c>
      <c r="N90" s="55">
        <f t="shared" ref="N90" si="740">N88/I88-1</f>
        <v>5.0943939799231286E-2</v>
      </c>
      <c r="O90" s="55">
        <f t="shared" ref="O90" si="741">O88/J88-1</f>
        <v>-1.9094053476892525E-2</v>
      </c>
      <c r="P90" s="55">
        <f t="shared" ref="P90" si="742">P88/K88-1</f>
        <v>0.17984303277651192</v>
      </c>
      <c r="Q90" s="55">
        <f t="shared" ref="Q90" si="743">Q88/L88-1</f>
        <v>1.0422409290981927E-2</v>
      </c>
      <c r="R90" s="55">
        <f t="shared" ref="R90" si="744">R88/M88-1</f>
        <v>0.24515727322684366</v>
      </c>
      <c r="S90" s="55">
        <f t="shared" ref="S90" si="745">S88/N88-1</f>
        <v>4.7825816405801191E-2</v>
      </c>
      <c r="T90" s="55">
        <f t="shared" ref="T90" si="746">T88/O88-1</f>
        <v>0.12755829055909507</v>
      </c>
      <c r="U90" s="55">
        <f t="shared" ref="U90" si="747">U88/P88-1</f>
        <v>0.10782376184258169</v>
      </c>
      <c r="V90" s="55">
        <f t="shared" ref="V90" si="748">V88/Q88-1</f>
        <v>0.14456688843207144</v>
      </c>
      <c r="W90" s="55">
        <f t="shared" ref="W90" si="749">W88/R88-1</f>
        <v>1.2262367836659127E-2</v>
      </c>
      <c r="X90" s="55">
        <f t="shared" ref="X90" si="750">X88/S88-1</f>
        <v>2.7907059853462313E-2</v>
      </c>
      <c r="Y90" s="55">
        <f t="shared" ref="Y90" si="751">Y88/T88-1</f>
        <v>0.15041507375754404</v>
      </c>
      <c r="Z90" s="55">
        <f t="shared" ref="Z90" si="752">Z88/U88-1</f>
        <v>8.537795952106686E-2</v>
      </c>
      <c r="AA90" s="55">
        <f t="shared" ref="AA90" si="753">AA88/V88-1</f>
        <v>9.5452247730131834E-2</v>
      </c>
      <c r="AB90" s="55">
        <f t="shared" ref="AB90" si="754">AB88/W88-1</f>
        <v>1.4598573052591726</v>
      </c>
      <c r="AC90" s="55">
        <f t="shared" ref="AC90" si="755">AC88/X88-1</f>
        <v>0.98488161379776296</v>
      </c>
      <c r="AD90" s="55">
        <f t="shared" ref="AD90" si="756">AD88/Y88-1</f>
        <v>1.4072961448860499</v>
      </c>
      <c r="AE90" s="55">
        <f t="shared" ref="AE90" si="757">AE88/Z88-1</f>
        <v>1.2288785608529822</v>
      </c>
      <c r="AF90" s="55">
        <f t="shared" ref="AF90" si="758">AF88/AA88-1</f>
        <v>1.2044974800221087</v>
      </c>
      <c r="AG90" s="55">
        <f t="shared" ref="AG90" si="759">AG88/AB88-1</f>
        <v>0.1425041045639015</v>
      </c>
      <c r="AH90" s="55">
        <f t="shared" ref="AH90" si="760">AH88/AC88-1</f>
        <v>0.3337283262994426</v>
      </c>
      <c r="AI90" s="55">
        <f t="shared" ref="AI90" si="761">AI88/AD88-1</f>
        <v>-2.8998457833048219E-2</v>
      </c>
      <c r="AJ90" s="55">
        <f t="shared" ref="AJ90" si="762">AJ88/AE88-1</f>
        <v>-4.2910986584670074E-2</v>
      </c>
      <c r="AK90" s="55">
        <f t="shared" ref="AK90" si="763">AK88/AF88-1</f>
        <v>7.9240908811493149E-2</v>
      </c>
      <c r="AL90" s="55">
        <f t="shared" ref="AL90" si="764">AL88/AG88-1</f>
        <v>-4.1420594484058992E-2</v>
      </c>
      <c r="AM90" s="55">
        <f t="shared" ref="AM90" si="765">AM88/AH88-1</f>
        <v>-2.2922369867063308E-3</v>
      </c>
      <c r="AN90" s="55">
        <f t="shared" ref="AN90:AO90" si="766">AN88/AI88-1</f>
        <v>8.3621483514072947E-2</v>
      </c>
      <c r="AO90" s="55">
        <f t="shared" si="766"/>
        <v>5.51108383436274E-2</v>
      </c>
      <c r="AP90" s="55">
        <f t="shared" ref="AP90:AT90" si="767">AP88/AK88-1</f>
        <v>2.491937243476694E-2</v>
      </c>
      <c r="AQ90" s="55">
        <f t="shared" si="767"/>
        <v>1.8175681942548705E-2</v>
      </c>
      <c r="AR90" s="55">
        <f t="shared" si="767"/>
        <v>3.8241741209172009E-2</v>
      </c>
      <c r="AS90" s="55">
        <f t="shared" si="767"/>
        <v>9.9568953925710524E-3</v>
      </c>
      <c r="AT90" s="55">
        <f t="shared" si="767"/>
        <v>-0.18421052631578938</v>
      </c>
      <c r="AU90" s="55">
        <f t="shared" ref="AU90" si="768">AU88/AP88-1</f>
        <v>-3.4926060361657352E-2</v>
      </c>
      <c r="AV90" s="55">
        <f t="shared" ref="AV90" si="769">AV88/AQ88-1</f>
        <v>-6.9673945116553448E-2</v>
      </c>
      <c r="AW90" s="55">
        <f t="shared" ref="AW90" si="770">AW88/AR88-1</f>
        <v>2.7435018108393994E-2</v>
      </c>
      <c r="AX90" s="55">
        <f t="shared" ref="AX90" si="771">AX88/AS88-1</f>
        <v>0.10113118191630477</v>
      </c>
      <c r="AY90" s="55">
        <f t="shared" ref="AY90" si="772">AY88/AT88-1</f>
        <v>0.56696102758721323</v>
      </c>
      <c r="AZ90" s="55">
        <f t="shared" ref="AZ90:BB90" si="773">AZ88/AU88-1</f>
        <v>0.15090226169831822</v>
      </c>
      <c r="BA90" s="55">
        <f t="shared" si="773"/>
        <v>0.1906283334092429</v>
      </c>
      <c r="BB90" s="55">
        <f t="shared" si="773"/>
        <v>1.2384190660386318E-2</v>
      </c>
    </row>
    <row r="91" spans="1:123" s="59" customFormat="1" outlineLevel="1">
      <c r="A91" s="57" t="s">
        <v>30</v>
      </c>
      <c r="B91" s="57" t="s">
        <v>30</v>
      </c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>
        <f t="shared" ref="AB91:AZ91" si="774">AB110+AB126+AB145+AB172</f>
        <v>-1350.4918487632872</v>
      </c>
      <c r="AC91" s="80">
        <f t="shared" si="774"/>
        <v>-1170.7868915777196</v>
      </c>
      <c r="AD91" s="80">
        <f t="shared" si="774"/>
        <v>-1542.2060975887009</v>
      </c>
      <c r="AE91" s="80">
        <f t="shared" si="774"/>
        <v>-1711.0620603890322</v>
      </c>
      <c r="AF91" s="80">
        <f t="shared" si="774"/>
        <v>-5774.5468983187402</v>
      </c>
      <c r="AG91" s="80">
        <f t="shared" si="774"/>
        <v>-1613.9700053623649</v>
      </c>
      <c r="AH91" s="80">
        <f t="shared" si="774"/>
        <v>-1616.301022710091</v>
      </c>
      <c r="AI91" s="80">
        <f t="shared" si="774"/>
        <v>-1417.4799039255156</v>
      </c>
      <c r="AJ91" s="80">
        <f t="shared" si="774"/>
        <v>-1540.2379566412576</v>
      </c>
      <c r="AK91" s="80">
        <f t="shared" si="774"/>
        <v>-6187.9888886392291</v>
      </c>
      <c r="AL91" s="80">
        <f t="shared" si="774"/>
        <v>-1235.0043582874882</v>
      </c>
      <c r="AM91" s="80">
        <f t="shared" si="774"/>
        <v>-991.90788762480463</v>
      </c>
      <c r="AN91" s="80">
        <f t="shared" si="774"/>
        <v>-1172.298</v>
      </c>
      <c r="AO91" s="80">
        <f t="shared" si="774"/>
        <v>-1660.1999999999998</v>
      </c>
      <c r="AP91" s="80">
        <f t="shared" si="774"/>
        <v>-5059.4102459122923</v>
      </c>
      <c r="AQ91" s="80">
        <f t="shared" si="774"/>
        <v>-1183.9000000000001</v>
      </c>
      <c r="AR91" s="80">
        <f t="shared" si="774"/>
        <v>-1233.6000000000001</v>
      </c>
      <c r="AS91" s="80">
        <f t="shared" si="774"/>
        <v>-987.64599999999996</v>
      </c>
      <c r="AT91" s="80">
        <f t="shared" si="774"/>
        <v>-1753.4</v>
      </c>
      <c r="AU91" s="80">
        <f t="shared" si="774"/>
        <v>-5158.5459999999994</v>
      </c>
      <c r="AV91" s="80">
        <f t="shared" si="774"/>
        <v>0</v>
      </c>
      <c r="AW91" s="80">
        <f t="shared" si="774"/>
        <v>0</v>
      </c>
      <c r="AX91" s="80">
        <f t="shared" si="774"/>
        <v>0</v>
      </c>
      <c r="AY91" s="80">
        <f t="shared" si="774"/>
        <v>-386.3</v>
      </c>
      <c r="AZ91" s="80">
        <f t="shared" si="774"/>
        <v>-386.3</v>
      </c>
      <c r="BA91" s="80">
        <f t="shared" ref="BA91:BB91" si="775">BA110+BA126+BA145+BA172</f>
        <v>0</v>
      </c>
      <c r="BB91" s="80">
        <f t="shared" si="775"/>
        <v>0</v>
      </c>
    </row>
    <row r="92" spans="1:123" outlineLevel="1">
      <c r="A92" s="52" t="s">
        <v>224</v>
      </c>
      <c r="B92" s="52" t="s">
        <v>39</v>
      </c>
      <c r="C92" s="53" t="s">
        <v>103</v>
      </c>
      <c r="D92" s="53" t="s">
        <v>103</v>
      </c>
      <c r="E92" s="53" t="s">
        <v>103</v>
      </c>
      <c r="F92" s="55" t="s">
        <v>103</v>
      </c>
      <c r="G92" s="53" t="s">
        <v>103</v>
      </c>
      <c r="H92" s="53" t="s">
        <v>103</v>
      </c>
      <c r="I92" s="53" t="s">
        <v>103</v>
      </c>
      <c r="J92" s="53" t="s">
        <v>103</v>
      </c>
      <c r="K92" s="55" t="s">
        <v>103</v>
      </c>
      <c r="L92" s="53" t="s">
        <v>103</v>
      </c>
      <c r="M92" s="53" t="s">
        <v>103</v>
      </c>
      <c r="N92" s="53" t="s">
        <v>103</v>
      </c>
      <c r="O92" s="53" t="s">
        <v>103</v>
      </c>
      <c r="P92" s="55" t="s">
        <v>103</v>
      </c>
      <c r="Q92" s="53" t="s">
        <v>103</v>
      </c>
      <c r="R92" s="53" t="s">
        <v>103</v>
      </c>
      <c r="S92" s="53" t="s">
        <v>103</v>
      </c>
      <c r="T92" s="53" t="s">
        <v>103</v>
      </c>
      <c r="U92" s="55" t="s">
        <v>103</v>
      </c>
      <c r="V92" s="53" t="s">
        <v>103</v>
      </c>
      <c r="W92" s="53" t="s">
        <v>103</v>
      </c>
      <c r="X92" s="53" t="s">
        <v>103</v>
      </c>
      <c r="Y92" s="53" t="s">
        <v>103</v>
      </c>
      <c r="Z92" s="55" t="s">
        <v>103</v>
      </c>
      <c r="AA92" s="53" t="s">
        <v>103</v>
      </c>
      <c r="AB92" s="55">
        <f t="shared" ref="AB92:AS92" si="776">AB91/AB40</f>
        <v>-0.63656884371619105</v>
      </c>
      <c r="AC92" s="55">
        <f t="shared" si="776"/>
        <v>-0.70956022879108172</v>
      </c>
      <c r="AD92" s="55">
        <f t="shared" si="776"/>
        <v>-0.62759261933826049</v>
      </c>
      <c r="AE92" s="55">
        <f t="shared" si="776"/>
        <v>-0.59649978348350896</v>
      </c>
      <c r="AF92" s="55">
        <f t="shared" si="776"/>
        <v>-0.63474867130921009</v>
      </c>
      <c r="AG92" s="55">
        <f t="shared" si="776"/>
        <v>-0.68288057721538797</v>
      </c>
      <c r="AH92" s="55">
        <f t="shared" si="776"/>
        <v>-0.73334732966771821</v>
      </c>
      <c r="AI92" s="55">
        <f t="shared" si="776"/>
        <v>-0.69020081510494669</v>
      </c>
      <c r="AJ92" s="55">
        <f t="shared" si="776"/>
        <v>-0.56874682376045305</v>
      </c>
      <c r="AK92" s="55">
        <f t="shared" si="776"/>
        <v>-0.66328367427932577</v>
      </c>
      <c r="AL92" s="55">
        <f t="shared" si="776"/>
        <v>-0.67047816854533371</v>
      </c>
      <c r="AM92" s="55">
        <f t="shared" si="776"/>
        <v>-0.60343365092829815</v>
      </c>
      <c r="AN92" s="55">
        <f t="shared" si="776"/>
        <v>-0.71152202729802039</v>
      </c>
      <c r="AO92" s="55">
        <f t="shared" si="776"/>
        <v>-0.8049064287792107</v>
      </c>
      <c r="AP92" s="55">
        <f t="shared" si="776"/>
        <v>-0.70309229371718363</v>
      </c>
      <c r="AQ92" s="55">
        <f t="shared" si="776"/>
        <v>-0.73689779658907018</v>
      </c>
      <c r="AR92" s="55">
        <f t="shared" si="776"/>
        <v>-0.8167913659537841</v>
      </c>
      <c r="AS92" s="55">
        <f t="shared" si="776"/>
        <v>-0.67842801071036529</v>
      </c>
      <c r="AT92" s="55">
        <f t="shared" ref="AT92" si="777">AT91/AT40</f>
        <v>-1.0229274838107463</v>
      </c>
      <c r="AU92" s="55">
        <f>AU91/AU40</f>
        <v>-0.82053787102026365</v>
      </c>
      <c r="AV92" s="55" t="e">
        <f t="shared" ref="AV92:AZ92" si="778">AV91/AV40</f>
        <v>#DIV/0!</v>
      </c>
      <c r="AW92" s="55" t="e">
        <f t="shared" si="778"/>
        <v>#DIV/0!</v>
      </c>
      <c r="AX92" s="55" t="e">
        <f t="shared" si="778"/>
        <v>#DIV/0!</v>
      </c>
      <c r="AY92" s="55">
        <f t="shared" si="778"/>
        <v>-0.58824425156083449</v>
      </c>
      <c r="AZ92" s="55">
        <f t="shared" si="778"/>
        <v>-0.58824425156083449</v>
      </c>
      <c r="BA92" s="55"/>
      <c r="BB92" s="55"/>
    </row>
    <row r="93" spans="1:123" outlineLevel="1">
      <c r="A93" s="52" t="s">
        <v>215</v>
      </c>
      <c r="B93" s="52" t="s">
        <v>28</v>
      </c>
      <c r="C93" s="53" t="s">
        <v>103</v>
      </c>
      <c r="D93" s="53" t="s">
        <v>103</v>
      </c>
      <c r="E93" s="53" t="s">
        <v>103</v>
      </c>
      <c r="F93" s="55" t="s">
        <v>103</v>
      </c>
      <c r="G93" s="53" t="s">
        <v>103</v>
      </c>
      <c r="H93" s="53" t="s">
        <v>103</v>
      </c>
      <c r="I93" s="53" t="s">
        <v>103</v>
      </c>
      <c r="J93" s="53" t="s">
        <v>103</v>
      </c>
      <c r="K93" s="55" t="s">
        <v>103</v>
      </c>
      <c r="L93" s="53" t="s">
        <v>103</v>
      </c>
      <c r="M93" s="53" t="s">
        <v>103</v>
      </c>
      <c r="N93" s="53" t="s">
        <v>103</v>
      </c>
      <c r="O93" s="53" t="s">
        <v>103</v>
      </c>
      <c r="P93" s="55" t="s">
        <v>103</v>
      </c>
      <c r="Q93" s="53" t="s">
        <v>103</v>
      </c>
      <c r="R93" s="53" t="s">
        <v>103</v>
      </c>
      <c r="S93" s="53" t="s">
        <v>103</v>
      </c>
      <c r="T93" s="53" t="s">
        <v>103</v>
      </c>
      <c r="U93" s="55" t="s">
        <v>103</v>
      </c>
      <c r="V93" s="53" t="s">
        <v>103</v>
      </c>
      <c r="W93" s="53" t="s">
        <v>103</v>
      </c>
      <c r="X93" s="53" t="s">
        <v>103</v>
      </c>
      <c r="Y93" s="53" t="s">
        <v>103</v>
      </c>
      <c r="Z93" s="55" t="s">
        <v>103</v>
      </c>
      <c r="AA93" s="53" t="s">
        <v>103</v>
      </c>
      <c r="AB93" s="53" t="s">
        <v>103</v>
      </c>
      <c r="AC93" s="53" t="s">
        <v>103</v>
      </c>
      <c r="AD93" s="53" t="s">
        <v>103</v>
      </c>
      <c r="AE93" s="55" t="s">
        <v>103</v>
      </c>
      <c r="AF93" s="53" t="s">
        <v>103</v>
      </c>
      <c r="AG93" s="55">
        <f t="shared" ref="AG93" si="779">AG91/AB91-1</f>
        <v>0.19509792438981233</v>
      </c>
      <c r="AH93" s="55">
        <f t="shared" ref="AH93" si="780">AH91/AC91-1</f>
        <v>0.38052538368618816</v>
      </c>
      <c r="AI93" s="55">
        <f t="shared" ref="AI93" si="781">AI91/AD91-1</f>
        <v>-8.0875178653618041E-2</v>
      </c>
      <c r="AJ93" s="55">
        <f t="shared" ref="AJ93" si="782">AJ91/AE91-1</f>
        <v>-9.9835130298509211E-2</v>
      </c>
      <c r="AK93" s="55">
        <f t="shared" ref="AK93" si="783">AK91/AF91-1</f>
        <v>7.1597304100320391E-2</v>
      </c>
      <c r="AL93" s="55">
        <f t="shared" ref="AL93" si="784">AL91/AG91-1</f>
        <v>-0.23480340143607081</v>
      </c>
      <c r="AM93" s="55">
        <f t="shared" ref="AM93" si="785">AM91/AH91-1</f>
        <v>-0.38630993008861148</v>
      </c>
      <c r="AN93" s="55">
        <f t="shared" ref="AN93:AO93" si="786">AN91/AI91-1</f>
        <v>-0.17297028567849038</v>
      </c>
      <c r="AO93" s="55">
        <f t="shared" si="786"/>
        <v>7.7885396111351035E-2</v>
      </c>
      <c r="AP93" s="55">
        <f t="shared" ref="AP93:AT93" si="787">AP91/AK91-1</f>
        <v>-0.1823821378863395</v>
      </c>
      <c r="AQ93" s="55">
        <f t="shared" si="787"/>
        <v>-4.1379901167597266E-2</v>
      </c>
      <c r="AR93" s="55">
        <f t="shared" si="787"/>
        <v>0.24366386777500559</v>
      </c>
      <c r="AS93" s="55">
        <f t="shared" si="787"/>
        <v>-0.15751285082803179</v>
      </c>
      <c r="AT93" s="55">
        <f t="shared" si="787"/>
        <v>5.6137814721118007E-2</v>
      </c>
      <c r="AU93" s="55">
        <f t="shared" ref="AU93" si="788">AU91/AP91-1</f>
        <v>1.9594330024492956E-2</v>
      </c>
      <c r="AV93" s="55">
        <f t="shared" ref="AV93" si="789">AV91/AQ91-1</f>
        <v>-1</v>
      </c>
      <c r="AW93" s="55">
        <f t="shared" ref="AW93" si="790">AW91/AR91-1</f>
        <v>-1</v>
      </c>
      <c r="AX93" s="55">
        <f t="shared" ref="AX93" si="791">AX91/AS91-1</f>
        <v>-1</v>
      </c>
      <c r="AY93" s="55">
        <f t="shared" ref="AY93" si="792">AY91/AT91-1</f>
        <v>-0.77968518307288703</v>
      </c>
      <c r="AZ93" s="55">
        <f t="shared" ref="AZ93" si="793">AZ91/AU91-1</f>
        <v>-0.92511455747414095</v>
      </c>
      <c r="BA93" s="55"/>
      <c r="BB93" s="55"/>
    </row>
    <row r="94" spans="1:123" s="59" customFormat="1" outlineLevel="1">
      <c r="A94" s="57" t="s">
        <v>31</v>
      </c>
      <c r="B94" s="57" t="s">
        <v>31</v>
      </c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>
        <f t="shared" ref="O94:AU94" si="794">O113+O129+O148+O175</f>
        <v>-187.29222876024082</v>
      </c>
      <c r="P94" s="80">
        <f t="shared" si="794"/>
        <v>-735.26467704699417</v>
      </c>
      <c r="Q94" s="80">
        <f t="shared" si="794"/>
        <v>-922.55690580723501</v>
      </c>
      <c r="R94" s="80">
        <f t="shared" si="794"/>
        <v>-604.72272361273019</v>
      </c>
      <c r="S94" s="80">
        <f t="shared" si="794"/>
        <v>-682.06166917403937</v>
      </c>
      <c r="T94" s="80">
        <f t="shared" si="794"/>
        <v>-705.99533130877512</v>
      </c>
      <c r="U94" s="80">
        <f t="shared" si="794"/>
        <v>-861.48744947519276</v>
      </c>
      <c r="V94" s="80">
        <f t="shared" si="794"/>
        <v>-2854.2671735707381</v>
      </c>
      <c r="W94" s="80">
        <f t="shared" si="794"/>
        <v>-657.25832557467368</v>
      </c>
      <c r="X94" s="80">
        <f t="shared" si="794"/>
        <v>-692.66371155067259</v>
      </c>
      <c r="Y94" s="80">
        <f t="shared" si="794"/>
        <v>-709.68725714326217</v>
      </c>
      <c r="Z94" s="80">
        <f t="shared" si="794"/>
        <v>-901.67417361952664</v>
      </c>
      <c r="AA94" s="80">
        <f t="shared" si="794"/>
        <v>-2953.8705878608148</v>
      </c>
      <c r="AB94" s="80">
        <f t="shared" si="794"/>
        <v>-722.8329345902871</v>
      </c>
      <c r="AC94" s="80">
        <f t="shared" si="794"/>
        <v>-826.74713838106481</v>
      </c>
      <c r="AD94" s="80">
        <f t="shared" si="794"/>
        <v>-989.95827314989776</v>
      </c>
      <c r="AE94" s="80">
        <f t="shared" si="794"/>
        <v>-1462.0999712133103</v>
      </c>
      <c r="AF94" s="80">
        <f t="shared" si="794"/>
        <v>-4001.6383173345598</v>
      </c>
      <c r="AG94" s="80">
        <f t="shared" si="794"/>
        <v>-1037.11226979755</v>
      </c>
      <c r="AH94" s="80">
        <f t="shared" si="794"/>
        <v>-1004.5377828667602</v>
      </c>
      <c r="AI94" s="80">
        <f t="shared" si="794"/>
        <v>-1021.822246203315</v>
      </c>
      <c r="AJ94" s="80">
        <f t="shared" si="794"/>
        <v>-1292.2827964685046</v>
      </c>
      <c r="AK94" s="80">
        <f t="shared" si="794"/>
        <v>-4357.1421150993547</v>
      </c>
      <c r="AL94" s="80">
        <f t="shared" si="794"/>
        <v>-906.91579096459066</v>
      </c>
      <c r="AM94" s="80">
        <f t="shared" si="794"/>
        <v>-875.2954519896582</v>
      </c>
      <c r="AN94" s="80">
        <f t="shared" si="794"/>
        <v>-852.53899999999999</v>
      </c>
      <c r="AO94" s="80">
        <f t="shared" si="794"/>
        <v>-1068.5</v>
      </c>
      <c r="AP94" s="80">
        <f t="shared" si="794"/>
        <v>-3703.2502429542492</v>
      </c>
      <c r="AQ94" s="80">
        <f t="shared" si="794"/>
        <v>-831.3</v>
      </c>
      <c r="AR94" s="80">
        <f t="shared" si="794"/>
        <v>-778.80000000000007</v>
      </c>
      <c r="AS94" s="80">
        <f t="shared" si="794"/>
        <v>-738.46500000000003</v>
      </c>
      <c r="AT94" s="80">
        <f t="shared" si="794"/>
        <v>-910.7</v>
      </c>
      <c r="AU94" s="80">
        <f t="shared" si="794"/>
        <v>-3259.2650000000008</v>
      </c>
      <c r="AV94" s="80"/>
      <c r="AW94" s="80"/>
      <c r="AX94" s="80"/>
      <c r="AY94" s="80"/>
      <c r="AZ94" s="80"/>
      <c r="BA94" s="80"/>
      <c r="BB94" s="80"/>
    </row>
    <row r="95" spans="1:123" outlineLevel="1">
      <c r="A95" s="52" t="s">
        <v>224</v>
      </c>
      <c r="B95" s="52" t="s">
        <v>39</v>
      </c>
      <c r="C95" s="53" t="s">
        <v>103</v>
      </c>
      <c r="D95" s="53" t="s">
        <v>103</v>
      </c>
      <c r="E95" s="53" t="s">
        <v>103</v>
      </c>
      <c r="F95" s="55" t="s">
        <v>103</v>
      </c>
      <c r="G95" s="53" t="s">
        <v>103</v>
      </c>
      <c r="H95" s="53" t="s">
        <v>103</v>
      </c>
      <c r="I95" s="53" t="s">
        <v>103</v>
      </c>
      <c r="J95" s="53" t="s">
        <v>103</v>
      </c>
      <c r="K95" s="55" t="s">
        <v>103</v>
      </c>
      <c r="L95" s="53" t="s">
        <v>103</v>
      </c>
      <c r="M95" s="53" t="s">
        <v>103</v>
      </c>
      <c r="N95" s="53" t="s">
        <v>103</v>
      </c>
      <c r="O95" s="55">
        <f t="shared" ref="O95:AS95" si="795">O94/O43</f>
        <v>-0.76285074071832126</v>
      </c>
      <c r="P95" s="55">
        <f t="shared" si="795"/>
        <v>-0.60715497691741882</v>
      </c>
      <c r="Q95" s="55">
        <f t="shared" si="795"/>
        <v>-0.63339967959543408</v>
      </c>
      <c r="R95" s="55">
        <f t="shared" si="795"/>
        <v>-0.74910884272710332</v>
      </c>
      <c r="S95" s="55">
        <f t="shared" si="795"/>
        <v>-0.84550574920176769</v>
      </c>
      <c r="T95" s="55">
        <f t="shared" si="795"/>
        <v>-0.76253983901672118</v>
      </c>
      <c r="U95" s="55">
        <f t="shared" si="795"/>
        <v>-0.63993625135285837</v>
      </c>
      <c r="V95" s="55">
        <f t="shared" si="795"/>
        <v>-0.73449961336642167</v>
      </c>
      <c r="W95" s="55">
        <f t="shared" si="795"/>
        <v>-0.73906004864227293</v>
      </c>
      <c r="X95" s="55">
        <f t="shared" si="795"/>
        <v>-0.79850001169099871</v>
      </c>
      <c r="Y95" s="55">
        <f t="shared" si="795"/>
        <v>-0.75845544967691891</v>
      </c>
      <c r="Z95" s="55">
        <f t="shared" si="795"/>
        <v>-0.62754182565985717</v>
      </c>
      <c r="AA95" s="55">
        <f t="shared" si="795"/>
        <v>-0.71534267841257282</v>
      </c>
      <c r="AB95" s="55">
        <f t="shared" si="795"/>
        <v>-0.80922447152420462</v>
      </c>
      <c r="AC95" s="55">
        <f t="shared" si="795"/>
        <v>-0.84431346323306711</v>
      </c>
      <c r="AD95" s="55">
        <f t="shared" si="795"/>
        <v>-0.71497340114072416</v>
      </c>
      <c r="AE95" s="55">
        <f t="shared" si="795"/>
        <v>-0.70432863450359684</v>
      </c>
      <c r="AF95" s="55">
        <f t="shared" si="795"/>
        <v>-0.75036503446600644</v>
      </c>
      <c r="AG95" s="55">
        <f t="shared" si="795"/>
        <v>-0.78585109964056699</v>
      </c>
      <c r="AH95" s="55">
        <f t="shared" si="795"/>
        <v>-0.82503838633576398</v>
      </c>
      <c r="AI95" s="55">
        <f t="shared" si="795"/>
        <v>-0.73481397564239137</v>
      </c>
      <c r="AJ95" s="55">
        <f t="shared" si="795"/>
        <v>-0.68234194254678793</v>
      </c>
      <c r="AK95" s="55">
        <f t="shared" si="795"/>
        <v>-0.74842150002287056</v>
      </c>
      <c r="AL95" s="55">
        <f t="shared" si="795"/>
        <v>-0.89140018442799274</v>
      </c>
      <c r="AM95" s="55">
        <f t="shared" si="795"/>
        <v>-0.96246275055440156</v>
      </c>
      <c r="AN95" s="55">
        <f t="shared" si="795"/>
        <v>-0.87347175050075054</v>
      </c>
      <c r="AO95" s="55">
        <f t="shared" si="795"/>
        <v>-0.71024993352831689</v>
      </c>
      <c r="AP95" s="55">
        <f t="shared" si="795"/>
        <v>-0.84025869163890599</v>
      </c>
      <c r="AQ95" s="55">
        <f t="shared" si="795"/>
        <v>-0.97811507236145423</v>
      </c>
      <c r="AR95" s="55">
        <f t="shared" si="795"/>
        <v>-0.97313507434711999</v>
      </c>
      <c r="AS95" s="55">
        <f t="shared" si="795"/>
        <v>-0.89031649026271908</v>
      </c>
      <c r="AT95" s="55">
        <f t="shared" ref="AT95" si="796">AT94/AT43</f>
        <v>-0.70618796526054595</v>
      </c>
      <c r="AU95" s="55">
        <f>AU94/AU43</f>
        <v>-0.86470061213915494</v>
      </c>
      <c r="AV95" s="55"/>
      <c r="AW95" s="55"/>
      <c r="AX95" s="55"/>
      <c r="AY95" s="55"/>
      <c r="AZ95" s="55"/>
      <c r="BA95" s="55"/>
      <c r="BB95" s="55"/>
    </row>
    <row r="96" spans="1:123" outlineLevel="1">
      <c r="A96" s="52" t="s">
        <v>215</v>
      </c>
      <c r="B96" s="52" t="s">
        <v>28</v>
      </c>
      <c r="C96" s="53" t="s">
        <v>103</v>
      </c>
      <c r="D96" s="53" t="s">
        <v>103</v>
      </c>
      <c r="E96" s="53" t="s">
        <v>103</v>
      </c>
      <c r="F96" s="55" t="s">
        <v>103</v>
      </c>
      <c r="G96" s="53" t="s">
        <v>103</v>
      </c>
      <c r="H96" s="53" t="s">
        <v>103</v>
      </c>
      <c r="I96" s="53" t="s">
        <v>103</v>
      </c>
      <c r="J96" s="53" t="s">
        <v>103</v>
      </c>
      <c r="K96" s="55" t="s">
        <v>103</v>
      </c>
      <c r="L96" s="53" t="s">
        <v>103</v>
      </c>
      <c r="M96" s="53" t="s">
        <v>103</v>
      </c>
      <c r="N96" s="53" t="s">
        <v>103</v>
      </c>
      <c r="O96" s="55" t="s">
        <v>103</v>
      </c>
      <c r="P96" s="55" t="s">
        <v>103</v>
      </c>
      <c r="Q96" s="55" t="s">
        <v>103</v>
      </c>
      <c r="R96" s="55" t="s">
        <v>103</v>
      </c>
      <c r="S96" s="55" t="s">
        <v>103</v>
      </c>
      <c r="T96" s="55">
        <f t="shared" ref="T96" si="797">T94/O94-1</f>
        <v>2.7694854505284567</v>
      </c>
      <c r="U96" s="55">
        <f t="shared" ref="U96" si="798">U94/P94-1</f>
        <v>0.17166984402833085</v>
      </c>
      <c r="V96" s="55">
        <f t="shared" ref="V96" si="799">V94/Q94-1</f>
        <v>2.0938657069324753</v>
      </c>
      <c r="W96" s="55">
        <f t="shared" ref="W96" si="800">W94/R94-1</f>
        <v>8.6875521475504813E-2</v>
      </c>
      <c r="X96" s="55">
        <f t="shared" ref="X96" si="801">X94/S94-1</f>
        <v>1.5544111120438853E-2</v>
      </c>
      <c r="Y96" s="55">
        <f t="shared" ref="Y96" si="802">Y94/T94-1</f>
        <v>5.2293912873941917E-3</v>
      </c>
      <c r="Z96" s="55">
        <f t="shared" ref="Z96" si="803">Z94/U94-1</f>
        <v>4.6648066862512216E-2</v>
      </c>
      <c r="AA96" s="55">
        <f t="shared" ref="AA96" si="804">AA94/V94-1</f>
        <v>3.4896317770235497E-2</v>
      </c>
      <c r="AB96" s="55">
        <f t="shared" ref="AB96" si="805">AB94/W94-1</f>
        <v>9.9769917647339446E-2</v>
      </c>
      <c r="AC96" s="55">
        <f t="shared" ref="AC96" si="806">AC94/X94-1</f>
        <v>0.19357651425136502</v>
      </c>
      <c r="AD96" s="55">
        <f t="shared" ref="AD96" si="807">AD94/Y94-1</f>
        <v>0.39492186619613801</v>
      </c>
      <c r="AE96" s="55">
        <f t="shared" ref="AE96" si="808">AE94/Z94-1</f>
        <v>0.62153914794310472</v>
      </c>
      <c r="AF96" s="55">
        <f t="shared" ref="AF96" si="809">AF94/AA94-1</f>
        <v>0.35471009927775321</v>
      </c>
      <c r="AG96" s="55">
        <f t="shared" ref="AG96" si="810">AG94/AB94-1</f>
        <v>0.43478834481359274</v>
      </c>
      <c r="AH96" s="55">
        <f t="shared" ref="AH96" si="811">AH94/AC94-1</f>
        <v>0.21504839416057098</v>
      </c>
      <c r="AI96" s="55">
        <f t="shared" ref="AI96" si="812">AI94/AD94-1</f>
        <v>3.2187188003420353E-2</v>
      </c>
      <c r="AJ96" s="55">
        <f t="shared" ref="AJ96" si="813">AJ94/AE94-1</f>
        <v>-0.11614607625214879</v>
      </c>
      <c r="AK96" s="55">
        <f t="shared" ref="AK96" si="814">AK94/AF94-1</f>
        <v>8.8839562592351262E-2</v>
      </c>
      <c r="AL96" s="55">
        <f t="shared" ref="AL96" si="815">AL94/AG94-1</f>
        <v>-0.12553749736118192</v>
      </c>
      <c r="AM96" s="55">
        <f t="shared" ref="AM96" si="816">AM94/AH94-1</f>
        <v>-0.12865850651059518</v>
      </c>
      <c r="AN96" s="55">
        <f t="shared" ref="AN96:AO96" si="817">AN94/AI94-1</f>
        <v>-0.16566799835519752</v>
      </c>
      <c r="AO96" s="55">
        <f t="shared" si="817"/>
        <v>-0.17316859520226424</v>
      </c>
      <c r="AP96" s="55">
        <f t="shared" ref="AP96:AT96" si="818">AP94/AK94-1</f>
        <v>-0.15007356998503474</v>
      </c>
      <c r="AQ96" s="55">
        <f t="shared" si="818"/>
        <v>-8.3376860032579381E-2</v>
      </c>
      <c r="AR96" s="55">
        <f t="shared" si="818"/>
        <v>-0.1102432918739743</v>
      </c>
      <c r="AS96" s="55">
        <f t="shared" si="818"/>
        <v>-0.13380502240953196</v>
      </c>
      <c r="AT96" s="55">
        <f t="shared" si="818"/>
        <v>-0.14768366869443139</v>
      </c>
      <c r="AU96" s="55">
        <f t="shared" ref="AU96" si="819">AU94/AP94-1</f>
        <v>-0.11989069434315658</v>
      </c>
      <c r="AV96" s="55"/>
      <c r="AW96" s="55"/>
      <c r="AX96" s="55"/>
      <c r="AY96" s="55"/>
      <c r="AZ96" s="55"/>
      <c r="BA96" s="55"/>
      <c r="BB96" s="55"/>
    </row>
    <row r="97" spans="1:123" s="59" customFormat="1" outlineLevel="1">
      <c r="A97" s="57" t="s">
        <v>32</v>
      </c>
      <c r="B97" s="57" t="s">
        <v>32</v>
      </c>
      <c r="C97" s="80">
        <f t="shared" ref="C97:AU97" si="820">C116+C132+C151+C178</f>
        <v>-57.181598154870244</v>
      </c>
      <c r="D97" s="80">
        <f t="shared" si="820"/>
        <v>-66.618675493136749</v>
      </c>
      <c r="E97" s="80">
        <f t="shared" si="820"/>
        <v>-91.546753171955785</v>
      </c>
      <c r="F97" s="80">
        <f t="shared" si="820"/>
        <v>-103.06991150531742</v>
      </c>
      <c r="G97" s="80">
        <f t="shared" si="820"/>
        <v>-318.41693832528023</v>
      </c>
      <c r="H97" s="80">
        <f t="shared" si="820"/>
        <v>-107.86132718774938</v>
      </c>
      <c r="I97" s="80">
        <f t="shared" si="820"/>
        <v>-101.89816885747736</v>
      </c>
      <c r="J97" s="80">
        <f t="shared" si="820"/>
        <v>-115.2</v>
      </c>
      <c r="K97" s="80">
        <f t="shared" si="820"/>
        <v>-124.70244199893003</v>
      </c>
      <c r="L97" s="80">
        <f t="shared" si="820"/>
        <v>-449.66193804415678</v>
      </c>
      <c r="M97" s="80">
        <f t="shared" si="820"/>
        <v>-127.23866266683102</v>
      </c>
      <c r="N97" s="80">
        <f t="shared" si="820"/>
        <v>-132.12447315781426</v>
      </c>
      <c r="O97" s="80">
        <f t="shared" si="820"/>
        <v>-141.67802380451312</v>
      </c>
      <c r="P97" s="80">
        <f t="shared" si="820"/>
        <v>-162.6</v>
      </c>
      <c r="Q97" s="80">
        <f t="shared" si="820"/>
        <v>-563.6852688380784</v>
      </c>
      <c r="R97" s="80">
        <f t="shared" si="820"/>
        <v>-163.99937226842965</v>
      </c>
      <c r="S97" s="80">
        <f t="shared" si="820"/>
        <v>-204.85111655609123</v>
      </c>
      <c r="T97" s="80">
        <f t="shared" si="820"/>
        <v>-232.08670736304583</v>
      </c>
      <c r="U97" s="80">
        <f t="shared" si="820"/>
        <v>-251.76909582482915</v>
      </c>
      <c r="V97" s="80">
        <f t="shared" si="820"/>
        <v>-852.70629201239569</v>
      </c>
      <c r="W97" s="80">
        <f t="shared" si="820"/>
        <v>-228.0603142158848</v>
      </c>
      <c r="X97" s="80">
        <f t="shared" si="820"/>
        <v>-245.53793005102051</v>
      </c>
      <c r="Y97" s="80">
        <f t="shared" si="820"/>
        <v>-251.40495222220898</v>
      </c>
      <c r="Z97" s="80">
        <f t="shared" si="820"/>
        <v>-303.99179376870558</v>
      </c>
      <c r="AA97" s="80">
        <f t="shared" si="820"/>
        <v>-1028.9949902578198</v>
      </c>
      <c r="AB97" s="80">
        <f t="shared" si="820"/>
        <v>-286.64337576265706</v>
      </c>
      <c r="AC97" s="80">
        <f t="shared" si="820"/>
        <v>-312.28433805619949</v>
      </c>
      <c r="AD97" s="80">
        <f t="shared" si="820"/>
        <v>-363.55197934115182</v>
      </c>
      <c r="AE97" s="80">
        <f t="shared" si="820"/>
        <v>-460.66427266696269</v>
      </c>
      <c r="AF97" s="80">
        <f t="shared" si="820"/>
        <v>-1423.143965826971</v>
      </c>
      <c r="AG97" s="80">
        <f t="shared" si="820"/>
        <v>-450.47934268477997</v>
      </c>
      <c r="AH97" s="80">
        <f t="shared" si="820"/>
        <v>-463.54935002484672</v>
      </c>
      <c r="AI97" s="80">
        <f t="shared" si="820"/>
        <v>-463.77950185697273</v>
      </c>
      <c r="AJ97" s="80">
        <f t="shared" si="820"/>
        <v>-649.3323908492539</v>
      </c>
      <c r="AK97" s="80">
        <f t="shared" si="820"/>
        <v>-2027.1405854158531</v>
      </c>
      <c r="AL97" s="80">
        <f t="shared" si="820"/>
        <v>-513.69937115184496</v>
      </c>
      <c r="AM97" s="80">
        <f t="shared" si="820"/>
        <v>-508.22207028619107</v>
      </c>
      <c r="AN97" s="80">
        <f t="shared" si="820"/>
        <v>-547</v>
      </c>
      <c r="AO97" s="80">
        <f t="shared" si="820"/>
        <v>-564.6</v>
      </c>
      <c r="AP97" s="80">
        <f t="shared" si="820"/>
        <v>-2133.5214414380362</v>
      </c>
      <c r="AQ97" s="80">
        <f t="shared" si="820"/>
        <v>-556.79999999999995</v>
      </c>
      <c r="AR97" s="80">
        <f t="shared" si="820"/>
        <v>-583.20000000000005</v>
      </c>
      <c r="AS97" s="80">
        <f t="shared" si="820"/>
        <v>0</v>
      </c>
      <c r="AT97" s="80">
        <f t="shared" si="820"/>
        <v>0</v>
      </c>
      <c r="AU97" s="80">
        <f t="shared" si="820"/>
        <v>-1140</v>
      </c>
      <c r="AV97" s="80"/>
      <c r="AW97" s="80"/>
      <c r="AX97" s="80"/>
      <c r="AY97" s="80"/>
      <c r="AZ97" s="80"/>
      <c r="BA97" s="80"/>
      <c r="BB97" s="80"/>
    </row>
    <row r="98" spans="1:123" outlineLevel="1">
      <c r="A98" s="52" t="s">
        <v>224</v>
      </c>
      <c r="B98" s="52" t="s">
        <v>39</v>
      </c>
      <c r="C98" s="55">
        <f t="shared" ref="C98:AR98" si="821">C97/C46</f>
        <v>-0.86405808035962561</v>
      </c>
      <c r="D98" s="55">
        <f t="shared" si="821"/>
        <v>-0.78824835624701795</v>
      </c>
      <c r="E98" s="55">
        <f t="shared" si="821"/>
        <v>-0.83637813048424214</v>
      </c>
      <c r="F98" s="55">
        <f t="shared" si="821"/>
        <v>-0.60139715311119435</v>
      </c>
      <c r="G98" s="55">
        <f t="shared" si="821"/>
        <v>-0.73787378766822898</v>
      </c>
      <c r="H98" s="55">
        <f t="shared" si="821"/>
        <v>-0.82955594799927967</v>
      </c>
      <c r="I98" s="55">
        <f t="shared" si="821"/>
        <v>-0.80821552865807267</v>
      </c>
      <c r="J98" s="55">
        <f t="shared" si="821"/>
        <v>-0.87738004569687733</v>
      </c>
      <c r="K98" s="55">
        <f t="shared" si="821"/>
        <v>-0.64835870045151656</v>
      </c>
      <c r="L98" s="55">
        <f t="shared" si="821"/>
        <v>-0.77563157260096882</v>
      </c>
      <c r="M98" s="55">
        <f t="shared" si="821"/>
        <v>-0.88086324396192717</v>
      </c>
      <c r="N98" s="55">
        <f t="shared" si="821"/>
        <v>-0.87089443138123546</v>
      </c>
      <c r="O98" s="55">
        <f t="shared" si="821"/>
        <v>-0.8850269213994838</v>
      </c>
      <c r="P98" s="55">
        <f t="shared" si="821"/>
        <v>-0.64988009592326135</v>
      </c>
      <c r="Q98" s="55">
        <f t="shared" si="821"/>
        <v>-0.79792125923316382</v>
      </c>
      <c r="R98" s="55">
        <f t="shared" si="821"/>
        <v>-0.81539253806014689</v>
      </c>
      <c r="S98" s="55">
        <f t="shared" si="821"/>
        <v>-0.86979350066670746</v>
      </c>
      <c r="T98" s="55">
        <f t="shared" si="821"/>
        <v>-0.86799893598917299</v>
      </c>
      <c r="U98" s="55">
        <f t="shared" si="821"/>
        <v>-0.69932944199739566</v>
      </c>
      <c r="V98" s="55">
        <f t="shared" si="821"/>
        <v>-0.8013835702671005</v>
      </c>
      <c r="W98" s="55">
        <f t="shared" si="821"/>
        <v>-0.84517038890201668</v>
      </c>
      <c r="X98" s="55">
        <f t="shared" si="821"/>
        <v>-0.86380857819507606</v>
      </c>
      <c r="Y98" s="55">
        <f t="shared" si="821"/>
        <v>-0.84854392035063231</v>
      </c>
      <c r="Z98" s="55">
        <f t="shared" si="821"/>
        <v>-0.6715349277370134</v>
      </c>
      <c r="AA98" s="55">
        <f t="shared" si="821"/>
        <v>-0.78968192720949537</v>
      </c>
      <c r="AB98" s="55">
        <f t="shared" si="821"/>
        <v>-0.84084649989539906</v>
      </c>
      <c r="AC98" s="55">
        <f t="shared" si="821"/>
        <v>-0.81702252801034148</v>
      </c>
      <c r="AD98" s="55">
        <f t="shared" si="821"/>
        <v>-0.73598904071890148</v>
      </c>
      <c r="AE98" s="55">
        <f t="shared" si="821"/>
        <v>-0.62910559170137459</v>
      </c>
      <c r="AF98" s="55">
        <f t="shared" si="821"/>
        <v>-0.73006542861757451</v>
      </c>
      <c r="AG98" s="55">
        <f t="shared" si="821"/>
        <v>-0.76883580709966115</v>
      </c>
      <c r="AH98" s="55">
        <f t="shared" si="821"/>
        <v>-0.82493072250083721</v>
      </c>
      <c r="AI98" s="55">
        <f t="shared" si="821"/>
        <v>-0.83801012879718018</v>
      </c>
      <c r="AJ98" s="55">
        <f t="shared" si="821"/>
        <v>-0.72235797165948201</v>
      </c>
      <c r="AK98" s="55">
        <f t="shared" si="821"/>
        <v>-0.77961389211001653</v>
      </c>
      <c r="AL98" s="55">
        <f t="shared" si="821"/>
        <v>-0.79966387676871464</v>
      </c>
      <c r="AM98" s="55">
        <f t="shared" si="821"/>
        <v>-0.85535855400224048</v>
      </c>
      <c r="AN98" s="55">
        <f t="shared" si="821"/>
        <v>-0.90773315632260199</v>
      </c>
      <c r="AO98" s="55">
        <f t="shared" si="821"/>
        <v>-0.64188267394270127</v>
      </c>
      <c r="AP98" s="55">
        <f t="shared" si="821"/>
        <v>-0.78474157681169088</v>
      </c>
      <c r="AQ98" s="55">
        <f t="shared" si="821"/>
        <v>-0.7939540852702125</v>
      </c>
      <c r="AR98" s="55">
        <f t="shared" si="821"/>
        <v>-0.85955577827234009</v>
      </c>
      <c r="AS98" s="55" t="s">
        <v>103</v>
      </c>
      <c r="AT98" s="55" t="s">
        <v>103</v>
      </c>
      <c r="AU98" s="55">
        <f>AU97/AU46</f>
        <v>-0.82621268453895158</v>
      </c>
      <c r="AV98" s="55"/>
      <c r="AW98" s="55"/>
      <c r="AX98" s="55"/>
      <c r="AY98" s="55"/>
      <c r="AZ98" s="55"/>
      <c r="BA98" s="55"/>
      <c r="BB98" s="55"/>
    </row>
    <row r="99" spans="1:123" outlineLevel="1">
      <c r="A99" s="52" t="s">
        <v>215</v>
      </c>
      <c r="B99" s="52" t="s">
        <v>28</v>
      </c>
      <c r="C99" s="53" t="s">
        <v>103</v>
      </c>
      <c r="D99" s="53" t="s">
        <v>103</v>
      </c>
      <c r="E99" s="53" t="s">
        <v>103</v>
      </c>
      <c r="F99" s="55" t="s">
        <v>103</v>
      </c>
      <c r="G99" s="53" t="s">
        <v>103</v>
      </c>
      <c r="H99" s="55">
        <f>H97/C97-1</f>
        <v>0.8862943791045943</v>
      </c>
      <c r="I99" s="55">
        <f t="shared" ref="I99" si="822">I97/D97-1</f>
        <v>0.52957362335994218</v>
      </c>
      <c r="J99" s="55">
        <f t="shared" ref="J99" si="823">J97/E97-1</f>
        <v>0.25837341039955186</v>
      </c>
      <c r="K99" s="55">
        <f t="shared" ref="K99" si="824">K97/F97-1</f>
        <v>0.20988210989680112</v>
      </c>
      <c r="L99" s="55">
        <f t="shared" ref="L99" si="825">L97/G97-1</f>
        <v>0.41217970504069923</v>
      </c>
      <c r="M99" s="55">
        <f t="shared" ref="M99" si="826">M97/H97-1</f>
        <v>0.17965044547757492</v>
      </c>
      <c r="N99" s="55">
        <f t="shared" ref="N99" si="827">N97/I97-1</f>
        <v>0.2966324580632429</v>
      </c>
      <c r="O99" s="55">
        <f t="shared" ref="O99" si="828">O97/J97-1</f>
        <v>0.22984395663639856</v>
      </c>
      <c r="P99" s="55">
        <f t="shared" ref="P99" si="829">P97/K97-1</f>
        <v>0.30390389629575276</v>
      </c>
      <c r="Q99" s="55">
        <f t="shared" ref="Q99" si="830">Q97/L97-1</f>
        <v>0.25357567796348501</v>
      </c>
      <c r="R99" s="55">
        <f t="shared" ref="R99" si="831">R97/M97-1</f>
        <v>0.28891147416296703</v>
      </c>
      <c r="S99" s="55">
        <f t="shared" ref="S99" si="832">S97/N97-1</f>
        <v>0.55044036627044579</v>
      </c>
      <c r="T99" s="55">
        <f t="shared" ref="T99" si="833">T97/O97-1</f>
        <v>0.63812778531749093</v>
      </c>
      <c r="U99" s="55">
        <f t="shared" ref="U99" si="834">U97/P97-1</f>
        <v>0.54839542327693214</v>
      </c>
      <c r="V99" s="55">
        <f t="shared" ref="V99" si="835">V97/Q97-1</f>
        <v>0.51273474605798164</v>
      </c>
      <c r="W99" s="55">
        <f t="shared" ref="W99" si="836">W97/R97-1</f>
        <v>0.39061699481752865</v>
      </c>
      <c r="X99" s="55">
        <f t="shared" ref="X99" si="837">X97/S97-1</f>
        <v>0.19861650831563149</v>
      </c>
      <c r="Y99" s="55">
        <f t="shared" ref="Y99" si="838">Y97/T97-1</f>
        <v>8.3237187853866246E-2</v>
      </c>
      <c r="Z99" s="55">
        <f t="shared" ref="Z99" si="839">Z97/U97-1</f>
        <v>0.20742298721289809</v>
      </c>
      <c r="AA99" s="55">
        <f t="shared" ref="AA99" si="840">AA97/V97-1</f>
        <v>0.20674023388449614</v>
      </c>
      <c r="AB99" s="55">
        <f t="shared" ref="AB99" si="841">AB97/W97-1</f>
        <v>0.25687529962497901</v>
      </c>
      <c r="AC99" s="55">
        <f t="shared" ref="AC99" si="842">AC97/X97-1</f>
        <v>0.27183746312152146</v>
      </c>
      <c r="AD99" s="55">
        <f t="shared" ref="AD99" si="843">AD97/Y97-1</f>
        <v>0.44608121728572625</v>
      </c>
      <c r="AE99" s="55">
        <f t="shared" ref="AE99" si="844">AE97/Z97-1</f>
        <v>0.51538390874282136</v>
      </c>
      <c r="AF99" s="55">
        <f t="shared" ref="AF99" si="845">AF97/AA97-1</f>
        <v>0.38304265744811361</v>
      </c>
      <c r="AG99" s="55">
        <f t="shared" ref="AG99" si="846">AG97/AB97-1</f>
        <v>0.57156725316331869</v>
      </c>
      <c r="AH99" s="55">
        <f t="shared" ref="AH99" si="847">AH97/AC97-1</f>
        <v>0.48438231936378817</v>
      </c>
      <c r="AI99" s="55">
        <f t="shared" ref="AI99" si="848">AI97/AD97-1</f>
        <v>0.2756896625826617</v>
      </c>
      <c r="AJ99" s="55">
        <f t="shared" ref="AJ99" si="849">AJ97/AE97-1</f>
        <v>0.40955665411172193</v>
      </c>
      <c r="AK99" s="55">
        <f t="shared" ref="AK99" si="850">AK97/AF97-1</f>
        <v>0.42441006257431391</v>
      </c>
      <c r="AL99" s="55">
        <f t="shared" ref="AL99" si="851">AL97/AG97-1</f>
        <v>0.14033946171712208</v>
      </c>
      <c r="AM99" s="55">
        <f t="shared" ref="AM99" si="852">AM97/AH97-1</f>
        <v>9.6371012620230845E-2</v>
      </c>
      <c r="AN99" s="55">
        <f t="shared" ref="AN99:AO99" si="853">AN97/AI97-1</f>
        <v>0.17943979371622176</v>
      </c>
      <c r="AO99" s="55">
        <f t="shared" si="853"/>
        <v>-0.13049155108130894</v>
      </c>
      <c r="AP99" s="55">
        <f t="shared" ref="AP99:AT99" si="854">AP97/AK97-1</f>
        <v>5.2478282358675132E-2</v>
      </c>
      <c r="AQ99" s="55">
        <f t="shared" si="854"/>
        <v>8.3902436461061658E-2</v>
      </c>
      <c r="AR99" s="55">
        <f t="shared" si="854"/>
        <v>0.14752985770883043</v>
      </c>
      <c r="AS99" s="55">
        <f t="shared" si="854"/>
        <v>-1</v>
      </c>
      <c r="AT99" s="55">
        <f t="shared" si="854"/>
        <v>-1</v>
      </c>
      <c r="AU99" s="55">
        <f t="shared" ref="AU99" si="855">AU97/AP97-1</f>
        <v>-0.46567211472146386</v>
      </c>
      <c r="AV99" s="55"/>
      <c r="AW99" s="55"/>
      <c r="AX99" s="55"/>
      <c r="AY99" s="55"/>
      <c r="AZ99" s="55"/>
      <c r="BA99" s="55"/>
      <c r="BB99" s="55"/>
    </row>
    <row r="100" spans="1:123" s="84" customFormat="1" outlineLevel="1">
      <c r="A100" s="81" t="s">
        <v>225</v>
      </c>
      <c r="B100" s="82" t="s">
        <v>58</v>
      </c>
      <c r="C100" s="83" t="s">
        <v>103</v>
      </c>
      <c r="D100" s="83" t="s">
        <v>103</v>
      </c>
      <c r="E100" s="83" t="s">
        <v>103</v>
      </c>
      <c r="F100" s="83" t="s">
        <v>103</v>
      </c>
      <c r="G100" s="83" t="s">
        <v>103</v>
      </c>
      <c r="H100" s="83" t="s">
        <v>103</v>
      </c>
      <c r="I100" s="83" t="s">
        <v>103</v>
      </c>
      <c r="J100" s="83" t="s">
        <v>103</v>
      </c>
      <c r="K100" s="83" t="s">
        <v>103</v>
      </c>
      <c r="L100" s="83" t="s">
        <v>103</v>
      </c>
      <c r="M100" s="83" t="s">
        <v>103</v>
      </c>
      <c r="N100" s="83" t="s">
        <v>103</v>
      </c>
      <c r="O100" s="83" t="s">
        <v>103</v>
      </c>
      <c r="P100" s="83" t="s">
        <v>103</v>
      </c>
      <c r="Q100" s="83" t="s">
        <v>103</v>
      </c>
      <c r="R100" s="83" t="s">
        <v>103</v>
      </c>
      <c r="S100" s="83" t="s">
        <v>103</v>
      </c>
      <c r="T100" s="83" t="s">
        <v>103</v>
      </c>
      <c r="U100" s="83" t="s">
        <v>103</v>
      </c>
      <c r="V100" s="83" t="s">
        <v>103</v>
      </c>
      <c r="W100" s="83" t="s">
        <v>103</v>
      </c>
      <c r="X100" s="83" t="s">
        <v>103</v>
      </c>
      <c r="Y100" s="83" t="s">
        <v>103</v>
      </c>
      <c r="Z100" s="83" t="s">
        <v>103</v>
      </c>
      <c r="AA100" s="83" t="s">
        <v>103</v>
      </c>
      <c r="AB100" s="83" t="s">
        <v>103</v>
      </c>
      <c r="AC100" s="83" t="s">
        <v>103</v>
      </c>
      <c r="AD100" s="83" t="s">
        <v>103</v>
      </c>
      <c r="AE100" s="83" t="s">
        <v>103</v>
      </c>
      <c r="AF100" s="83" t="s">
        <v>103</v>
      </c>
      <c r="AG100" s="83">
        <f t="shared" ref="AG100:AS100" si="856">AG158+AG162+AG181+AG135+AG154</f>
        <v>-118.41415225121207</v>
      </c>
      <c r="AH100" s="83">
        <f t="shared" si="856"/>
        <v>-173.31541345061123</v>
      </c>
      <c r="AI100" s="83">
        <f t="shared" si="856"/>
        <v>-161.01576666063886</v>
      </c>
      <c r="AJ100" s="83">
        <f t="shared" si="856"/>
        <v>-155.01230463157765</v>
      </c>
      <c r="AK100" s="83">
        <f t="shared" si="856"/>
        <v>-607.6722756410669</v>
      </c>
      <c r="AL100" s="83">
        <f t="shared" si="856"/>
        <v>-123.69288579273399</v>
      </c>
      <c r="AM100" s="83">
        <f t="shared" si="856"/>
        <v>-244.83166401480483</v>
      </c>
      <c r="AN100" s="83">
        <f t="shared" si="856"/>
        <v>-112.10100000000001</v>
      </c>
      <c r="AO100" s="83">
        <f t="shared" si="856"/>
        <v>-127.20000000000005</v>
      </c>
      <c r="AP100" s="83">
        <f t="shared" si="856"/>
        <v>-607.82554980753889</v>
      </c>
      <c r="AQ100" s="83">
        <f t="shared" si="856"/>
        <v>-71.549999999999983</v>
      </c>
      <c r="AR100" s="83">
        <f t="shared" si="856"/>
        <v>-94.72999999999999</v>
      </c>
      <c r="AS100" s="83">
        <f t="shared" si="856"/>
        <v>-74.139999999999958</v>
      </c>
      <c r="AT100" s="83">
        <f t="shared" ref="AT100:AZ100" si="857">AT158+AT162+AT181+AT135+AT154</f>
        <v>-93.60000000000008</v>
      </c>
      <c r="AU100" s="83">
        <f>AU158+AU162+AU181+AU135+AU154</f>
        <v>-334.02000000000004</v>
      </c>
      <c r="AV100" s="83">
        <f t="shared" si="857"/>
        <v>-72.900000000000006</v>
      </c>
      <c r="AW100" s="83">
        <f t="shared" si="857"/>
        <v>-117.8</v>
      </c>
      <c r="AX100" s="83">
        <f t="shared" si="857"/>
        <v>-117.19999999999999</v>
      </c>
      <c r="AY100" s="83">
        <f t="shared" si="857"/>
        <v>-618.29999999999995</v>
      </c>
      <c r="AZ100" s="83">
        <f t="shared" si="857"/>
        <v>-926.19999999999993</v>
      </c>
      <c r="BA100" s="83">
        <f t="shared" ref="BA100:BB100" si="858">BA158+BA162+BA181+BA135+BA154</f>
        <v>-31.5</v>
      </c>
      <c r="BB100" s="83">
        <f t="shared" si="858"/>
        <v>-86.399999999999991</v>
      </c>
    </row>
    <row r="101" spans="1:123" outlineLevel="1">
      <c r="A101" s="52" t="s">
        <v>224</v>
      </c>
      <c r="B101" s="52" t="s">
        <v>39</v>
      </c>
      <c r="C101" s="55" t="s">
        <v>103</v>
      </c>
      <c r="D101" s="55" t="s">
        <v>103</v>
      </c>
      <c r="E101" s="55" t="s">
        <v>103</v>
      </c>
      <c r="F101" s="55" t="s">
        <v>103</v>
      </c>
      <c r="G101" s="55" t="s">
        <v>103</v>
      </c>
      <c r="H101" s="55" t="s">
        <v>103</v>
      </c>
      <c r="I101" s="55" t="s">
        <v>103</v>
      </c>
      <c r="J101" s="55" t="s">
        <v>103</v>
      </c>
      <c r="K101" s="55" t="s">
        <v>103</v>
      </c>
      <c r="L101" s="55" t="s">
        <v>103</v>
      </c>
      <c r="M101" s="55" t="s">
        <v>103</v>
      </c>
      <c r="N101" s="55" t="s">
        <v>103</v>
      </c>
      <c r="O101" s="55" t="s">
        <v>103</v>
      </c>
      <c r="P101" s="55" t="s">
        <v>103</v>
      </c>
      <c r="Q101" s="55" t="s">
        <v>103</v>
      </c>
      <c r="R101" s="55" t="s">
        <v>103</v>
      </c>
      <c r="S101" s="55" t="s">
        <v>103</v>
      </c>
      <c r="T101" s="55" t="s">
        <v>103</v>
      </c>
      <c r="U101" s="55" t="s">
        <v>103</v>
      </c>
      <c r="V101" s="55" t="s">
        <v>103</v>
      </c>
      <c r="W101" s="55" t="s">
        <v>103</v>
      </c>
      <c r="X101" s="55" t="s">
        <v>103</v>
      </c>
      <c r="Y101" s="55" t="s">
        <v>103</v>
      </c>
      <c r="Z101" s="55" t="s">
        <v>103</v>
      </c>
      <c r="AA101" s="55" t="s">
        <v>103</v>
      </c>
      <c r="AB101" s="55" t="s">
        <v>103</v>
      </c>
      <c r="AC101" s="55" t="s">
        <v>103</v>
      </c>
      <c r="AD101" s="55" t="s">
        <v>103</v>
      </c>
      <c r="AE101" s="55" t="s">
        <v>103</v>
      </c>
      <c r="AF101" s="55" t="s">
        <v>103</v>
      </c>
      <c r="AG101" s="55">
        <f t="shared" ref="AG101:AS101" si="859">AG100/AG35</f>
        <v>-1.2523874368695884E-2</v>
      </c>
      <c r="AH101" s="55">
        <f t="shared" si="859"/>
        <v>-1.821082197358825E-2</v>
      </c>
      <c r="AI101" s="55">
        <f t="shared" si="859"/>
        <v>-1.6861659203679762E-2</v>
      </c>
      <c r="AJ101" s="55">
        <f t="shared" si="859"/>
        <v>-1.3313521775053192E-2</v>
      </c>
      <c r="AK101" s="55">
        <f t="shared" si="859"/>
        <v>-1.5129516093576092E-2</v>
      </c>
      <c r="AL101" s="55">
        <f t="shared" si="859"/>
        <v>-1.4986908146139665E-2</v>
      </c>
      <c r="AM101" s="55">
        <f t="shared" si="859"/>
        <v>-2.8133765901318324E-2</v>
      </c>
      <c r="AN101" s="55">
        <f t="shared" si="859"/>
        <v>-1.2450682243541835E-2</v>
      </c>
      <c r="AO101" s="55">
        <f t="shared" si="859"/>
        <v>-1.2242776569327615E-2</v>
      </c>
      <c r="AP101" s="55">
        <f t="shared" si="859"/>
        <v>-1.6721809281147727E-2</v>
      </c>
      <c r="AQ101" s="55">
        <f t="shared" si="859"/>
        <v>-8.9197780963660156E-3</v>
      </c>
      <c r="AR101" s="55">
        <f t="shared" si="859"/>
        <v>-1.1208011367737065E-2</v>
      </c>
      <c r="AS101" s="55">
        <f t="shared" si="859"/>
        <v>-9.8626348080770327E-3</v>
      </c>
      <c r="AT101" s="55">
        <f t="shared" ref="AT101" si="860">AT100/AT35</f>
        <v>-1.1869285687112452E-2</v>
      </c>
      <c r="AU101" s="55">
        <f>AU100/AU35</f>
        <v>-1.0478516077488818E-2</v>
      </c>
      <c r="AV101" s="55">
        <f t="shared" ref="AV101:AZ101" si="861">AV100/AV35</f>
        <v>-1.5907999825426615E-2</v>
      </c>
      <c r="AW101" s="55">
        <f t="shared" si="861"/>
        <v>-2.0366528354080222E-2</v>
      </c>
      <c r="AX101" s="55">
        <f t="shared" si="861"/>
        <v>-1.9610795977444237E-2</v>
      </c>
      <c r="AY101" s="55">
        <f t="shared" si="861"/>
        <v>-7.9808449395273179E-2</v>
      </c>
      <c r="AZ101" s="55">
        <f t="shared" si="861"/>
        <v>-3.8448126992561102E-2</v>
      </c>
      <c r="BA101" s="55">
        <f t="shared" ref="BA101:BB101" si="862">BA100/BA35</f>
        <v>-6.1248300932774521E-3</v>
      </c>
      <c r="BB101" s="55">
        <f t="shared" si="862"/>
        <v>-1.5191475894081654E-2</v>
      </c>
    </row>
    <row r="102" spans="1:123" outlineLevel="1">
      <c r="A102" s="52" t="s">
        <v>215</v>
      </c>
      <c r="B102" s="52" t="s">
        <v>28</v>
      </c>
      <c r="C102" s="55" t="s">
        <v>103</v>
      </c>
      <c r="D102" s="55" t="s">
        <v>103</v>
      </c>
      <c r="E102" s="55" t="s">
        <v>103</v>
      </c>
      <c r="F102" s="55" t="s">
        <v>103</v>
      </c>
      <c r="G102" s="55" t="s">
        <v>103</v>
      </c>
      <c r="H102" s="55" t="s">
        <v>103</v>
      </c>
      <c r="I102" s="55" t="s">
        <v>103</v>
      </c>
      <c r="J102" s="55" t="s">
        <v>103</v>
      </c>
      <c r="K102" s="55" t="s">
        <v>103</v>
      </c>
      <c r="L102" s="55" t="s">
        <v>103</v>
      </c>
      <c r="M102" s="55" t="s">
        <v>103</v>
      </c>
      <c r="N102" s="55" t="s">
        <v>103</v>
      </c>
      <c r="O102" s="55" t="s">
        <v>103</v>
      </c>
      <c r="P102" s="55" t="s">
        <v>103</v>
      </c>
      <c r="Q102" s="55" t="s">
        <v>103</v>
      </c>
      <c r="R102" s="55" t="s">
        <v>103</v>
      </c>
      <c r="S102" s="55" t="s">
        <v>103</v>
      </c>
      <c r="T102" s="55" t="s">
        <v>103</v>
      </c>
      <c r="U102" s="55" t="s">
        <v>103</v>
      </c>
      <c r="V102" s="55" t="s">
        <v>103</v>
      </c>
      <c r="W102" s="55" t="s">
        <v>103</v>
      </c>
      <c r="X102" s="55" t="s">
        <v>103</v>
      </c>
      <c r="Y102" s="55" t="s">
        <v>103</v>
      </c>
      <c r="Z102" s="55" t="s">
        <v>103</v>
      </c>
      <c r="AA102" s="55" t="s">
        <v>103</v>
      </c>
      <c r="AB102" s="55" t="s">
        <v>103</v>
      </c>
      <c r="AC102" s="55" t="s">
        <v>103</v>
      </c>
      <c r="AD102" s="55" t="s">
        <v>103</v>
      </c>
      <c r="AE102" s="55" t="s">
        <v>103</v>
      </c>
      <c r="AF102" s="55" t="s">
        <v>103</v>
      </c>
      <c r="AG102" s="55" t="s">
        <v>103</v>
      </c>
      <c r="AH102" s="55" t="s">
        <v>103</v>
      </c>
      <c r="AI102" s="55" t="s">
        <v>103</v>
      </c>
      <c r="AJ102" s="55" t="s">
        <v>103</v>
      </c>
      <c r="AK102" s="55" t="s">
        <v>103</v>
      </c>
      <c r="AL102" s="55">
        <f t="shared" ref="AL102" si="863">AL100/AG100-1</f>
        <v>4.457856971625529E-2</v>
      </c>
      <c r="AM102" s="55">
        <f t="shared" ref="AM102" si="864">AM100/AH100-1</f>
        <v>0.41263641323264766</v>
      </c>
      <c r="AN102" s="55">
        <f t="shared" ref="AN102:AO102" si="865">AN100/AI100-1</f>
        <v>-0.30378867656937547</v>
      </c>
      <c r="AO102" s="55">
        <f t="shared" si="865"/>
        <v>-0.17941998022466621</v>
      </c>
      <c r="AP102" s="55">
        <f t="shared" ref="AP102:AT102" si="866">AP100/AK100-1</f>
        <v>2.5223162651322184E-4</v>
      </c>
      <c r="AQ102" s="55">
        <f t="shared" si="866"/>
        <v>-0.42155121095733217</v>
      </c>
      <c r="AR102" s="55">
        <f t="shared" si="866"/>
        <v>-0.61308109234485397</v>
      </c>
      <c r="AS102" s="55">
        <f t="shared" si="866"/>
        <v>-0.33863212638602735</v>
      </c>
      <c r="AT102" s="55">
        <f t="shared" si="866"/>
        <v>-0.26415094339622602</v>
      </c>
      <c r="AU102" s="55">
        <f t="shared" ref="AU102" si="867">AU100/AP100-1</f>
        <v>-0.45046732552495738</v>
      </c>
      <c r="AV102" s="55">
        <f t="shared" ref="AV102" si="868">AV100/AQ100-1</f>
        <v>1.8867924528302105E-2</v>
      </c>
      <c r="AW102" s="55">
        <f t="shared" ref="AW102" si="869">AW100/AR100-1</f>
        <v>0.24353425525176831</v>
      </c>
      <c r="AX102" s="55">
        <f t="shared" ref="AX102" si="870">AX100/AS100-1</f>
        <v>0.58079309414621072</v>
      </c>
      <c r="AY102" s="55">
        <f t="shared" ref="AY102" si="871">AY100/AT100-1</f>
        <v>5.6057692307692246</v>
      </c>
      <c r="AZ102" s="55">
        <f t="shared" ref="AZ102:BB102" si="872">AZ100/AU100-1</f>
        <v>1.772887851026884</v>
      </c>
      <c r="BA102" s="55">
        <f t="shared" si="872"/>
        <v>-0.56790123456790131</v>
      </c>
      <c r="BB102" s="55">
        <f t="shared" si="872"/>
        <v>-0.26655348047538208</v>
      </c>
    </row>
    <row r="103" spans="1:123" outlineLevel="1"/>
    <row r="104" spans="1:123" s="72" customFormat="1" outlineLevel="1">
      <c r="A104" s="73" t="s">
        <v>226</v>
      </c>
      <c r="B104" s="73" t="s">
        <v>40</v>
      </c>
      <c r="C104" s="79">
        <v>-648</v>
      </c>
      <c r="D104" s="79">
        <v>-745.8</v>
      </c>
      <c r="E104" s="79">
        <v>-762.9</v>
      </c>
      <c r="F104" s="79">
        <v>-842.1</v>
      </c>
      <c r="G104" s="79">
        <f>F104+E104+D104+C104</f>
        <v>-2998.8</v>
      </c>
      <c r="H104" s="79">
        <v>-694.86437614061208</v>
      </c>
      <c r="I104" s="79">
        <v>-780.86445476264169</v>
      </c>
      <c r="J104" s="79">
        <v>-770.98338864337666</v>
      </c>
      <c r="K104" s="79">
        <v>-863.45686673107559</v>
      </c>
      <c r="L104" s="79">
        <f>K104+J104+I104+H104</f>
        <v>-3110.1690862777059</v>
      </c>
      <c r="M104" s="79">
        <f>M107+M110+M113+M116</f>
        <v>-736.02438187830364</v>
      </c>
      <c r="N104" s="79">
        <f t="shared" ref="N104:AP104" si="873">N107+N110+N113+N116</f>
        <v>-809.6534824381713</v>
      </c>
      <c r="O104" s="79">
        <f t="shared" si="873"/>
        <v>-985.065297830899</v>
      </c>
      <c r="P104" s="79">
        <f t="shared" si="873"/>
        <v>-1534.559</v>
      </c>
      <c r="Q104" s="79">
        <f t="shared" si="873"/>
        <v>-4198.6838685153898</v>
      </c>
      <c r="R104" s="79">
        <f t="shared" si="873"/>
        <v>-1282.9864687119491</v>
      </c>
      <c r="S104" s="79">
        <f t="shared" si="873"/>
        <v>-1449.6160440882677</v>
      </c>
      <c r="T104" s="79">
        <f t="shared" si="873"/>
        <v>-1534.3646750588937</v>
      </c>
      <c r="U104" s="79">
        <f t="shared" si="873"/>
        <v>-1785.8738696003638</v>
      </c>
      <c r="V104" s="79">
        <f t="shared" si="873"/>
        <v>-6066.5969929569255</v>
      </c>
      <c r="W104" s="79">
        <f t="shared" si="873"/>
        <v>-1388.0908119464345</v>
      </c>
      <c r="X104" s="79">
        <f t="shared" si="873"/>
        <v>-1599.2947152722636</v>
      </c>
      <c r="Y104" s="79">
        <f t="shared" si="873"/>
        <v>-1623.8838081097342</v>
      </c>
      <c r="Z104" s="79">
        <f t="shared" si="873"/>
        <v>-2029.3347354398886</v>
      </c>
      <c r="AA104" s="79">
        <f t="shared" si="873"/>
        <v>-6640.6040707683214</v>
      </c>
      <c r="AB104" s="79">
        <f t="shared" si="873"/>
        <v>-3523.1723318806507</v>
      </c>
      <c r="AC104" s="79">
        <f t="shared" si="873"/>
        <v>-3378.0910554375287</v>
      </c>
      <c r="AD104" s="79">
        <f t="shared" si="873"/>
        <v>-4280.3046087442808</v>
      </c>
      <c r="AE104" s="79">
        <f t="shared" si="873"/>
        <v>-5244.7245778216075</v>
      </c>
      <c r="AF104" s="79">
        <f t="shared" si="873"/>
        <v>-16426.292573884068</v>
      </c>
      <c r="AG104" s="79">
        <f t="shared" si="873"/>
        <v>-4254.986524531575</v>
      </c>
      <c r="AH104" s="79">
        <f t="shared" si="873"/>
        <v>-4248.0507476030261</v>
      </c>
      <c r="AI104" s="79">
        <f t="shared" si="873"/>
        <v>-4288.3494496271287</v>
      </c>
      <c r="AJ104" s="79">
        <f t="shared" si="873"/>
        <v>-5042.331464659781</v>
      </c>
      <c r="AK104" s="79">
        <f t="shared" si="873"/>
        <v>-17837.047072791509</v>
      </c>
      <c r="AL104" s="79">
        <f>AL107+AL110+AL113+AL116-0.2</f>
        <v>-3849.4058848039826</v>
      </c>
      <c r="AM104" s="79">
        <f t="shared" si="873"/>
        <v>-3856.7440011244134</v>
      </c>
      <c r="AN104" s="79">
        <f>AN107+AN110+AN113+AN116-0.33</f>
        <v>-4120.0860000000002</v>
      </c>
      <c r="AO104" s="79">
        <f t="shared" ref="AO104" si="874">AO107+AO110+AO113+AO116</f>
        <v>-4334.8</v>
      </c>
      <c r="AP104" s="79">
        <f t="shared" si="873"/>
        <v>-16160.505885928396</v>
      </c>
      <c r="AQ104" s="79">
        <f>AQ107+AQ110+AQ113+AQ116-0.1</f>
        <v>-3690.5</v>
      </c>
      <c r="AR104" s="79">
        <f>AR107+AR110+AR113+AR116+0.1</f>
        <v>-3869.6</v>
      </c>
      <c r="AS104" s="79">
        <f>AS107+AS110+AS113+AS116</f>
        <v>-3394.732</v>
      </c>
      <c r="AT104" s="79">
        <v>-3647</v>
      </c>
      <c r="AU104" s="79">
        <f t="shared" ref="AU104:AZ104" si="875">AU107+AU110+AU113+AU116</f>
        <v>-14601.732</v>
      </c>
      <c r="AV104" s="79">
        <f t="shared" si="875"/>
        <v>-1954.2</v>
      </c>
      <c r="AW104" s="79">
        <f t="shared" si="875"/>
        <v>-2447.1999999999998</v>
      </c>
      <c r="AX104" s="79">
        <f t="shared" si="875"/>
        <v>-2623.9</v>
      </c>
      <c r="AY104" s="79">
        <f t="shared" si="875"/>
        <v>-3423.7</v>
      </c>
      <c r="AZ104" s="79">
        <f t="shared" si="875"/>
        <v>-10449.1</v>
      </c>
      <c r="BA104" s="79">
        <f t="shared" ref="BA104:BB104" si="876">BA107+BA110+BA113+BA116</f>
        <v>-2244.4</v>
      </c>
      <c r="BB104" s="79">
        <f t="shared" si="876"/>
        <v>-2344.4</v>
      </c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</row>
    <row r="105" spans="1:123" outlineLevel="1">
      <c r="A105" s="52" t="s">
        <v>224</v>
      </c>
      <c r="B105" s="52" t="s">
        <v>39</v>
      </c>
      <c r="C105" s="55">
        <f t="shared" ref="C105:AS105" si="877">C104/C35</f>
        <v>-0.39468875624314775</v>
      </c>
      <c r="D105" s="55">
        <f t="shared" si="877"/>
        <v>-0.3866452382186738</v>
      </c>
      <c r="E105" s="55">
        <f t="shared" si="877"/>
        <v>-0.38223357883661502</v>
      </c>
      <c r="F105" s="55">
        <f t="shared" si="877"/>
        <v>-0.36104441776710683</v>
      </c>
      <c r="G105" s="55">
        <f t="shared" si="877"/>
        <v>-0.37964299278389668</v>
      </c>
      <c r="H105" s="55">
        <f t="shared" si="877"/>
        <v>-0.41123514304063957</v>
      </c>
      <c r="I105" s="55">
        <f t="shared" si="877"/>
        <v>-0.38548682191737832</v>
      </c>
      <c r="J105" s="55">
        <f t="shared" si="877"/>
        <v>-0.40522621078701604</v>
      </c>
      <c r="K105" s="55">
        <f t="shared" si="877"/>
        <v>-0.37628109921712077</v>
      </c>
      <c r="L105" s="55">
        <f t="shared" si="877"/>
        <v>-0.3930618412166707</v>
      </c>
      <c r="M105" s="55">
        <f t="shared" si="877"/>
        <v>-0.4257904629455086</v>
      </c>
      <c r="N105" s="55">
        <f t="shared" si="877"/>
        <v>-0.39966726508559491</v>
      </c>
      <c r="O105" s="55">
        <f t="shared" si="877"/>
        <v>-0.41644383355066766</v>
      </c>
      <c r="P105" s="55">
        <f t="shared" si="877"/>
        <v>-0.41109955593846575</v>
      </c>
      <c r="Q105" s="55">
        <f t="shared" si="877"/>
        <v>-0.42614708391102485</v>
      </c>
      <c r="R105" s="55">
        <f t="shared" si="877"/>
        <v>-0.47736787755896432</v>
      </c>
      <c r="S105" s="55">
        <f t="shared" si="877"/>
        <v>-0.46761167110690144</v>
      </c>
      <c r="T105" s="55">
        <f t="shared" si="877"/>
        <v>-0.47329161257394436</v>
      </c>
      <c r="U105" s="55">
        <f t="shared" si="877"/>
        <v>-0.41191303801223533</v>
      </c>
      <c r="V105" s="55">
        <f t="shared" si="877"/>
        <v>-0.45281836466736136</v>
      </c>
      <c r="W105" s="55">
        <f t="shared" si="877"/>
        <v>-0.47616445115207651</v>
      </c>
      <c r="X105" s="55">
        <f t="shared" si="877"/>
        <v>-0.46986832199742801</v>
      </c>
      <c r="Y105" s="55">
        <f t="shared" si="877"/>
        <v>-0.46746670226062575</v>
      </c>
      <c r="Z105" s="55">
        <f t="shared" si="877"/>
        <v>-0.43622503308862259</v>
      </c>
      <c r="AA105" s="55">
        <f t="shared" si="877"/>
        <v>-0.45972629916815777</v>
      </c>
      <c r="AB105" s="55">
        <f t="shared" si="877"/>
        <v>-0.46863201807874444</v>
      </c>
      <c r="AC105" s="55">
        <f t="shared" si="877"/>
        <v>-0.48346973536107535</v>
      </c>
      <c r="AD105" s="55">
        <f t="shared" si="877"/>
        <v>-0.41079636570832412</v>
      </c>
      <c r="AE105" s="55">
        <f t="shared" si="877"/>
        <v>-0.43715964545812436</v>
      </c>
      <c r="AF105" s="55">
        <f t="shared" si="877"/>
        <v>-0.44489198163921306</v>
      </c>
      <c r="AG105" s="55">
        <f t="shared" si="877"/>
        <v>-0.45002151905522686</v>
      </c>
      <c r="AH105" s="55">
        <f t="shared" si="877"/>
        <v>-0.4463566993792632</v>
      </c>
      <c r="AI105" s="55">
        <f t="shared" si="877"/>
        <v>-0.44907830124673465</v>
      </c>
      <c r="AJ105" s="55">
        <f t="shared" si="877"/>
        <v>-0.43307007086525512</v>
      </c>
      <c r="AK105" s="55">
        <f t="shared" si="877"/>
        <v>-0.44409775065840723</v>
      </c>
      <c r="AL105" s="55">
        <f t="shared" si="877"/>
        <v>-0.46640267177076128</v>
      </c>
      <c r="AM105" s="55">
        <f t="shared" si="877"/>
        <v>-0.4431809639719918</v>
      </c>
      <c r="AN105" s="55">
        <f t="shared" si="877"/>
        <v>-0.45760413914296305</v>
      </c>
      <c r="AO105" s="55">
        <f t="shared" si="877"/>
        <v>-0.41721688579183436</v>
      </c>
      <c r="AP105" s="55">
        <f t="shared" si="877"/>
        <v>-0.44458956586626897</v>
      </c>
      <c r="AQ105" s="55">
        <f t="shared" si="877"/>
        <v>-0.46007604562737647</v>
      </c>
      <c r="AR105" s="55">
        <f t="shared" si="877"/>
        <v>-0.45783300737459465</v>
      </c>
      <c r="AS105" s="55">
        <f t="shared" si="877"/>
        <v>-0.45159161029529243</v>
      </c>
      <c r="AT105" s="55">
        <f t="shared" ref="AT105" si="878">AT104/AT35</f>
        <v>-0.46247099253097301</v>
      </c>
      <c r="AU105" s="55">
        <f>AU104/AU35</f>
        <v>-0.45806982672050456</v>
      </c>
      <c r="AV105" s="55">
        <f t="shared" ref="AV105:AZ105" si="879">AV104/AV35</f>
        <v>-0.4264391393532056</v>
      </c>
      <c r="AW105" s="55">
        <f t="shared" si="879"/>
        <v>-0.42309820193637621</v>
      </c>
      <c r="AX105" s="55">
        <f t="shared" si="879"/>
        <v>-0.43905091779194483</v>
      </c>
      <c r="AY105" s="55">
        <f t="shared" si="879"/>
        <v>-0.44192170175415946</v>
      </c>
      <c r="AZ105" s="55">
        <f t="shared" si="879"/>
        <v>-0.43375979675876725</v>
      </c>
      <c r="BA105" s="55">
        <f t="shared" ref="BA105:BB105" si="880">BA104/BA35</f>
        <v>-0.43639900512228297</v>
      </c>
      <c r="BB105" s="55">
        <f t="shared" si="880"/>
        <v>-0.41220944544079902</v>
      </c>
    </row>
    <row r="106" spans="1:123" outlineLevel="1">
      <c r="A106" s="52" t="s">
        <v>215</v>
      </c>
      <c r="B106" s="52" t="s">
        <v>28</v>
      </c>
      <c r="C106" s="53" t="s">
        <v>103</v>
      </c>
      <c r="D106" s="53" t="s">
        <v>103</v>
      </c>
      <c r="E106" s="53" t="s">
        <v>103</v>
      </c>
      <c r="F106" s="55" t="s">
        <v>103</v>
      </c>
      <c r="G106" s="53" t="s">
        <v>103</v>
      </c>
      <c r="H106" s="55">
        <f t="shared" ref="H106:AT106" si="881">H104/C104-1</f>
        <v>7.2321568118228541E-2</v>
      </c>
      <c r="I106" s="55">
        <f t="shared" si="881"/>
        <v>4.7015895364228566E-2</v>
      </c>
      <c r="J106" s="55">
        <f t="shared" si="881"/>
        <v>1.0595607082680036E-2</v>
      </c>
      <c r="K106" s="55">
        <f t="shared" si="881"/>
        <v>2.5361437752138283E-2</v>
      </c>
      <c r="L106" s="55">
        <f t="shared" si="881"/>
        <v>3.7137883912800262E-2</v>
      </c>
      <c r="M106" s="55">
        <f t="shared" si="881"/>
        <v>5.9234589009010463E-2</v>
      </c>
      <c r="N106" s="55">
        <f t="shared" si="881"/>
        <v>3.6868149779311743E-2</v>
      </c>
      <c r="O106" s="55">
        <f t="shared" si="881"/>
        <v>0.27767382843905519</v>
      </c>
      <c r="P106" s="55">
        <f t="shared" si="881"/>
        <v>0.77722716574091444</v>
      </c>
      <c r="Q106" s="55">
        <f t="shared" si="881"/>
        <v>0.34998572490489055</v>
      </c>
      <c r="R106" s="55">
        <f t="shared" si="881"/>
        <v>0.74313039119413538</v>
      </c>
      <c r="S106" s="55">
        <f t="shared" si="881"/>
        <v>0.79041537587527988</v>
      </c>
      <c r="T106" s="55">
        <f t="shared" si="881"/>
        <v>0.55762737601004186</v>
      </c>
      <c r="U106" s="55">
        <f t="shared" si="881"/>
        <v>0.16377009264574638</v>
      </c>
      <c r="V106" s="55">
        <f t="shared" si="881"/>
        <v>0.44488062996321998</v>
      </c>
      <c r="W106" s="55">
        <f t="shared" si="881"/>
        <v>8.1921630350477948E-2</v>
      </c>
      <c r="X106" s="55">
        <f t="shared" si="881"/>
        <v>0.10325401115309529</v>
      </c>
      <c r="Y106" s="55">
        <f t="shared" si="881"/>
        <v>5.8342801099356967E-2</v>
      </c>
      <c r="Z106" s="55">
        <f t="shared" si="881"/>
        <v>0.13632590183650861</v>
      </c>
      <c r="AA106" s="55">
        <f t="shared" si="881"/>
        <v>9.4617637940643595E-2</v>
      </c>
      <c r="AB106" s="55">
        <f t="shared" si="881"/>
        <v>1.5381425347382875</v>
      </c>
      <c r="AC106" s="55">
        <f t="shared" si="881"/>
        <v>1.1122379903959372</v>
      </c>
      <c r="AD106" s="55">
        <f t="shared" si="881"/>
        <v>1.6358441332860671</v>
      </c>
      <c r="AE106" s="55">
        <f t="shared" si="881"/>
        <v>1.5844551350887586</v>
      </c>
      <c r="AF106" s="55">
        <f t="shared" si="881"/>
        <v>1.4736142072062335</v>
      </c>
      <c r="AG106" s="55">
        <f t="shared" si="881"/>
        <v>0.20771456054784743</v>
      </c>
      <c r="AH106" s="55">
        <f t="shared" si="881"/>
        <v>0.25752997118451582</v>
      </c>
      <c r="AI106" s="55">
        <f t="shared" si="881"/>
        <v>1.8795019556347992E-3</v>
      </c>
      <c r="AJ106" s="55">
        <f t="shared" si="881"/>
        <v>-3.858984588393588E-2</v>
      </c>
      <c r="AK106" s="55">
        <f t="shared" si="881"/>
        <v>8.588392618492513E-2</v>
      </c>
      <c r="AL106" s="55">
        <f t="shared" si="881"/>
        <v>-9.53189011032749E-2</v>
      </c>
      <c r="AM106" s="55">
        <f t="shared" si="881"/>
        <v>-9.2114423703485326E-2</v>
      </c>
      <c r="AN106" s="55">
        <f t="shared" si="881"/>
        <v>-3.9237345650961153E-2</v>
      </c>
      <c r="AO106" s="55">
        <f t="shared" si="881"/>
        <v>-0.14031831695688013</v>
      </c>
      <c r="AP106" s="55">
        <f t="shared" si="881"/>
        <v>-9.3992081762260704E-2</v>
      </c>
      <c r="AQ106" s="55">
        <f t="shared" si="881"/>
        <v>-4.1280626039276291E-2</v>
      </c>
      <c r="AR106" s="55">
        <f t="shared" si="881"/>
        <v>3.333381440883354E-3</v>
      </c>
      <c r="AS106" s="55">
        <f t="shared" si="881"/>
        <v>-0.17605312122125616</v>
      </c>
      <c r="AT106" s="55">
        <f t="shared" si="881"/>
        <v>-0.15866937344283472</v>
      </c>
      <c r="AU106" s="55">
        <f t="shared" ref="AU106" si="882">AU104/AP104-1</f>
        <v>-9.6455760539382873E-2</v>
      </c>
      <c r="AV106" s="55">
        <f t="shared" ref="AV106" si="883">AV104/AQ104-1</f>
        <v>-0.47047825497900009</v>
      </c>
      <c r="AW106" s="55">
        <f t="shared" ref="AW106" si="884">AW104/AR104-1</f>
        <v>-0.36758321273516648</v>
      </c>
      <c r="AX106" s="55">
        <f t="shared" ref="AX106" si="885">AX104/AS104-1</f>
        <v>-0.22706711457634943</v>
      </c>
      <c r="AY106" s="55">
        <f t="shared" ref="AY106" si="886">AY104/AT104-1</f>
        <v>-6.1228406909788924E-2</v>
      </c>
      <c r="AZ106" s="55">
        <f t="shared" ref="AZ106:BB106" si="887">AZ104/AU104-1</f>
        <v>-0.28439311172126702</v>
      </c>
      <c r="BA106" s="55">
        <f t="shared" si="887"/>
        <v>0.14850066523385541</v>
      </c>
      <c r="BB106" s="55">
        <f t="shared" si="887"/>
        <v>-4.2007191892775353E-2</v>
      </c>
    </row>
    <row r="107" spans="1:123" s="59" customFormat="1" outlineLevel="1">
      <c r="A107" s="57" t="s">
        <v>219</v>
      </c>
      <c r="B107" s="57" t="s">
        <v>29</v>
      </c>
      <c r="C107" s="80">
        <f t="shared" ref="C107:L107" si="888">C104-C116</f>
        <v>-640.34495488523862</v>
      </c>
      <c r="D107" s="80">
        <f t="shared" si="888"/>
        <v>-735.3</v>
      </c>
      <c r="E107" s="80">
        <f t="shared" si="888"/>
        <v>-747.69999999999993</v>
      </c>
      <c r="F107" s="80">
        <f t="shared" si="888"/>
        <v>-825.2</v>
      </c>
      <c r="G107" s="80">
        <f t="shared" si="888"/>
        <v>-2948.5449548852389</v>
      </c>
      <c r="H107" s="80">
        <f t="shared" si="888"/>
        <v>-678.74248937978302</v>
      </c>
      <c r="I107" s="80">
        <f t="shared" si="888"/>
        <v>-764.69335766302106</v>
      </c>
      <c r="J107" s="80">
        <f t="shared" si="888"/>
        <v>-754.98338864337666</v>
      </c>
      <c r="K107" s="80">
        <f t="shared" si="888"/>
        <v>-843.65188255923204</v>
      </c>
      <c r="L107" s="80">
        <f t="shared" si="888"/>
        <v>-3042.0711182454124</v>
      </c>
      <c r="M107" s="80">
        <v>-716.94308653731389</v>
      </c>
      <c r="N107" s="80">
        <v>-792.13269851295684</v>
      </c>
      <c r="O107" s="80">
        <v>-758.98127032108334</v>
      </c>
      <c r="P107" s="80">
        <v>-870.25900000000001</v>
      </c>
      <c r="Q107" s="80">
        <f>P107+O107+N107+M107</f>
        <v>-3138.3160553713537</v>
      </c>
      <c r="R107" s="80">
        <v>-716.69718930450404</v>
      </c>
      <c r="S107" s="80">
        <v>-833.9945869335171</v>
      </c>
      <c r="T107" s="80">
        <v>-886.03335241135107</v>
      </c>
      <c r="U107" s="80">
        <v>-1042.0171316054398</v>
      </c>
      <c r="V107" s="80">
        <v>-3492.4981957522632</v>
      </c>
      <c r="W107" s="80">
        <v>-754.68764384241877</v>
      </c>
      <c r="X107" s="80">
        <v>-935.62031790778838</v>
      </c>
      <c r="Y107" s="80">
        <v>-931.08905710640295</v>
      </c>
      <c r="Z107" s="80">
        <v>-1114.2504082358639</v>
      </c>
      <c r="AA107" s="80">
        <f>Z107+Y107+X107+W107</f>
        <v>-3735.6474270924741</v>
      </c>
      <c r="AB107" s="80">
        <v>-1852.4341164925743</v>
      </c>
      <c r="AC107" s="80">
        <v>-1722.9065980125438</v>
      </c>
      <c r="AD107" s="80">
        <v>-2216.1709669790885</v>
      </c>
      <c r="AE107" s="80">
        <v>-2540.6157630452471</v>
      </c>
      <c r="AF107" s="80">
        <f>AE107+AD107+AC107+AB107</f>
        <v>-8332.127444529453</v>
      </c>
      <c r="AG107" s="80">
        <v>-2089.8650603307624</v>
      </c>
      <c r="AH107" s="80">
        <v>-2226.4837116714257</v>
      </c>
      <c r="AI107" s="80">
        <v>-2293.6703240410106</v>
      </c>
      <c r="AJ107" s="80">
        <v>-2449.4911622203954</v>
      </c>
      <c r="AK107" s="80">
        <v>-9062.8391446335918</v>
      </c>
      <c r="AL107" s="80">
        <v>-1992.1572519612932</v>
      </c>
      <c r="AM107" s="80">
        <v>-2167.3266948266623</v>
      </c>
      <c r="AN107" s="80">
        <v>-2406.7130000000002</v>
      </c>
      <c r="AO107" s="80">
        <v>-2384.1999999999998</v>
      </c>
      <c r="AP107" s="80">
        <f>AO107+AN107+AM107+AL107</f>
        <v>-8950.396946787956</v>
      </c>
      <c r="AQ107" s="80">
        <v>-2004</v>
      </c>
      <c r="AR107" s="80">
        <v>-2259.5</v>
      </c>
      <c r="AS107" s="80">
        <v>-2279.0500000000002</v>
      </c>
      <c r="AT107" s="80">
        <v>-2341.6999999999998</v>
      </c>
      <c r="AU107" s="80">
        <f>AT107+AS107+AR107+AQ107</f>
        <v>-8884.25</v>
      </c>
      <c r="AV107" s="80">
        <v>-1954.2</v>
      </c>
      <c r="AW107" s="80">
        <v>-2447.1999999999998</v>
      </c>
      <c r="AX107" s="80">
        <v>-2623.9</v>
      </c>
      <c r="AY107" s="80">
        <v>-3188.2</v>
      </c>
      <c r="AZ107" s="80">
        <v>-10213.6</v>
      </c>
      <c r="BA107" s="80">
        <v>-2244.4</v>
      </c>
      <c r="BB107" s="80">
        <v>-2344.4</v>
      </c>
    </row>
    <row r="108" spans="1:123" outlineLevel="1">
      <c r="A108" s="52" t="s">
        <v>224</v>
      </c>
      <c r="B108" s="52" t="s">
        <v>39</v>
      </c>
      <c r="C108" s="55">
        <f t="shared" ref="C108:AS108" si="889">C107/C37</f>
        <v>-0.40640771533606129</v>
      </c>
      <c r="D108" s="55">
        <f t="shared" si="889"/>
        <v>-0.39866943835362262</v>
      </c>
      <c r="E108" s="55">
        <f t="shared" si="889"/>
        <v>-0.39635423600354358</v>
      </c>
      <c r="F108" s="55">
        <f t="shared" si="889"/>
        <v>-0.38185744078268036</v>
      </c>
      <c r="G108" s="55">
        <f t="shared" si="889"/>
        <v>-0.39485209391160708</v>
      </c>
      <c r="H108" s="55">
        <f t="shared" si="889"/>
        <v>-0.43518119470355077</v>
      </c>
      <c r="I108" s="55">
        <f t="shared" si="889"/>
        <v>-0.40255917298818666</v>
      </c>
      <c r="J108" s="55">
        <f t="shared" si="889"/>
        <v>-0.4262312361787256</v>
      </c>
      <c r="K108" s="55">
        <f t="shared" si="889"/>
        <v>-0.40128482755618122</v>
      </c>
      <c r="L108" s="55">
        <f t="shared" si="889"/>
        <v>-0.41485043453866632</v>
      </c>
      <c r="M108" s="55">
        <f t="shared" si="889"/>
        <v>-0.45257006377380082</v>
      </c>
      <c r="N108" s="55">
        <f t="shared" si="889"/>
        <v>-0.42267193759507449</v>
      </c>
      <c r="O108" s="55">
        <f t="shared" si="889"/>
        <v>-0.38727046697841289</v>
      </c>
      <c r="P108" s="55">
        <f t="shared" si="889"/>
        <v>-0.38310128120245679</v>
      </c>
      <c r="Q108" s="55">
        <f t="shared" si="889"/>
        <v>-0.4081191651035696</v>
      </c>
      <c r="R108" s="55">
        <f t="shared" si="889"/>
        <v>-0.42679834018241936</v>
      </c>
      <c r="S108" s="55">
        <f t="shared" si="889"/>
        <v>-0.40527772125297795</v>
      </c>
      <c r="T108" s="55">
        <f t="shared" si="889"/>
        <v>-0.43249139481583654</v>
      </c>
      <c r="U108" s="55">
        <f t="shared" si="889"/>
        <v>-0.39630410844940817</v>
      </c>
      <c r="V108" s="55">
        <f t="shared" si="889"/>
        <v>-0.41344191720116868</v>
      </c>
      <c r="W108" s="55">
        <f t="shared" si="889"/>
        <v>-0.4297780228085098</v>
      </c>
      <c r="X108" s="55">
        <f t="shared" si="889"/>
        <v>-0.4154616182276144</v>
      </c>
      <c r="Y108" s="55">
        <f t="shared" si="889"/>
        <v>-0.41532786785086506</v>
      </c>
      <c r="Z108" s="55">
        <f t="shared" si="889"/>
        <v>-0.40334576145915729</v>
      </c>
      <c r="AA108" s="55">
        <f t="shared" si="889"/>
        <v>-0.41450397377760601</v>
      </c>
      <c r="AB108" s="55">
        <f t="shared" si="889"/>
        <v>-0.44504678206605225</v>
      </c>
      <c r="AC108" s="55">
        <f t="shared" si="889"/>
        <v>-0.43335413711029819</v>
      </c>
      <c r="AD108" s="55">
        <f t="shared" si="889"/>
        <v>-0.36428489425066074</v>
      </c>
      <c r="AE108" s="55">
        <f t="shared" si="889"/>
        <v>-0.40195540224939874</v>
      </c>
      <c r="AF108" s="55">
        <f t="shared" si="889"/>
        <v>-0.40560742762127744</v>
      </c>
      <c r="AG108" s="55">
        <f t="shared" si="889"/>
        <v>-0.40298635901920987</v>
      </c>
      <c r="AH108" s="55">
        <f t="shared" si="889"/>
        <v>-0.40235202106587764</v>
      </c>
      <c r="AI108" s="55">
        <f t="shared" si="889"/>
        <v>-0.4131631905116166</v>
      </c>
      <c r="AJ108" s="55">
        <f t="shared" si="889"/>
        <v>-0.39879071309144731</v>
      </c>
      <c r="AK108" s="55">
        <f t="shared" si="889"/>
        <v>-0.40434912933564515</v>
      </c>
      <c r="AL108" s="55">
        <f t="shared" si="889"/>
        <v>-0.41926732840897246</v>
      </c>
      <c r="AM108" s="55">
        <f t="shared" si="889"/>
        <v>-0.39015466674200433</v>
      </c>
      <c r="AN108" s="55">
        <f t="shared" si="889"/>
        <v>-0.4165641286687588</v>
      </c>
      <c r="AO108" s="55">
        <f t="shared" si="889"/>
        <v>-0.40116435590254407</v>
      </c>
      <c r="AP108" s="55">
        <f t="shared" si="889"/>
        <v>-0.40633203551723074</v>
      </c>
      <c r="AQ108" s="55">
        <f t="shared" si="889"/>
        <v>-0.4120319921047762</v>
      </c>
      <c r="AR108" s="55">
        <f t="shared" si="889"/>
        <v>-0.41360815683977376</v>
      </c>
      <c r="AS108" s="55">
        <f t="shared" si="889"/>
        <v>-0.43559541088609138</v>
      </c>
      <c r="AT108" s="55">
        <f t="shared" ref="AT108" si="890">AT107/AT37</f>
        <v>-0.47964032608250379</v>
      </c>
      <c r="AU108" s="55">
        <f>AU107/AU37</f>
        <v>-0.43463246166961683</v>
      </c>
      <c r="AV108" s="55">
        <f t="shared" ref="AV108:AZ108" si="891">AV107/AV37</f>
        <v>-0.42681168916262613</v>
      </c>
      <c r="AW108" s="55">
        <f t="shared" si="891"/>
        <v>-0.4233397339422561</v>
      </c>
      <c r="AX108" s="55">
        <f t="shared" si="891"/>
        <v>-0.43910234955485639</v>
      </c>
      <c r="AY108" s="55">
        <f t="shared" si="891"/>
        <v>-0.44963754830338754</v>
      </c>
      <c r="AZ108" s="55">
        <f t="shared" si="891"/>
        <v>-0.43601466815226531</v>
      </c>
      <c r="BA108" s="55">
        <f t="shared" ref="BA108:BB108" si="892">BA107/BA37</f>
        <v>-0.43639900512228297</v>
      </c>
      <c r="BB108" s="55">
        <f t="shared" si="892"/>
        <v>-0.41220944544079902</v>
      </c>
    </row>
    <row r="109" spans="1:123" outlineLevel="1">
      <c r="A109" s="52" t="s">
        <v>215</v>
      </c>
      <c r="B109" s="52" t="s">
        <v>28</v>
      </c>
      <c r="C109" s="53" t="s">
        <v>103</v>
      </c>
      <c r="D109" s="53" t="s">
        <v>103</v>
      </c>
      <c r="E109" s="53" t="s">
        <v>103</v>
      </c>
      <c r="F109" s="55" t="s">
        <v>103</v>
      </c>
      <c r="G109" s="53" t="s">
        <v>103</v>
      </c>
      <c r="H109" s="55">
        <f>H107/C107-1</f>
        <v>5.9963827623856103E-2</v>
      </c>
      <c r="I109" s="55">
        <f t="shared" ref="I109" si="893">I107/D107-1</f>
        <v>3.9974646624535648E-2</v>
      </c>
      <c r="J109" s="55">
        <f t="shared" ref="J109" si="894">J107/E107-1</f>
        <v>9.7410574339664713E-3</v>
      </c>
      <c r="K109" s="55">
        <f t="shared" ref="K109" si="895">K107/F107-1</f>
        <v>2.2360497526941359E-2</v>
      </c>
      <c r="L109" s="55">
        <f t="shared" ref="L109" si="896">L107/G107-1</f>
        <v>3.171942934267169E-2</v>
      </c>
      <c r="M109" s="55">
        <f t="shared" ref="M109" si="897">M107/H107-1</f>
        <v>5.6281428900137875E-2</v>
      </c>
      <c r="N109" s="55">
        <f t="shared" ref="N109" si="898">N107/I107-1</f>
        <v>3.5882802661962643E-2</v>
      </c>
      <c r="O109" s="55">
        <f t="shared" ref="O109" si="899">O107/J107-1</f>
        <v>5.2953240267847868E-3</v>
      </c>
      <c r="P109" s="55">
        <f t="shared" ref="P109" si="900">P107/K107-1</f>
        <v>3.1538028884680269E-2</v>
      </c>
      <c r="Q109" s="55">
        <f t="shared" ref="Q109" si="901">Q107/L107-1</f>
        <v>3.163796419771181E-2</v>
      </c>
      <c r="R109" s="55">
        <f t="shared" ref="R109" si="902">R107/M107-1</f>
        <v>-3.4298012970246372E-4</v>
      </c>
      <c r="S109" s="55">
        <f t="shared" ref="S109" si="903">S107/N107-1</f>
        <v>5.2847065269677751E-2</v>
      </c>
      <c r="T109" s="55">
        <f t="shared" ref="T109" si="904">T107/O107-1</f>
        <v>0.16739817839841953</v>
      </c>
      <c r="U109" s="55">
        <f t="shared" ref="U109" si="905">U107/P107-1</f>
        <v>0.19736438417234381</v>
      </c>
      <c r="V109" s="55">
        <f t="shared" ref="V109" si="906">V107/Q107-1</f>
        <v>0.11285738406579937</v>
      </c>
      <c r="W109" s="55">
        <f t="shared" ref="W109" si="907">W107/R107-1</f>
        <v>5.3007678981944029E-2</v>
      </c>
      <c r="X109" s="55">
        <f t="shared" ref="X109" si="908">X107/S107-1</f>
        <v>0.12185418534661596</v>
      </c>
      <c r="Y109" s="55">
        <f t="shared" ref="Y109" si="909">Y107/T107-1</f>
        <v>5.0851025610302525E-2</v>
      </c>
      <c r="Z109" s="55">
        <f t="shared" ref="Z109" si="910">Z107/U107-1</f>
        <v>6.9320622895262751E-2</v>
      </c>
      <c r="AA109" s="55">
        <f t="shared" ref="AA109" si="911">AA107/V107-1</f>
        <v>6.9620431482524614E-2</v>
      </c>
      <c r="AB109" s="55">
        <f t="shared" ref="AB109" si="912">AB107/W107-1</f>
        <v>1.4545706181978626</v>
      </c>
      <c r="AC109" s="55">
        <f t="shared" ref="AC109" si="913">AC107/X107-1</f>
        <v>0.84145915285942707</v>
      </c>
      <c r="AD109" s="55">
        <f t="shared" ref="AD109" si="914">AD107/Y107-1</f>
        <v>1.3801922598751251</v>
      </c>
      <c r="AE109" s="55">
        <f t="shared" ref="AE109" si="915">AE107/Z107-1</f>
        <v>1.2801120325077333</v>
      </c>
      <c r="AF109" s="55">
        <f t="shared" ref="AF109" si="916">AF107/AA107-1</f>
        <v>1.2304373223504412</v>
      </c>
      <c r="AG109" s="55">
        <f t="shared" ref="AG109" si="917">AG107/AB107-1</f>
        <v>0.12817240933121199</v>
      </c>
      <c r="AH109" s="55">
        <f t="shared" ref="AH109" si="918">AH107/AC107-1</f>
        <v>0.2922834669272163</v>
      </c>
      <c r="AI109" s="55">
        <f t="shared" ref="AI109" si="919">AI107/AD107-1</f>
        <v>3.4969936081945541E-2</v>
      </c>
      <c r="AJ109" s="55">
        <f t="shared" ref="AJ109" si="920">AJ107/AE107-1</f>
        <v>-3.5867131956871523E-2</v>
      </c>
      <c r="AK109" s="55">
        <f t="shared" ref="AK109" si="921">AK107/AF107-1</f>
        <v>8.7698094510531677E-2</v>
      </c>
      <c r="AL109" s="55">
        <f t="shared" ref="AL109" si="922">AL107/AG107-1</f>
        <v>-4.6753166136958568E-2</v>
      </c>
      <c r="AM109" s="55">
        <f t="shared" ref="AM109" si="923">AM107/AH107-1</f>
        <v>-2.6569705646018016E-2</v>
      </c>
      <c r="AN109" s="55">
        <f t="shared" ref="AN109:AO109" si="924">AN107/AI107-1</f>
        <v>4.9284622456042371E-2</v>
      </c>
      <c r="AO109" s="55">
        <f t="shared" si="924"/>
        <v>-2.6654989912766602E-2</v>
      </c>
      <c r="AP109" s="55">
        <f t="shared" ref="AP109:AT109" si="925">AP107/AK107-1</f>
        <v>-1.2406950631162483E-2</v>
      </c>
      <c r="AQ109" s="55">
        <f t="shared" si="925"/>
        <v>5.9446853540539024E-3</v>
      </c>
      <c r="AR109" s="55">
        <f t="shared" si="925"/>
        <v>4.2528570055152315E-2</v>
      </c>
      <c r="AS109" s="55">
        <f t="shared" si="925"/>
        <v>-5.3044546649309687E-2</v>
      </c>
      <c r="AT109" s="55">
        <f t="shared" si="925"/>
        <v>-1.7825685764617072E-2</v>
      </c>
      <c r="AU109" s="55">
        <f t="shared" ref="AU109" si="926">AU107/AP107-1</f>
        <v>-7.3903925357963196E-3</v>
      </c>
      <c r="AV109" s="55">
        <f t="shared" ref="AV109" si="927">AV107/AQ107-1</f>
        <v>-2.485029940119754E-2</v>
      </c>
      <c r="AW109" s="55">
        <f t="shared" ref="AW109" si="928">AW107/AR107-1</f>
        <v>8.3071475990263322E-2</v>
      </c>
      <c r="AX109" s="55">
        <f t="shared" ref="AX109" si="929">AX107/AS107-1</f>
        <v>0.15131304710295956</v>
      </c>
      <c r="AY109" s="55">
        <f t="shared" ref="AY109" si="930">AY107/AT107-1</f>
        <v>0.36148951616347103</v>
      </c>
      <c r="AZ109" s="55">
        <f t="shared" ref="AZ109:BB109" si="931">AZ107/AU107-1</f>
        <v>0.14962996313701216</v>
      </c>
      <c r="BA109" s="55">
        <f t="shared" si="931"/>
        <v>0.14850066523385541</v>
      </c>
      <c r="BB109" s="55">
        <f t="shared" si="931"/>
        <v>-4.2007191892775353E-2</v>
      </c>
    </row>
    <row r="110" spans="1:123" s="59" customFormat="1" outlineLevel="1">
      <c r="A110" s="57" t="s">
        <v>30</v>
      </c>
      <c r="B110" s="57" t="s">
        <v>30</v>
      </c>
      <c r="C110" s="80">
        <v>0</v>
      </c>
      <c r="D110" s="80">
        <v>0</v>
      </c>
      <c r="E110" s="80">
        <v>0</v>
      </c>
      <c r="F110" s="80">
        <v>0</v>
      </c>
      <c r="G110" s="80">
        <v>0</v>
      </c>
      <c r="H110" s="80">
        <v>0</v>
      </c>
      <c r="I110" s="80">
        <v>0</v>
      </c>
      <c r="J110" s="80">
        <v>0</v>
      </c>
      <c r="K110" s="80">
        <v>0</v>
      </c>
      <c r="L110" s="80">
        <v>0</v>
      </c>
      <c r="M110" s="80">
        <v>0</v>
      </c>
      <c r="N110" s="80">
        <v>0</v>
      </c>
      <c r="O110" s="80">
        <v>0</v>
      </c>
      <c r="P110" s="80">
        <v>0</v>
      </c>
      <c r="Q110" s="80">
        <v>0</v>
      </c>
      <c r="R110" s="80">
        <v>0</v>
      </c>
      <c r="S110" s="80">
        <v>0</v>
      </c>
      <c r="T110" s="80">
        <v>0</v>
      </c>
      <c r="U110" s="80">
        <v>0</v>
      </c>
      <c r="V110" s="80">
        <v>0</v>
      </c>
      <c r="W110" s="80">
        <v>0</v>
      </c>
      <c r="X110" s="80">
        <v>0</v>
      </c>
      <c r="Y110" s="80">
        <v>0</v>
      </c>
      <c r="Z110" s="80">
        <v>0</v>
      </c>
      <c r="AA110" s="80">
        <v>0</v>
      </c>
      <c r="AB110" s="80">
        <v>-935.27160405608879</v>
      </c>
      <c r="AC110" s="80">
        <v>-790.68766863300209</v>
      </c>
      <c r="AD110" s="80">
        <v>-1039.3926565931533</v>
      </c>
      <c r="AE110" s="80">
        <v>-1184.4001528108975</v>
      </c>
      <c r="AF110" s="80">
        <f>AE110+AD110+AC110+AB110</f>
        <v>-3949.7520820931413</v>
      </c>
      <c r="AG110" s="80">
        <v>-1068.8987509874878</v>
      </c>
      <c r="AH110" s="80">
        <v>-1000.8685462625492</v>
      </c>
      <c r="AI110" s="80">
        <v>-945.87140184389943</v>
      </c>
      <c r="AJ110" s="80">
        <v>-1147.072532321793</v>
      </c>
      <c r="AK110" s="80">
        <f>AJ110+AI110+AH110+AG110</f>
        <v>-4162.7112314157293</v>
      </c>
      <c r="AL110" s="80">
        <v>-848.47974874594934</v>
      </c>
      <c r="AM110" s="80">
        <v>-762.40049580379014</v>
      </c>
      <c r="AN110" s="80">
        <v>-748.90700000000004</v>
      </c>
      <c r="AO110" s="80">
        <v>-853.5</v>
      </c>
      <c r="AP110" s="80">
        <f>AO110+AN110+AM110+AL110</f>
        <v>-3213.2872445497396</v>
      </c>
      <c r="AQ110" s="80">
        <v>-754.8</v>
      </c>
      <c r="AR110" s="80">
        <v>-701.8</v>
      </c>
      <c r="AS110" s="80">
        <v>-597.83699999999999</v>
      </c>
      <c r="AT110" s="80">
        <v>-683.6</v>
      </c>
      <c r="AU110" s="80">
        <f>AT110+AS110+AR110+AQ110</f>
        <v>-2738.0369999999998</v>
      </c>
      <c r="AV110" s="80">
        <v>0</v>
      </c>
      <c r="AW110" s="80">
        <v>0</v>
      </c>
      <c r="AX110" s="80"/>
      <c r="AY110" s="80">
        <v>-235.5</v>
      </c>
      <c r="AZ110" s="80">
        <f>AY110</f>
        <v>-235.5</v>
      </c>
      <c r="BA110" s="80">
        <v>0</v>
      </c>
      <c r="BB110" s="80">
        <v>0</v>
      </c>
    </row>
    <row r="111" spans="1:123" outlineLevel="1">
      <c r="A111" s="52" t="s">
        <v>224</v>
      </c>
      <c r="B111" s="52" t="s">
        <v>39</v>
      </c>
      <c r="C111" s="53" t="s">
        <v>103</v>
      </c>
      <c r="D111" s="53" t="s">
        <v>103</v>
      </c>
      <c r="E111" s="53" t="s">
        <v>103</v>
      </c>
      <c r="F111" s="55" t="s">
        <v>103</v>
      </c>
      <c r="G111" s="53" t="s">
        <v>103</v>
      </c>
      <c r="H111" s="53" t="s">
        <v>103</v>
      </c>
      <c r="I111" s="53" t="s">
        <v>103</v>
      </c>
      <c r="J111" s="53" t="s">
        <v>103</v>
      </c>
      <c r="K111" s="55" t="s">
        <v>103</v>
      </c>
      <c r="L111" s="53" t="s">
        <v>103</v>
      </c>
      <c r="M111" s="53" t="s">
        <v>103</v>
      </c>
      <c r="N111" s="53" t="s">
        <v>103</v>
      </c>
      <c r="O111" s="53" t="s">
        <v>103</v>
      </c>
      <c r="P111" s="55" t="s">
        <v>103</v>
      </c>
      <c r="Q111" s="53" t="s">
        <v>103</v>
      </c>
      <c r="R111" s="53" t="s">
        <v>103</v>
      </c>
      <c r="S111" s="53" t="s">
        <v>103</v>
      </c>
      <c r="T111" s="53" t="s">
        <v>103</v>
      </c>
      <c r="U111" s="55" t="s">
        <v>103</v>
      </c>
      <c r="V111" s="53" t="s">
        <v>103</v>
      </c>
      <c r="W111" s="53" t="s">
        <v>103</v>
      </c>
      <c r="X111" s="53" t="s">
        <v>103</v>
      </c>
      <c r="Y111" s="53" t="s">
        <v>103</v>
      </c>
      <c r="Z111" s="55" t="s">
        <v>103</v>
      </c>
      <c r="AA111" s="53" t="s">
        <v>103</v>
      </c>
      <c r="AB111" s="55">
        <f t="shared" ref="AB111:AS111" si="932">AB110/AB40</f>
        <v>-0.44085031990365359</v>
      </c>
      <c r="AC111" s="55">
        <f t="shared" si="932"/>
        <v>-0.47919952562970486</v>
      </c>
      <c r="AD111" s="55">
        <f t="shared" si="932"/>
        <v>-0.42297534738850417</v>
      </c>
      <c r="AE111" s="55">
        <f t="shared" si="932"/>
        <v>-0.41289819408940936</v>
      </c>
      <c r="AF111" s="55">
        <f t="shared" si="932"/>
        <v>-0.43416391454701836</v>
      </c>
      <c r="AG111" s="55">
        <f t="shared" si="932"/>
        <v>-0.45225759687848766</v>
      </c>
      <c r="AH111" s="55">
        <f t="shared" si="932"/>
        <v>-0.45411359977942867</v>
      </c>
      <c r="AI111" s="55">
        <f t="shared" si="932"/>
        <v>-0.46056470411267492</v>
      </c>
      <c r="AJ111" s="55">
        <f t="shared" si="932"/>
        <v>-0.42356692780350097</v>
      </c>
      <c r="AK111" s="55">
        <f t="shared" si="932"/>
        <v>-0.4461964056862443</v>
      </c>
      <c r="AL111" s="55">
        <f t="shared" si="932"/>
        <v>-0.46063574121781492</v>
      </c>
      <c r="AM111" s="55">
        <f t="shared" si="932"/>
        <v>-0.46381132803981251</v>
      </c>
      <c r="AN111" s="55">
        <f t="shared" si="932"/>
        <v>-0.45454639255349627</v>
      </c>
      <c r="AO111" s="55">
        <f t="shared" si="932"/>
        <v>-0.41379811887908469</v>
      </c>
      <c r="AP111" s="55">
        <f t="shared" si="932"/>
        <v>-0.44654166974658305</v>
      </c>
      <c r="AQ111" s="55">
        <f t="shared" si="932"/>
        <v>-0.46981202539524464</v>
      </c>
      <c r="AR111" s="55">
        <f t="shared" si="932"/>
        <v>-0.4646758922068463</v>
      </c>
      <c r="AS111" s="55">
        <f t="shared" si="932"/>
        <v>-0.41066269355523405</v>
      </c>
      <c r="AT111" s="55">
        <f t="shared" ref="AT111" si="933">AT110/AT40</f>
        <v>-0.39880987106936588</v>
      </c>
      <c r="AU111" s="55">
        <f>AU110/AU40</f>
        <v>-0.43552253886166953</v>
      </c>
      <c r="AV111" s="55" t="e">
        <f t="shared" ref="AV111:AZ111" si="934">AV110/AV40</f>
        <v>#DIV/0!</v>
      </c>
      <c r="AW111" s="55" t="e">
        <f t="shared" si="934"/>
        <v>#DIV/0!</v>
      </c>
      <c r="AX111" s="55" t="e">
        <f t="shared" si="934"/>
        <v>#DIV/0!</v>
      </c>
      <c r="AY111" s="55">
        <f t="shared" si="934"/>
        <v>-0.35861123800822292</v>
      </c>
      <c r="AZ111" s="55">
        <f t="shared" si="934"/>
        <v>-0.35861123800822292</v>
      </c>
      <c r="BA111" s="55"/>
      <c r="BB111" s="55"/>
    </row>
    <row r="112" spans="1:123" outlineLevel="1">
      <c r="A112" s="52" t="s">
        <v>215</v>
      </c>
      <c r="B112" s="52" t="s">
        <v>28</v>
      </c>
      <c r="C112" s="53" t="s">
        <v>103</v>
      </c>
      <c r="D112" s="53" t="s">
        <v>103</v>
      </c>
      <c r="E112" s="53" t="s">
        <v>103</v>
      </c>
      <c r="F112" s="55" t="s">
        <v>103</v>
      </c>
      <c r="G112" s="53" t="s">
        <v>103</v>
      </c>
      <c r="H112" s="53" t="s">
        <v>103</v>
      </c>
      <c r="I112" s="53" t="s">
        <v>103</v>
      </c>
      <c r="J112" s="53" t="s">
        <v>103</v>
      </c>
      <c r="K112" s="55" t="s">
        <v>103</v>
      </c>
      <c r="L112" s="53" t="s">
        <v>103</v>
      </c>
      <c r="M112" s="53" t="s">
        <v>103</v>
      </c>
      <c r="N112" s="53" t="s">
        <v>103</v>
      </c>
      <c r="O112" s="53" t="s">
        <v>103</v>
      </c>
      <c r="P112" s="55" t="s">
        <v>103</v>
      </c>
      <c r="Q112" s="53" t="s">
        <v>103</v>
      </c>
      <c r="R112" s="53" t="s">
        <v>103</v>
      </c>
      <c r="S112" s="53" t="s">
        <v>103</v>
      </c>
      <c r="T112" s="53" t="s">
        <v>103</v>
      </c>
      <c r="U112" s="55" t="s">
        <v>103</v>
      </c>
      <c r="V112" s="53" t="s">
        <v>103</v>
      </c>
      <c r="W112" s="53" t="s">
        <v>103</v>
      </c>
      <c r="X112" s="53" t="s">
        <v>103</v>
      </c>
      <c r="Y112" s="53" t="s">
        <v>103</v>
      </c>
      <c r="Z112" s="55" t="s">
        <v>103</v>
      </c>
      <c r="AA112" s="53" t="s">
        <v>103</v>
      </c>
      <c r="AB112" s="55" t="s">
        <v>103</v>
      </c>
      <c r="AC112" s="55" t="s">
        <v>103</v>
      </c>
      <c r="AD112" s="55" t="s">
        <v>103</v>
      </c>
      <c r="AE112" s="55" t="s">
        <v>103</v>
      </c>
      <c r="AF112" s="55" t="s">
        <v>103</v>
      </c>
      <c r="AG112" s="55">
        <f t="shared" ref="AG112" si="935">AG110/AB110-1</f>
        <v>0.14287523148557524</v>
      </c>
      <c r="AH112" s="55">
        <f t="shared" ref="AH112" si="936">AH110/AC110-1</f>
        <v>0.26582035608690213</v>
      </c>
      <c r="AI112" s="55">
        <f t="shared" ref="AI112" si="937">AI110/AD110-1</f>
        <v>-8.9976828444979784E-2</v>
      </c>
      <c r="AJ112" s="55">
        <f t="shared" ref="AJ112" si="938">AJ110/AE110-1</f>
        <v>-3.1516055110695551E-2</v>
      </c>
      <c r="AK112" s="55">
        <f t="shared" ref="AK112" si="939">AK110/AF110-1</f>
        <v>5.3917092743130279E-2</v>
      </c>
      <c r="AL112" s="55">
        <f t="shared" ref="AL112" si="940">AL110/AG110-1</f>
        <v>-0.20621130115261832</v>
      </c>
      <c r="AM112" s="55">
        <f t="shared" ref="AM112" si="941">AM110/AH110-1</f>
        <v>-0.23826110966245095</v>
      </c>
      <c r="AN112" s="55">
        <f t="shared" ref="AN112:AO112" si="942">AN110/AI110-1</f>
        <v>-0.20823592029522542</v>
      </c>
      <c r="AO112" s="55">
        <f t="shared" si="942"/>
        <v>-0.25593196946977015</v>
      </c>
      <c r="AP112" s="55">
        <f t="shared" ref="AP112:AT112" si="943">AP110/AK110-1</f>
        <v>-0.22807827256926794</v>
      </c>
      <c r="AQ112" s="55">
        <f t="shared" si="943"/>
        <v>-0.11040893891033676</v>
      </c>
      <c r="AR112" s="55">
        <f t="shared" si="943"/>
        <v>-7.9486432835933263E-2</v>
      </c>
      <c r="AS112" s="55">
        <f t="shared" si="943"/>
        <v>-0.20172064088064345</v>
      </c>
      <c r="AT112" s="55">
        <f t="shared" si="943"/>
        <v>-0.19906268306971286</v>
      </c>
      <c r="AU112" s="55">
        <f t="shared" ref="AU112" si="944">AU110/AP110-1</f>
        <v>-0.14790157504774648</v>
      </c>
      <c r="AV112" s="55">
        <f t="shared" ref="AV112" si="945">AV110/AQ110-1</f>
        <v>-1</v>
      </c>
      <c r="AW112" s="55">
        <f t="shared" ref="AW112" si="946">AW110/AR110-1</f>
        <v>-1</v>
      </c>
      <c r="AX112" s="55">
        <f t="shared" ref="AX112" si="947">AX110/AS110-1</f>
        <v>-1</v>
      </c>
      <c r="AY112" s="55">
        <f t="shared" ref="AY112" si="948">AY110/AT110-1</f>
        <v>-0.65550029256875364</v>
      </c>
      <c r="AZ112" s="55">
        <f t="shared" ref="AZ112" si="949">AZ110/AU110-1</f>
        <v>-0.91398947494135396</v>
      </c>
      <c r="BA112" s="55"/>
      <c r="BB112" s="55"/>
    </row>
    <row r="113" spans="1:123" s="59" customFormat="1" outlineLevel="1">
      <c r="A113" s="57" t="s">
        <v>31</v>
      </c>
      <c r="B113" s="57" t="s">
        <v>31</v>
      </c>
      <c r="C113" s="80">
        <v>0</v>
      </c>
      <c r="D113" s="80">
        <v>0</v>
      </c>
      <c r="E113" s="80">
        <v>0</v>
      </c>
      <c r="F113" s="80">
        <v>0</v>
      </c>
      <c r="G113" s="80">
        <v>0</v>
      </c>
      <c r="H113" s="80">
        <v>0</v>
      </c>
      <c r="I113" s="80">
        <v>0</v>
      </c>
      <c r="J113" s="80">
        <v>0</v>
      </c>
      <c r="K113" s="80">
        <v>0</v>
      </c>
      <c r="L113" s="80">
        <v>0</v>
      </c>
      <c r="M113" s="80">
        <v>0</v>
      </c>
      <c r="N113" s="80">
        <v>0</v>
      </c>
      <c r="O113" s="80">
        <v>-141.91481188166097</v>
      </c>
      <c r="P113" s="80">
        <v>-558.29999999999995</v>
      </c>
      <c r="Q113" s="80">
        <f>P113+O113+N113+M113</f>
        <v>-700.21481188166092</v>
      </c>
      <c r="R113" s="80">
        <v>-463.95455808751018</v>
      </c>
      <c r="S113" s="80">
        <v>-496.15190153929689</v>
      </c>
      <c r="T113" s="80">
        <v>-510.23989802740516</v>
      </c>
      <c r="U113" s="80">
        <v>-627.43550531403775</v>
      </c>
      <c r="V113" s="80">
        <f>U113+T113+S113+R113</f>
        <v>-2097.7818629682502</v>
      </c>
      <c r="W113" s="80">
        <v>-488.22179933313873</v>
      </c>
      <c r="X113" s="80">
        <v>-511.84650545606485</v>
      </c>
      <c r="Y113" s="80">
        <v>-529.13774326734517</v>
      </c>
      <c r="Z113" s="80">
        <v>-697.67671492519457</v>
      </c>
      <c r="AA113" s="80">
        <f>Z113+Y113+X113+W113</f>
        <v>-2226.8827629817433</v>
      </c>
      <c r="AB113" s="80">
        <v>-540.26687196817477</v>
      </c>
      <c r="AC113" s="80">
        <v>-650.15771761772385</v>
      </c>
      <c r="AD113" s="80">
        <v>-783.10123063796118</v>
      </c>
      <c r="AE113" s="80">
        <v>-1170.4654380784109</v>
      </c>
      <c r="AF113" s="80">
        <f>AE113+AD113+AC113+AB113</f>
        <v>-3143.9912583022706</v>
      </c>
      <c r="AG113" s="80">
        <v>-799.10199250031735</v>
      </c>
      <c r="AH113" s="80">
        <v>-720.67836554751045</v>
      </c>
      <c r="AI113" s="80">
        <v>-737.24418908192195</v>
      </c>
      <c r="AJ113" s="80">
        <v>-1002.0823759698574</v>
      </c>
      <c r="AK113" s="80">
        <f>AJ113+AI113+AH113+AG113</f>
        <v>-3259.1069230996072</v>
      </c>
      <c r="AL113" s="80">
        <v>-668.13594971235034</v>
      </c>
      <c r="AM113" s="80">
        <v>-604.08532074012464</v>
      </c>
      <c r="AN113" s="80">
        <v>-608.63599999999997</v>
      </c>
      <c r="AO113" s="80">
        <v>-770.8</v>
      </c>
      <c r="AP113" s="80">
        <f>AO113+AN113+AM113+AL113</f>
        <v>-2651.6572704524751</v>
      </c>
      <c r="AQ113" s="80">
        <v>-561.5</v>
      </c>
      <c r="AR113" s="80">
        <v>-536.20000000000005</v>
      </c>
      <c r="AS113" s="80">
        <v>-517.84500000000003</v>
      </c>
      <c r="AT113" s="80">
        <v>-621.6</v>
      </c>
      <c r="AU113" s="80">
        <f>AT113+AS113+AR113+AQ113</f>
        <v>-2237.1450000000004</v>
      </c>
      <c r="AV113" s="80"/>
      <c r="AW113" s="80"/>
      <c r="AX113" s="80"/>
      <c r="AY113" s="80"/>
      <c r="AZ113" s="80"/>
      <c r="BA113" s="80"/>
      <c r="BB113" s="80"/>
    </row>
    <row r="114" spans="1:123" outlineLevel="1">
      <c r="A114" s="52" t="s">
        <v>224</v>
      </c>
      <c r="B114" s="52" t="s">
        <v>39</v>
      </c>
      <c r="C114" s="53" t="s">
        <v>103</v>
      </c>
      <c r="D114" s="53" t="s">
        <v>103</v>
      </c>
      <c r="E114" s="53" t="s">
        <v>103</v>
      </c>
      <c r="F114" s="55" t="s">
        <v>103</v>
      </c>
      <c r="G114" s="53" t="s">
        <v>103</v>
      </c>
      <c r="H114" s="53" t="s">
        <v>103</v>
      </c>
      <c r="I114" s="53" t="s">
        <v>103</v>
      </c>
      <c r="J114" s="53" t="s">
        <v>103</v>
      </c>
      <c r="K114" s="55" t="s">
        <v>103</v>
      </c>
      <c r="L114" s="53" t="s">
        <v>103</v>
      </c>
      <c r="M114" s="53" t="s">
        <v>103</v>
      </c>
      <c r="N114" s="53" t="s">
        <v>103</v>
      </c>
      <c r="O114" s="55">
        <f t="shared" ref="O114:AS114" si="950">O113/O43</f>
        <v>-0.57802622180022956</v>
      </c>
      <c r="P114" s="55">
        <f t="shared" si="950"/>
        <v>-0.46102394715111472</v>
      </c>
      <c r="Q114" s="55">
        <f t="shared" si="950"/>
        <v>-0.48074632003946244</v>
      </c>
      <c r="R114" s="55">
        <f t="shared" si="950"/>
        <v>-0.5747302830139307</v>
      </c>
      <c r="S114" s="55">
        <f t="shared" si="950"/>
        <v>-0.61504597632186053</v>
      </c>
      <c r="T114" s="55">
        <f t="shared" si="950"/>
        <v>-0.55110598108411279</v>
      </c>
      <c r="U114" s="55">
        <f t="shared" si="950"/>
        <v>-0.46607611693118906</v>
      </c>
      <c r="V114" s="55">
        <f t="shared" si="950"/>
        <v>-0.53983032196305536</v>
      </c>
      <c r="W114" s="55">
        <f t="shared" si="950"/>
        <v>-0.54898540303446153</v>
      </c>
      <c r="X114" s="55">
        <f t="shared" si="950"/>
        <v>-0.59005464524145934</v>
      </c>
      <c r="Y114" s="55">
        <f t="shared" si="950"/>
        <v>-0.56549895883201662</v>
      </c>
      <c r="Z114" s="55">
        <f t="shared" si="950"/>
        <v>-0.48556488830883698</v>
      </c>
      <c r="AA114" s="55">
        <f t="shared" si="950"/>
        <v>-0.53928709224048499</v>
      </c>
      <c r="AB114" s="55">
        <f t="shared" si="950"/>
        <v>-0.60483848069027379</v>
      </c>
      <c r="AC114" s="55">
        <f t="shared" si="950"/>
        <v>-0.6639719555418776</v>
      </c>
      <c r="AD114" s="55">
        <f t="shared" si="950"/>
        <v>-0.565575909098879</v>
      </c>
      <c r="AE114" s="55">
        <f t="shared" si="950"/>
        <v>-0.56384128306309111</v>
      </c>
      <c r="AF114" s="55">
        <f t="shared" si="950"/>
        <v>-0.58954381226242347</v>
      </c>
      <c r="AG114" s="55">
        <f t="shared" si="950"/>
        <v>-0.60550356776120939</v>
      </c>
      <c r="AH114" s="55">
        <f t="shared" si="950"/>
        <v>-0.59190139576589595</v>
      </c>
      <c r="AI114" s="55">
        <f t="shared" si="950"/>
        <v>-0.53016787960079981</v>
      </c>
      <c r="AJ114" s="55">
        <f t="shared" si="950"/>
        <v>-0.52911238691695905</v>
      </c>
      <c r="AK114" s="55">
        <f t="shared" si="950"/>
        <v>-0.5598132050061696</v>
      </c>
      <c r="AL114" s="55">
        <f t="shared" si="950"/>
        <v>-0.65670541270773253</v>
      </c>
      <c r="AM114" s="55">
        <f t="shared" si="950"/>
        <v>-0.66424384823142857</v>
      </c>
      <c r="AN114" s="55">
        <f t="shared" si="950"/>
        <v>-0.62358009702520911</v>
      </c>
      <c r="AO114" s="55">
        <f t="shared" si="950"/>
        <v>-0.51236373304972072</v>
      </c>
      <c r="AP114" s="55">
        <f t="shared" si="950"/>
        <v>-0.60165474179993605</v>
      </c>
      <c r="AQ114" s="55">
        <f t="shared" si="950"/>
        <v>-0.66066596070125894</v>
      </c>
      <c r="AR114" s="55">
        <f t="shared" si="950"/>
        <v>-0.66999875046857438</v>
      </c>
      <c r="AS114" s="55">
        <f t="shared" si="950"/>
        <v>-0.62433012112977293</v>
      </c>
      <c r="AT114" s="55">
        <f t="shared" ref="AT114" si="951">AT113/AT43</f>
        <v>-0.48200992555831268</v>
      </c>
      <c r="AU114" s="55">
        <f>AU113/AU43</f>
        <v>-0.59352665430520368</v>
      </c>
      <c r="AV114" s="55"/>
      <c r="AW114" s="55"/>
      <c r="AX114" s="55"/>
      <c r="AY114" s="55"/>
      <c r="AZ114" s="55"/>
      <c r="BA114" s="55"/>
      <c r="BB114" s="55"/>
    </row>
    <row r="115" spans="1:123" outlineLevel="1">
      <c r="A115" s="52" t="s">
        <v>215</v>
      </c>
      <c r="B115" s="52" t="s">
        <v>28</v>
      </c>
      <c r="C115" s="53" t="s">
        <v>103</v>
      </c>
      <c r="D115" s="53" t="s">
        <v>103</v>
      </c>
      <c r="E115" s="53" t="s">
        <v>103</v>
      </c>
      <c r="F115" s="55" t="s">
        <v>103</v>
      </c>
      <c r="G115" s="53" t="s">
        <v>103</v>
      </c>
      <c r="H115" s="53" t="s">
        <v>103</v>
      </c>
      <c r="I115" s="53" t="s">
        <v>103</v>
      </c>
      <c r="J115" s="53" t="s">
        <v>103</v>
      </c>
      <c r="K115" s="55" t="s">
        <v>103</v>
      </c>
      <c r="L115" s="53" t="s">
        <v>103</v>
      </c>
      <c r="M115" s="53" t="s">
        <v>103</v>
      </c>
      <c r="N115" s="53" t="s">
        <v>103</v>
      </c>
      <c r="O115" s="55" t="s">
        <v>103</v>
      </c>
      <c r="P115" s="55" t="s">
        <v>103</v>
      </c>
      <c r="Q115" s="55" t="s">
        <v>103</v>
      </c>
      <c r="R115" s="55" t="s">
        <v>103</v>
      </c>
      <c r="S115" s="55" t="s">
        <v>103</v>
      </c>
      <c r="T115" s="55">
        <f t="shared" ref="T115" si="952">T113/O113-1</f>
        <v>2.5953956550559418</v>
      </c>
      <c r="U115" s="55">
        <f t="shared" ref="U115" si="953">U113/P113-1</f>
        <v>0.12383217860296947</v>
      </c>
      <c r="V115" s="55">
        <f t="shared" ref="V115" si="954">V113/Q113-1</f>
        <v>1.9959118650046261</v>
      </c>
      <c r="W115" s="55">
        <f t="shared" ref="W115" si="955">W113/R113-1</f>
        <v>5.2305211410491825E-2</v>
      </c>
      <c r="X115" s="55">
        <f t="shared" ref="X115" si="956">X113/S113-1</f>
        <v>3.163265900639689E-2</v>
      </c>
      <c r="Y115" s="55">
        <f t="shared" ref="Y115" si="957">Y113/T113-1</f>
        <v>3.7037176655528858E-2</v>
      </c>
      <c r="Z115" s="55">
        <f t="shared" ref="Z115" si="958">Z113/U113-1</f>
        <v>0.11194968887838175</v>
      </c>
      <c r="AA115" s="55">
        <f t="shared" ref="AA115" si="959">AA113/V113-1</f>
        <v>6.1541622745666436E-2</v>
      </c>
      <c r="AB115" s="55">
        <f t="shared" ref="AB115" si="960">AB113/W113-1</f>
        <v>0.10660128799272028</v>
      </c>
      <c r="AC115" s="55">
        <f t="shared" ref="AC115" si="961">AC113/X113-1</f>
        <v>0.27022009662529811</v>
      </c>
      <c r="AD115" s="55">
        <f t="shared" ref="AD115" si="962">AD113/Y113-1</f>
        <v>0.4799572334463047</v>
      </c>
      <c r="AE115" s="55">
        <f t="shared" ref="AE115" si="963">AE113/Z113-1</f>
        <v>0.67766160606909343</v>
      </c>
      <c r="AF115" s="55">
        <f t="shared" ref="AF115" si="964">AF113/AA113-1</f>
        <v>0.41183510446348803</v>
      </c>
      <c r="AG115" s="55">
        <f t="shared" ref="AG115" si="965">AG113/AB113-1</f>
        <v>0.47908752870449867</v>
      </c>
      <c r="AH115" s="55">
        <f t="shared" ref="AH115" si="966">AH113/AC113-1</f>
        <v>0.10846698580797431</v>
      </c>
      <c r="AI115" s="55">
        <f t="shared" ref="AI115" si="967">AI113/AD113-1</f>
        <v>-5.8558255001950776E-2</v>
      </c>
      <c r="AJ115" s="55">
        <f t="shared" ref="AJ115" si="968">AJ113/AE113-1</f>
        <v>-0.14385991814076393</v>
      </c>
      <c r="AK115" s="55">
        <f t="shared" ref="AK115" si="969">AK113/AF113-1</f>
        <v>3.6614499004522738E-2</v>
      </c>
      <c r="AL115" s="55">
        <f t="shared" ref="AL115" si="970">AL113/AG113-1</f>
        <v>-0.16389152325623191</v>
      </c>
      <c r="AM115" s="55">
        <f t="shared" ref="AM115" si="971">AM113/AH113-1</f>
        <v>-0.16178235726392076</v>
      </c>
      <c r="AN115" s="55">
        <f t="shared" ref="AN115:AO115" si="972">AN113/AI113-1</f>
        <v>-0.17444449340736834</v>
      </c>
      <c r="AO115" s="55">
        <f t="shared" si="972"/>
        <v>-0.23080175993117591</v>
      </c>
      <c r="AP115" s="55">
        <f t="shared" ref="AP115:AT115" si="973">AP113/AK113-1</f>
        <v>-0.18638530952811172</v>
      </c>
      <c r="AQ115" s="55">
        <f t="shared" si="973"/>
        <v>-0.15960217341734095</v>
      </c>
      <c r="AR115" s="55">
        <f t="shared" si="973"/>
        <v>-0.11237704080766531</v>
      </c>
      <c r="AS115" s="55">
        <f t="shared" si="973"/>
        <v>-0.14917126164078354</v>
      </c>
      <c r="AT115" s="55">
        <f t="shared" si="973"/>
        <v>-0.19356512714063301</v>
      </c>
      <c r="AU115" s="55">
        <f t="shared" ref="AU115" si="974">AU113/AP113-1</f>
        <v>-0.15632196327609971</v>
      </c>
      <c r="AV115" s="55"/>
      <c r="AW115" s="55"/>
      <c r="AX115" s="55"/>
      <c r="AY115" s="55"/>
      <c r="AZ115" s="55"/>
      <c r="BA115" s="55"/>
      <c r="BB115" s="55"/>
    </row>
    <row r="116" spans="1:123" s="59" customFormat="1" outlineLevel="1">
      <c r="A116" s="57" t="s">
        <v>32</v>
      </c>
      <c r="B116" s="57" t="s">
        <v>32</v>
      </c>
      <c r="C116" s="80">
        <v>-7.6550451147613607</v>
      </c>
      <c r="D116" s="80">
        <v>-10.5</v>
      </c>
      <c r="E116" s="80">
        <v>-15.2</v>
      </c>
      <c r="F116" s="80">
        <v>-16.899999999999999</v>
      </c>
      <c r="G116" s="80">
        <f>F116+E116+D116+C116</f>
        <v>-50.255045114761359</v>
      </c>
      <c r="H116" s="80">
        <v>-16.121886760829018</v>
      </c>
      <c r="I116" s="80">
        <v>-16.171097099620646</v>
      </c>
      <c r="J116" s="80">
        <v>-16</v>
      </c>
      <c r="K116" s="80">
        <v>-19.804984171843575</v>
      </c>
      <c r="L116" s="80">
        <f>K116+J116+I116+H116</f>
        <v>-68.097968032293238</v>
      </c>
      <c r="M116" s="80">
        <v>-19.081295340989701</v>
      </c>
      <c r="N116" s="80">
        <v>-17.520783925214445</v>
      </c>
      <c r="O116" s="80">
        <v>-84.169215628154717</v>
      </c>
      <c r="P116" s="80">
        <v>-106</v>
      </c>
      <c r="Q116" s="80">
        <v>-360.15300126237565</v>
      </c>
      <c r="R116" s="80">
        <v>-102.33472131993497</v>
      </c>
      <c r="S116" s="80">
        <v>-119.46955561545373</v>
      </c>
      <c r="T116" s="80">
        <v>-138.09142462013739</v>
      </c>
      <c r="U116" s="80">
        <v>-116.42123268088625</v>
      </c>
      <c r="V116" s="80">
        <f>U116+T116+S116+R116</f>
        <v>-476.31693423641229</v>
      </c>
      <c r="W116" s="80">
        <v>-145.18136877087704</v>
      </c>
      <c r="X116" s="80">
        <v>-151.82789190841052</v>
      </c>
      <c r="Y116" s="80">
        <v>-163.65700773598607</v>
      </c>
      <c r="Z116" s="80">
        <v>-217.40761227883013</v>
      </c>
      <c r="AA116" s="80">
        <f>Z116+Y116+X116+W116</f>
        <v>-678.07388069410376</v>
      </c>
      <c r="AB116" s="80">
        <v>-195.19973936381308</v>
      </c>
      <c r="AC116" s="80">
        <v>-214.33907117425926</v>
      </c>
      <c r="AD116" s="80">
        <v>-241.63975453407807</v>
      </c>
      <c r="AE116" s="80">
        <v>-349.24322388705178</v>
      </c>
      <c r="AF116" s="80">
        <f>AE116+AD116+AC116+AB116</f>
        <v>-1000.4217889592021</v>
      </c>
      <c r="AG116" s="80">
        <v>-297.12072071300736</v>
      </c>
      <c r="AH116" s="80">
        <v>-300.02012412154068</v>
      </c>
      <c r="AI116" s="80">
        <v>-311.5635346602968</v>
      </c>
      <c r="AJ116" s="80">
        <v>-443.68539414773443</v>
      </c>
      <c r="AK116" s="80">
        <f>AJ116+AI116+AH116+AG116</f>
        <v>-1352.3897736425793</v>
      </c>
      <c r="AL116" s="80">
        <v>-340.43293438438951</v>
      </c>
      <c r="AM116" s="80">
        <v>-322.93148975383639</v>
      </c>
      <c r="AN116" s="80">
        <v>-355.5</v>
      </c>
      <c r="AO116" s="80">
        <v>-326.3</v>
      </c>
      <c r="AP116" s="80">
        <f>AO116+AN116+AM116+AL116</f>
        <v>-1345.1644241382257</v>
      </c>
      <c r="AQ116" s="80">
        <v>-370.1</v>
      </c>
      <c r="AR116" s="80">
        <v>-372.2</v>
      </c>
      <c r="AS116" s="80">
        <v>0</v>
      </c>
      <c r="AT116" s="80">
        <v>0</v>
      </c>
      <c r="AU116" s="80">
        <f>AT116+AS116+AR116+AQ116</f>
        <v>-742.3</v>
      </c>
      <c r="AV116" s="80"/>
      <c r="AW116" s="80"/>
      <c r="AX116" s="80"/>
      <c r="AY116" s="80"/>
      <c r="AZ116" s="80"/>
      <c r="BA116" s="80"/>
      <c r="BB116" s="80"/>
    </row>
    <row r="117" spans="1:123" outlineLevel="1">
      <c r="A117" s="52" t="s">
        <v>224</v>
      </c>
      <c r="B117" s="52" t="s">
        <v>39</v>
      </c>
      <c r="C117" s="55">
        <f t="shared" ref="C117:AR117" si="975">C116/C46</f>
        <v>-0.11567363977852851</v>
      </c>
      <c r="D117" s="55">
        <f t="shared" si="975"/>
        <v>-0.1242385514171078</v>
      </c>
      <c r="E117" s="55">
        <f t="shared" si="975"/>
        <v>-0.13886836116930615</v>
      </c>
      <c r="F117" s="55">
        <f t="shared" si="975"/>
        <v>-9.8608912524920905E-2</v>
      </c>
      <c r="G117" s="55">
        <f t="shared" si="975"/>
        <v>-0.11645699717891746</v>
      </c>
      <c r="H117" s="55">
        <f t="shared" si="975"/>
        <v>-0.12399260610002523</v>
      </c>
      <c r="I117" s="55">
        <f t="shared" si="975"/>
        <v>-0.1282626757467179</v>
      </c>
      <c r="J117" s="55">
        <f t="shared" si="975"/>
        <v>-0.12185833968012184</v>
      </c>
      <c r="K117" s="55">
        <f t="shared" si="975"/>
        <v>-0.10297098913451536</v>
      </c>
      <c r="L117" s="55">
        <f t="shared" si="975"/>
        <v>-0.11746365339605704</v>
      </c>
      <c r="M117" s="55">
        <f t="shared" si="975"/>
        <v>-0.13209830534820105</v>
      </c>
      <c r="N117" s="55">
        <f t="shared" si="975"/>
        <v>-0.11548771237617361</v>
      </c>
      <c r="O117" s="55">
        <f t="shared" si="975"/>
        <v>-0.5257838850630705</v>
      </c>
      <c r="P117" s="55">
        <f t="shared" si="975"/>
        <v>-0.42366107114308554</v>
      </c>
      <c r="Q117" s="55">
        <f t="shared" si="975"/>
        <v>-0.50981239384921317</v>
      </c>
      <c r="R117" s="55">
        <f t="shared" si="975"/>
        <v>-0.50880053377376622</v>
      </c>
      <c r="S117" s="55">
        <f t="shared" si="975"/>
        <v>-0.50726520191266944</v>
      </c>
      <c r="T117" s="55">
        <f t="shared" si="975"/>
        <v>-0.51645874510171819</v>
      </c>
      <c r="U117" s="55">
        <f t="shared" si="975"/>
        <v>-0.32337883019614005</v>
      </c>
      <c r="V117" s="55">
        <f t="shared" si="975"/>
        <v>-0.44764835080108317</v>
      </c>
      <c r="W117" s="55">
        <f t="shared" si="975"/>
        <v>-0.53802869792267771</v>
      </c>
      <c r="X117" s="55">
        <f t="shared" si="975"/>
        <v>-0.53413432056101473</v>
      </c>
      <c r="Y117" s="55">
        <f t="shared" si="975"/>
        <v>-0.5523763860244264</v>
      </c>
      <c r="Z117" s="55">
        <f t="shared" si="975"/>
        <v>-0.48026561306527765</v>
      </c>
      <c r="AA117" s="55">
        <f t="shared" si="975"/>
        <v>-0.52037443716103848</v>
      </c>
      <c r="AB117" s="55">
        <f t="shared" si="975"/>
        <v>-0.57260356074113428</v>
      </c>
      <c r="AC117" s="55">
        <f t="shared" si="975"/>
        <v>-0.56077051725426841</v>
      </c>
      <c r="AD117" s="55">
        <f t="shared" si="975"/>
        <v>-0.48918509936704418</v>
      </c>
      <c r="AE117" s="55">
        <f t="shared" si="975"/>
        <v>-0.47694357484935535</v>
      </c>
      <c r="AF117" s="55">
        <f t="shared" si="975"/>
        <v>-0.51321115761499914</v>
      </c>
      <c r="AG117" s="55">
        <f t="shared" si="975"/>
        <v>-0.50709772340274739</v>
      </c>
      <c r="AH117" s="55">
        <f t="shared" si="975"/>
        <v>-0.53391471208644214</v>
      </c>
      <c r="AI117" s="55">
        <f t="shared" si="975"/>
        <v>-0.56296881764666684</v>
      </c>
      <c r="AJ117" s="55">
        <f t="shared" si="975"/>
        <v>-0.49358338793528783</v>
      </c>
      <c r="AK117" s="55">
        <f t="shared" si="975"/>
        <v>-0.5201128440053332</v>
      </c>
      <c r="AL117" s="55">
        <f t="shared" si="975"/>
        <v>-0.529944039992023</v>
      </c>
      <c r="AM117" s="55">
        <f t="shared" si="975"/>
        <v>-0.5435069200400604</v>
      </c>
      <c r="AN117" s="55">
        <f t="shared" si="975"/>
        <v>-0.58994357782940587</v>
      </c>
      <c r="AO117" s="55">
        <f t="shared" si="975"/>
        <v>-0.37096407457935426</v>
      </c>
      <c r="AP117" s="55">
        <f t="shared" si="975"/>
        <v>-0.49477189718689751</v>
      </c>
      <c r="AQ117" s="55">
        <f t="shared" si="975"/>
        <v>-0.52773420789961512</v>
      </c>
      <c r="AR117" s="55">
        <f t="shared" si="975"/>
        <v>-0.54857109168889739</v>
      </c>
      <c r="AS117" s="55" t="s">
        <v>103</v>
      </c>
      <c r="AT117" s="55" t="s">
        <v>103</v>
      </c>
      <c r="AU117" s="55">
        <f>AU116/AU46</f>
        <v>-0.53798041730988044</v>
      </c>
      <c r="AV117" s="55"/>
      <c r="AW117" s="55"/>
      <c r="AX117" s="55"/>
      <c r="AY117" s="55"/>
      <c r="AZ117" s="55"/>
      <c r="BA117" s="55"/>
      <c r="BB117" s="55"/>
    </row>
    <row r="118" spans="1:123" outlineLevel="1">
      <c r="A118" s="52" t="s">
        <v>215</v>
      </c>
      <c r="B118" s="52" t="s">
        <v>28</v>
      </c>
      <c r="C118" s="53" t="s">
        <v>103</v>
      </c>
      <c r="D118" s="53" t="s">
        <v>103</v>
      </c>
      <c r="E118" s="53" t="s">
        <v>103</v>
      </c>
      <c r="F118" s="55" t="s">
        <v>103</v>
      </c>
      <c r="G118" s="53" t="s">
        <v>103</v>
      </c>
      <c r="H118" s="55">
        <f>H116/C116-1</f>
        <v>1.1060472563043287</v>
      </c>
      <c r="I118" s="55">
        <f t="shared" ref="I118" si="976">I116/D116-1</f>
        <v>0.54010448567815672</v>
      </c>
      <c r="J118" s="55">
        <f t="shared" ref="J118" si="977">J116/E116-1</f>
        <v>5.2631578947368363E-2</v>
      </c>
      <c r="K118" s="55">
        <f t="shared" ref="K118" si="978">K116/F116-1</f>
        <v>0.17189255454695718</v>
      </c>
      <c r="L118" s="55">
        <f t="shared" ref="L118" si="979">L116/G116-1</f>
        <v>0.35504739627207882</v>
      </c>
      <c r="M118" s="55">
        <f t="shared" ref="M118" si="980">M116/H116-1</f>
        <v>0.18356465493549368</v>
      </c>
      <c r="N118" s="55">
        <f t="shared" ref="N118" si="981">N116/I116-1</f>
        <v>8.3462910232940279E-2</v>
      </c>
      <c r="O118" s="55">
        <f t="shared" ref="O118" si="982">O116/J116-1</f>
        <v>4.2605759767596698</v>
      </c>
      <c r="P118" s="55">
        <f t="shared" ref="P118" si="983">P116/K116-1</f>
        <v>4.3521880694405439</v>
      </c>
      <c r="Q118" s="55">
        <f t="shared" ref="Q118" si="984">Q116/L116-1</f>
        <v>4.2887481325666696</v>
      </c>
      <c r="R118" s="55">
        <f t="shared" ref="R118" si="985">R116/M116-1</f>
        <v>4.3630908956219274</v>
      </c>
      <c r="S118" s="55">
        <f t="shared" ref="S118" si="986">S116/N116-1</f>
        <v>5.8187334610937782</v>
      </c>
      <c r="T118" s="55">
        <f t="shared" ref="T118" si="987">T116/O116-1</f>
        <v>0.64064050721586652</v>
      </c>
      <c r="U118" s="55">
        <f t="shared" ref="U118" si="988">U116/P116-1</f>
        <v>9.8313515857417544E-2</v>
      </c>
      <c r="V118" s="55">
        <f t="shared" ref="V118" si="989">V116/Q116-1</f>
        <v>0.32254051074645873</v>
      </c>
      <c r="W118" s="55">
        <f t="shared" ref="W118" si="990">W116/R116-1</f>
        <v>0.41869120175730101</v>
      </c>
      <c r="X118" s="55">
        <f t="shared" ref="X118" si="991">X116/S116-1</f>
        <v>0.27085005988564292</v>
      </c>
      <c r="Y118" s="55">
        <f t="shared" ref="Y118" si="992">Y116/T116-1</f>
        <v>0.18513519710709492</v>
      </c>
      <c r="Z118" s="55">
        <f t="shared" ref="Z118" si="993">Z116/U116-1</f>
        <v>0.86742235305779891</v>
      </c>
      <c r="AA118" s="55">
        <f t="shared" ref="AA118" si="994">AA116/V116-1</f>
        <v>0.42357710162274564</v>
      </c>
      <c r="AB118" s="55">
        <f t="shared" ref="AB118" si="995">AB116/W116-1</f>
        <v>0.34452334356947856</v>
      </c>
      <c r="AC118" s="55">
        <f t="shared" ref="AC118" si="996">AC116/X116-1</f>
        <v>0.41172394926986344</v>
      </c>
      <c r="AD118" s="55">
        <f t="shared" ref="AD118" si="997">AD116/Y116-1</f>
        <v>0.47650111582080812</v>
      </c>
      <c r="AE118" s="55">
        <f t="shared" ref="AE118" si="998">AE116/Z116-1</f>
        <v>0.60639832352852263</v>
      </c>
      <c r="AF118" s="55">
        <f t="shared" ref="AF118" si="999">AF116/AA116-1</f>
        <v>0.47538759041290612</v>
      </c>
      <c r="AG118" s="55">
        <f t="shared" ref="AG118" si="1000">AG116/AB116-1</f>
        <v>0.52213687211556192</v>
      </c>
      <c r="AH118" s="55">
        <f t="shared" ref="AH118" si="1001">AH116/AC116-1</f>
        <v>0.39974537762936402</v>
      </c>
      <c r="AI118" s="55">
        <f t="shared" ref="AI118" si="1002">AI116/AD116-1</f>
        <v>0.28937200445780742</v>
      </c>
      <c r="AJ118" s="55">
        <f t="shared" ref="AJ118" si="1003">AJ116/AE116-1</f>
        <v>0.27041947789150522</v>
      </c>
      <c r="AK118" s="55">
        <f t="shared" ref="AK118" si="1004">AK116/AF116-1</f>
        <v>0.35181959106423522</v>
      </c>
      <c r="AL118" s="55">
        <f t="shared" ref="AL118" si="1005">AL116/AG116-1</f>
        <v>0.14577311729537024</v>
      </c>
      <c r="AM118" s="55">
        <f t="shared" ref="AM118" si="1006">AM116/AH116-1</f>
        <v>7.6366096105653591E-2</v>
      </c>
      <c r="AN118" s="55">
        <f t="shared" ref="AN118:AO118" si="1007">AN116/AI116-1</f>
        <v>0.14101928002456354</v>
      </c>
      <c r="AO118" s="55">
        <f t="shared" si="1007"/>
        <v>-0.26456898445624399</v>
      </c>
      <c r="AP118" s="55">
        <f t="shared" ref="AP118:AT118" si="1008">AP116/AK116-1</f>
        <v>-5.3426531649174436E-3</v>
      </c>
      <c r="AQ118" s="55">
        <f t="shared" si="1008"/>
        <v>8.7145110296857675E-2</v>
      </c>
      <c r="AR118" s="55">
        <f t="shared" si="1008"/>
        <v>0.15256644771223749</v>
      </c>
      <c r="AS118" s="55">
        <f t="shared" si="1008"/>
        <v>-1</v>
      </c>
      <c r="AT118" s="55">
        <f t="shared" si="1008"/>
        <v>-1</v>
      </c>
      <c r="AU118" s="55">
        <f t="shared" ref="AU118" si="1009">AU116/AP116-1</f>
        <v>-0.44817154938099746</v>
      </c>
      <c r="AV118" s="55"/>
      <c r="AW118" s="55"/>
      <c r="AX118" s="55"/>
      <c r="AY118" s="55"/>
      <c r="AZ118" s="55"/>
      <c r="BA118" s="55"/>
      <c r="BB118" s="55"/>
    </row>
    <row r="119" spans="1:123" outlineLevel="1">
      <c r="AK119" s="63"/>
    </row>
    <row r="120" spans="1:123" s="72" customFormat="1" outlineLevel="1">
      <c r="A120" s="73" t="s">
        <v>227</v>
      </c>
      <c r="B120" s="73" t="s">
        <v>42</v>
      </c>
      <c r="C120" s="79">
        <v>-278.39999999999998</v>
      </c>
      <c r="D120" s="79">
        <v>-299.10000000000002</v>
      </c>
      <c r="E120" s="79">
        <v>-314.2</v>
      </c>
      <c r="F120" s="79">
        <v>-401.8</v>
      </c>
      <c r="G120" s="79">
        <f>F120+E120+D120+C120</f>
        <v>-1293.5</v>
      </c>
      <c r="H120" s="79">
        <v>-327.58135152010129</v>
      </c>
      <c r="I120" s="79">
        <v>-321.79427063546893</v>
      </c>
      <c r="J120" s="79">
        <v>-320.89211520373647</v>
      </c>
      <c r="K120" s="79">
        <v>-356.8251722608623</v>
      </c>
      <c r="L120" s="79">
        <f>K120+J120+I120+H120</f>
        <v>-1327.0929096201689</v>
      </c>
      <c r="M120" s="79">
        <f>M123+M126+M129+M132</f>
        <v>-355.47475595700053</v>
      </c>
      <c r="N120" s="79">
        <f t="shared" ref="N120:AF120" si="1010">N123+N126+N129+N132</f>
        <v>-356.20540185957947</v>
      </c>
      <c r="O120" s="79">
        <f t="shared" si="1010"/>
        <v>-384.02427837637407</v>
      </c>
      <c r="P120" s="79">
        <f t="shared" si="1010"/>
        <v>-562.09900000000005</v>
      </c>
      <c r="Q120" s="79">
        <f t="shared" si="1010"/>
        <v>-1501.1394404239634</v>
      </c>
      <c r="R120" s="79">
        <f t="shared" si="1010"/>
        <v>-448.80932032248046</v>
      </c>
      <c r="S120" s="79">
        <f t="shared" si="1010"/>
        <v>-503.5107677696069</v>
      </c>
      <c r="T120" s="79">
        <f t="shared" si="1010"/>
        <v>-488.96383474395265</v>
      </c>
      <c r="U120" s="79">
        <f t="shared" si="1010"/>
        <v>-703.59362907435457</v>
      </c>
      <c r="V120" s="79">
        <f t="shared" si="1010"/>
        <v>-2149.5267514431566</v>
      </c>
      <c r="W120" s="79">
        <f t="shared" si="1010"/>
        <v>-499.8948032974057</v>
      </c>
      <c r="X120" s="79">
        <f t="shared" si="1010"/>
        <v>-532.98393352031917</v>
      </c>
      <c r="Y120" s="79">
        <f t="shared" si="1010"/>
        <v>-574.93028428938806</v>
      </c>
      <c r="Z120" s="79">
        <f t="shared" si="1010"/>
        <v>-650.07117378849591</v>
      </c>
      <c r="AA120" s="79">
        <f t="shared" si="1010"/>
        <v>-2273.601198105609</v>
      </c>
      <c r="AB120" s="79">
        <f t="shared" si="1010"/>
        <v>-1228.0419206293532</v>
      </c>
      <c r="AC120" s="79">
        <f t="shared" si="1010"/>
        <v>-1265.9452759753365</v>
      </c>
      <c r="AD120" s="79">
        <f t="shared" si="1010"/>
        <v>-1467.702941533388</v>
      </c>
      <c r="AE120" s="79">
        <f t="shared" si="1010"/>
        <v>-1617.1550135836744</v>
      </c>
      <c r="AF120" s="79">
        <f t="shared" si="1010"/>
        <v>-5578.8451517217527</v>
      </c>
      <c r="AG120" s="79">
        <v>-1506.6186269650925</v>
      </c>
      <c r="AH120" s="79">
        <v>-1671.4217107253783</v>
      </c>
      <c r="AI120" s="79">
        <v>-1655.4271967187024</v>
      </c>
      <c r="AJ120" s="79">
        <v>-1566.059537778207</v>
      </c>
      <c r="AK120" s="79">
        <f>AJ120+AI120+AH120+AG120</f>
        <v>-6399.5270721873803</v>
      </c>
      <c r="AL120" s="79">
        <v>-1248</v>
      </c>
      <c r="AM120" s="79">
        <v>-1303.5999999999999</v>
      </c>
      <c r="AN120" s="79">
        <v>-1300.9000000000001</v>
      </c>
      <c r="AO120" s="79">
        <v>-1771.7</v>
      </c>
      <c r="AP120" s="79">
        <f t="shared" ref="AP120" si="1011">AP123+AP126+AP129+AP132+AP135</f>
        <v>-6162.9509570665332</v>
      </c>
      <c r="AQ120" s="79">
        <f>AQ123+AQ126+AQ129+AQ132+AQ135-0.2</f>
        <v>-1497.6000000000001</v>
      </c>
      <c r="AR120" s="79">
        <f>AR123+AR126+AR129+AR132+AR135+0.1</f>
        <v>-1512.3000000000002</v>
      </c>
      <c r="AS120" s="79">
        <f>AS123+AS126+AS129</f>
        <v>-1200.7329999999999</v>
      </c>
      <c r="AT120" s="79">
        <v>-918.1</v>
      </c>
      <c r="AU120" s="79">
        <f t="shared" ref="AU120" si="1012">AU123+AU126+AU129+AU132+AU135</f>
        <v>-5128.6329999999998</v>
      </c>
      <c r="AV120" s="79">
        <f t="shared" ref="AV120:AZ120" si="1013">AV123+AV126+AV129+AV132+AV135-0.2</f>
        <v>-633.20000000000005</v>
      </c>
      <c r="AW120" s="79">
        <f t="shared" si="1013"/>
        <v>-752.2</v>
      </c>
      <c r="AX120" s="79">
        <f t="shared" si="1013"/>
        <v>-734.4</v>
      </c>
      <c r="AY120" s="79">
        <f t="shared" si="1013"/>
        <v>-995.6</v>
      </c>
      <c r="AZ120" s="79">
        <f t="shared" si="1013"/>
        <v>-3118</v>
      </c>
      <c r="BA120" s="79">
        <f t="shared" ref="BA120" si="1014">BA123+BA126+BA129+BA132+BA135-0.2</f>
        <v>-660.00000000000011</v>
      </c>
      <c r="BB120" s="79">
        <f>BB123+BB126+BB129+BB132+BB135</f>
        <v>-871.4</v>
      </c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</row>
    <row r="121" spans="1:123" outlineLevel="1">
      <c r="A121" s="52" t="s">
        <v>224</v>
      </c>
      <c r="B121" s="52" t="s">
        <v>39</v>
      </c>
      <c r="C121" s="55">
        <f t="shared" ref="C121:AS121" si="1015">C120/C35</f>
        <v>-0.16956998416372274</v>
      </c>
      <c r="D121" s="55">
        <f t="shared" si="1015"/>
        <v>-0.15506247083830163</v>
      </c>
      <c r="E121" s="55">
        <f t="shared" si="1015"/>
        <v>-0.15742271656896636</v>
      </c>
      <c r="F121" s="55">
        <f t="shared" si="1015"/>
        <v>-0.17226890756302521</v>
      </c>
      <c r="G121" s="55">
        <f t="shared" si="1015"/>
        <v>-0.16375490568426382</v>
      </c>
      <c r="H121" s="55">
        <f t="shared" si="1015"/>
        <v>-0.19386943492200914</v>
      </c>
      <c r="I121" s="55">
        <f t="shared" si="1015"/>
        <v>-0.15885913354347037</v>
      </c>
      <c r="J121" s="55">
        <f t="shared" si="1015"/>
        <v>-0.1686597893428658</v>
      </c>
      <c r="K121" s="55">
        <f t="shared" si="1015"/>
        <v>-0.15549887113060992</v>
      </c>
      <c r="L121" s="55">
        <f t="shared" si="1015"/>
        <v>-0.1677174353067685</v>
      </c>
      <c r="M121" s="55">
        <f t="shared" si="1015"/>
        <v>-0.20564231923691745</v>
      </c>
      <c r="N121" s="55">
        <f t="shared" si="1015"/>
        <v>-0.17583279990499506</v>
      </c>
      <c r="O121" s="55">
        <f t="shared" si="1015"/>
        <v>-0.16234917930388751</v>
      </c>
      <c r="P121" s="55">
        <f t="shared" si="1015"/>
        <v>-0.15058309865795691</v>
      </c>
      <c r="Q121" s="55">
        <f t="shared" si="1015"/>
        <v>-0.1523587426711154</v>
      </c>
      <c r="R121" s="55">
        <f t="shared" si="1015"/>
        <v>-0.16699096825714516</v>
      </c>
      <c r="S121" s="55">
        <f t="shared" si="1015"/>
        <v>-0.16242060268113889</v>
      </c>
      <c r="T121" s="55">
        <f t="shared" si="1015"/>
        <v>-0.15082625766747548</v>
      </c>
      <c r="U121" s="55">
        <f t="shared" si="1015"/>
        <v>-0.16228435513361641</v>
      </c>
      <c r="V121" s="55">
        <f t="shared" si="1015"/>
        <v>-0.16044335721117628</v>
      </c>
      <c r="W121" s="55">
        <f t="shared" si="1015"/>
        <v>-0.17148167295488873</v>
      </c>
      <c r="X121" s="55">
        <f t="shared" si="1015"/>
        <v>-0.1565891915375632</v>
      </c>
      <c r="Y121" s="55">
        <f t="shared" si="1015"/>
        <v>-0.16550492263321018</v>
      </c>
      <c r="Z121" s="55">
        <f t="shared" si="1015"/>
        <v>-0.13973905553554561</v>
      </c>
      <c r="AA121" s="55">
        <f t="shared" si="1015"/>
        <v>-0.15740047945193139</v>
      </c>
      <c r="AB121" s="55">
        <f t="shared" si="1015"/>
        <v>-0.16334703765189718</v>
      </c>
      <c r="AC121" s="55">
        <f t="shared" si="1015"/>
        <v>-0.18118109237233912</v>
      </c>
      <c r="AD121" s="55">
        <f t="shared" si="1015"/>
        <v>-0.14086077731234511</v>
      </c>
      <c r="AE121" s="55">
        <f t="shared" si="1015"/>
        <v>-0.13479352478842666</v>
      </c>
      <c r="AF121" s="55">
        <f t="shared" si="1015"/>
        <v>-0.15109821425888137</v>
      </c>
      <c r="AG121" s="55">
        <f t="shared" si="1015"/>
        <v>-0.15934499421672604</v>
      </c>
      <c r="AH121" s="55">
        <f t="shared" si="1015"/>
        <v>-0.17562179041556467</v>
      </c>
      <c r="AI121" s="55">
        <f t="shared" si="1015"/>
        <v>-0.17335724200478084</v>
      </c>
      <c r="AJ121" s="55">
        <f t="shared" si="1015"/>
        <v>-0.1345039531332313</v>
      </c>
      <c r="AK121" s="55">
        <f t="shared" si="1015"/>
        <v>-0.15933217905620636</v>
      </c>
      <c r="AL121" s="55">
        <f t="shared" si="1015"/>
        <v>-0.15121048592659642</v>
      </c>
      <c r="AM121" s="55">
        <f t="shared" si="1015"/>
        <v>-0.14979752466470528</v>
      </c>
      <c r="AN121" s="55">
        <f t="shared" si="1015"/>
        <v>-0.14448660164158725</v>
      </c>
      <c r="AO121" s="55">
        <f t="shared" si="1015"/>
        <v>-0.1705230129550136</v>
      </c>
      <c r="AP121" s="55">
        <f t="shared" si="1015"/>
        <v>-0.16954813851731776</v>
      </c>
      <c r="AQ121" s="55">
        <f t="shared" si="1015"/>
        <v>-0.18669824845727112</v>
      </c>
      <c r="AR121" s="55">
        <f t="shared" si="1015"/>
        <v>-0.17892827606279707</v>
      </c>
      <c r="AS121" s="55">
        <f t="shared" si="1015"/>
        <v>-0.15973011978698093</v>
      </c>
      <c r="AT121" s="55">
        <f t="shared" ref="AT121" si="1016">AT120/AT35</f>
        <v>-0.11642298279207193</v>
      </c>
      <c r="AU121" s="55">
        <f>AU120/AU35</f>
        <v>-0.16088995672726095</v>
      </c>
      <c r="AV121" s="55">
        <f t="shared" ref="AV121:AZ121" si="1017">AV120/AV35</f>
        <v>-0.1381748352463667</v>
      </c>
      <c r="AW121" s="55">
        <f t="shared" si="1017"/>
        <v>-0.13004840940525589</v>
      </c>
      <c r="AX121" s="55">
        <f t="shared" si="1017"/>
        <v>-0.12288539731941167</v>
      </c>
      <c r="AY121" s="55">
        <f t="shared" si="1017"/>
        <v>-0.1285092871064758</v>
      </c>
      <c r="AZ121" s="55">
        <f t="shared" si="1017"/>
        <v>-0.12943344845908605</v>
      </c>
      <c r="BA121" s="55">
        <f t="shared" ref="BA121:BB121" si="1018">BA120/BA35</f>
        <v>-0.12832977338295615</v>
      </c>
      <c r="BB121" s="55">
        <f t="shared" si="1018"/>
        <v>-0.15321588071878187</v>
      </c>
    </row>
    <row r="122" spans="1:123" outlineLevel="1">
      <c r="A122" s="52" t="s">
        <v>215</v>
      </c>
      <c r="B122" s="52" t="s">
        <v>28</v>
      </c>
      <c r="C122" s="53" t="s">
        <v>103</v>
      </c>
      <c r="D122" s="53" t="s">
        <v>103</v>
      </c>
      <c r="E122" s="53" t="s">
        <v>103</v>
      </c>
      <c r="F122" s="55" t="s">
        <v>103</v>
      </c>
      <c r="G122" s="53" t="s">
        <v>103</v>
      </c>
      <c r="H122" s="55">
        <f t="shared" ref="H122:AT122" si="1019">H120/C120-1</f>
        <v>0.17665715344863986</v>
      </c>
      <c r="I122" s="55">
        <f t="shared" si="1019"/>
        <v>7.5875194368000276E-2</v>
      </c>
      <c r="J122" s="55">
        <f t="shared" si="1019"/>
        <v>2.129890262169476E-2</v>
      </c>
      <c r="K122" s="55">
        <f t="shared" si="1019"/>
        <v>-0.11193336918650498</v>
      </c>
      <c r="L122" s="55">
        <f t="shared" si="1019"/>
        <v>2.5970552470173214E-2</v>
      </c>
      <c r="M122" s="55">
        <f t="shared" si="1019"/>
        <v>8.5149549287416137E-2</v>
      </c>
      <c r="N122" s="55">
        <f t="shared" si="1019"/>
        <v>0.10693518923179246</v>
      </c>
      <c r="O122" s="55">
        <f t="shared" si="1019"/>
        <v>0.19673952765263358</v>
      </c>
      <c r="P122" s="55">
        <f t="shared" si="1019"/>
        <v>0.57527843800512279</v>
      </c>
      <c r="Q122" s="55">
        <f t="shared" si="1019"/>
        <v>0.1311487157697262</v>
      </c>
      <c r="R122" s="55">
        <f t="shared" si="1019"/>
        <v>0.26256312945262983</v>
      </c>
      <c r="S122" s="55">
        <f t="shared" si="1019"/>
        <v>0.41354051662612634</v>
      </c>
      <c r="T122" s="55">
        <f t="shared" si="1019"/>
        <v>0.27326281768240057</v>
      </c>
      <c r="U122" s="55">
        <f t="shared" si="1019"/>
        <v>0.25172545952644376</v>
      </c>
      <c r="V122" s="55">
        <f t="shared" si="1019"/>
        <v>0.43193010160073508</v>
      </c>
      <c r="W122" s="55">
        <f t="shared" si="1019"/>
        <v>0.11382446990677253</v>
      </c>
      <c r="X122" s="55">
        <f t="shared" si="1019"/>
        <v>5.8535323646143667E-2</v>
      </c>
      <c r="Y122" s="55">
        <f t="shared" si="1019"/>
        <v>0.17581351305961523</v>
      </c>
      <c r="Z122" s="55">
        <f t="shared" si="1019"/>
        <v>-7.6070124961581276E-2</v>
      </c>
      <c r="AA122" s="55">
        <f t="shared" si="1019"/>
        <v>5.7721750417458528E-2</v>
      </c>
      <c r="AB122" s="55">
        <f t="shared" si="1019"/>
        <v>1.4566006938438729</v>
      </c>
      <c r="AC122" s="55">
        <f t="shared" si="1019"/>
        <v>1.3752034467790843</v>
      </c>
      <c r="AD122" s="55">
        <f t="shared" si="1019"/>
        <v>1.5528363727568535</v>
      </c>
      <c r="AE122" s="55">
        <f t="shared" si="1019"/>
        <v>1.4876583961709775</v>
      </c>
      <c r="AF122" s="55">
        <f t="shared" si="1019"/>
        <v>1.4537483338635253</v>
      </c>
      <c r="AG122" s="55">
        <f t="shared" si="1019"/>
        <v>0.22684625146426018</v>
      </c>
      <c r="AH122" s="55">
        <f t="shared" si="1019"/>
        <v>0.32029538910174926</v>
      </c>
      <c r="AI122" s="55">
        <f t="shared" si="1019"/>
        <v>0.12790344004433818</v>
      </c>
      <c r="AJ122" s="55">
        <f t="shared" si="1019"/>
        <v>-3.1595904768732086E-2</v>
      </c>
      <c r="AK122" s="55">
        <f t="shared" si="1019"/>
        <v>0.14710605835911172</v>
      </c>
      <c r="AL122" s="55">
        <f t="shared" si="1019"/>
        <v>-0.17165500434974013</v>
      </c>
      <c r="AM122" s="55">
        <f t="shared" si="1019"/>
        <v>-0.22006517467440811</v>
      </c>
      <c r="AN122" s="55">
        <f t="shared" si="1019"/>
        <v>-0.21416054866165468</v>
      </c>
      <c r="AO122" s="55">
        <f t="shared" si="1019"/>
        <v>0.13131075623953503</v>
      </c>
      <c r="AP122" s="55">
        <f t="shared" si="1019"/>
        <v>-3.6967749718415432E-2</v>
      </c>
      <c r="AQ122" s="55">
        <f t="shared" si="1019"/>
        <v>0.20000000000000018</v>
      </c>
      <c r="AR122" s="55">
        <f t="shared" si="1019"/>
        <v>0.16009512120282321</v>
      </c>
      <c r="AS122" s="55">
        <f t="shared" si="1019"/>
        <v>-7.6998231993235522E-2</v>
      </c>
      <c r="AT122" s="55">
        <f t="shared" si="1019"/>
        <v>-0.48179714398600215</v>
      </c>
      <c r="AU122" s="55">
        <f t="shared" ref="AU122" si="1020">AU120/AP120-1</f>
        <v>-0.16782836084077035</v>
      </c>
      <c r="AV122" s="55">
        <f t="shared" ref="AV122" si="1021">AV120/AQ120-1</f>
        <v>-0.577190170940171</v>
      </c>
      <c r="AW122" s="55">
        <f t="shared" ref="AW122" si="1022">AW120/AR120-1</f>
        <v>-0.50261191562520668</v>
      </c>
      <c r="AX122" s="55">
        <f t="shared" ref="AX122" si="1023">AX120/AS120-1</f>
        <v>-0.38837360179157232</v>
      </c>
      <c r="AY122" s="55">
        <f t="shared" ref="AY122" si="1024">AY120/AT120-1</f>
        <v>8.4413462585774868E-2</v>
      </c>
      <c r="AZ122" s="55">
        <f t="shared" ref="AZ122:BB122" si="1025">AZ120/AU120-1</f>
        <v>-0.39204072508210275</v>
      </c>
      <c r="BA122" s="55">
        <f t="shared" si="1025"/>
        <v>4.2324699936828969E-2</v>
      </c>
      <c r="BB122" s="55">
        <f t="shared" si="1025"/>
        <v>0.15846849242222794</v>
      </c>
    </row>
    <row r="123" spans="1:123" s="59" customFormat="1" outlineLevel="1">
      <c r="A123" s="57" t="s">
        <v>219</v>
      </c>
      <c r="B123" s="57" t="s">
        <v>29</v>
      </c>
      <c r="C123" s="80">
        <f>C120-C132</f>
        <v>-228.95567956417466</v>
      </c>
      <c r="D123" s="80">
        <f t="shared" ref="D123:L123" si="1026">D120-D132</f>
        <v>-242.78132450686326</v>
      </c>
      <c r="E123" s="80">
        <f t="shared" si="1026"/>
        <v>-238.85324682804421</v>
      </c>
      <c r="F123" s="80">
        <f t="shared" si="1026"/>
        <v>-315.33008849468263</v>
      </c>
      <c r="G123" s="80">
        <f t="shared" si="1026"/>
        <v>-1025.9203393937646</v>
      </c>
      <c r="H123" s="80">
        <f t="shared" si="1026"/>
        <v>-235.81234582337271</v>
      </c>
      <c r="I123" s="80">
        <f t="shared" si="1026"/>
        <v>-235.70386726122547</v>
      </c>
      <c r="J123" s="80">
        <f t="shared" si="1026"/>
        <v>-221.89211520373647</v>
      </c>
      <c r="K123" s="80">
        <f t="shared" si="1026"/>
        <v>-251.79523654933297</v>
      </c>
      <c r="L123" s="80">
        <f t="shared" si="1026"/>
        <v>-945.2035648376675</v>
      </c>
      <c r="M123" s="80">
        <v>-247.28861001041776</v>
      </c>
      <c r="N123" s="80">
        <v>-241.75020993365689</v>
      </c>
      <c r="O123" s="80">
        <v>-280.77575078800032</v>
      </c>
      <c r="P123" s="80">
        <v>-348.79899999999998</v>
      </c>
      <c r="Q123" s="80">
        <v>-1095.2871721221811</v>
      </c>
      <c r="R123" s="80">
        <v>-250.07278663511326</v>
      </c>
      <c r="S123" s="80">
        <v>-283.38872059802054</v>
      </c>
      <c r="T123" s="80">
        <v>-206.87566656094566</v>
      </c>
      <c r="U123" s="80">
        <v>-365.94484066431312</v>
      </c>
      <c r="V123" s="80">
        <v>-1110.9312139911544</v>
      </c>
      <c r="W123" s="80">
        <v>-258.54049930780474</v>
      </c>
      <c r="X123" s="80">
        <v>-280.70431269281386</v>
      </c>
      <c r="Y123" s="80">
        <v>-314.1234841484262</v>
      </c>
      <c r="Z123" s="80">
        <v>-378.19701200769777</v>
      </c>
      <c r="AA123" s="80">
        <v>-1247.2863113667427</v>
      </c>
      <c r="AB123" s="80">
        <v>-571.11747877628829</v>
      </c>
      <c r="AC123" s="80">
        <v>-621.51857012975347</v>
      </c>
      <c r="AD123" s="80">
        <v>-695.69588425972427</v>
      </c>
      <c r="AE123" s="80">
        <v>-717.62976152817237</v>
      </c>
      <c r="AF123" s="80">
        <f>AE123+AD123+AC123+AB123</f>
        <v>-2605.9616946939382</v>
      </c>
      <c r="AG123" s="80">
        <v>-642.61165402882591</v>
      </c>
      <c r="AH123" s="80">
        <v>-741.20512447854856</v>
      </c>
      <c r="AI123" s="80">
        <v>-784.92308187365268</v>
      </c>
      <c r="AJ123" s="80">
        <v>-736.91635734609133</v>
      </c>
      <c r="AK123" s="80">
        <f>AJ123+AI123+AH123+AG123</f>
        <v>-2905.6562177271185</v>
      </c>
      <c r="AL123" s="80">
        <v>-672.41998625585859</v>
      </c>
      <c r="AM123" s="80">
        <v>-756.62370998411302</v>
      </c>
      <c r="AN123" s="80">
        <v>-710.83600000000001</v>
      </c>
      <c r="AO123" s="80">
        <v>-874.7</v>
      </c>
      <c r="AP123" s="80">
        <f>AO123+AN123+AM123+AL123</f>
        <v>-3014.5796962399713</v>
      </c>
      <c r="AQ123" s="80">
        <v>-715.1</v>
      </c>
      <c r="AR123" s="80">
        <v>-757.4</v>
      </c>
      <c r="AS123" s="80">
        <v>-633.55399999999997</v>
      </c>
      <c r="AT123" s="80">
        <v>-349.9</v>
      </c>
      <c r="AU123" s="80">
        <f>AT123+AS123+AR123+AQ123</f>
        <v>-2455.9539999999997</v>
      </c>
      <c r="AV123" s="80">
        <v>-629.1</v>
      </c>
      <c r="AW123" s="80">
        <v>-748.1</v>
      </c>
      <c r="AX123" s="80">
        <v>-733.3</v>
      </c>
      <c r="AY123" s="80">
        <v>-863.5</v>
      </c>
      <c r="AZ123" s="80">
        <v>-2977.2</v>
      </c>
      <c r="BA123" s="80">
        <v>-653.70000000000005</v>
      </c>
      <c r="BB123" s="80">
        <v>-834.5</v>
      </c>
    </row>
    <row r="124" spans="1:123" outlineLevel="1">
      <c r="A124" s="52" t="s">
        <v>224</v>
      </c>
      <c r="B124" s="52" t="s">
        <v>39</v>
      </c>
      <c r="C124" s="55">
        <f t="shared" ref="C124:AS124" si="1027">C123/C37</f>
        <v>-0.14531129500593581</v>
      </c>
      <c r="D124" s="55">
        <f t="shared" si="1027"/>
        <v>-0.13163265916483038</v>
      </c>
      <c r="E124" s="55">
        <f t="shared" si="1027"/>
        <v>-0.12661561610738969</v>
      </c>
      <c r="F124" s="55">
        <f t="shared" si="1027"/>
        <v>-0.14591752374497771</v>
      </c>
      <c r="G124" s="55">
        <f t="shared" si="1027"/>
        <v>-0.13738532069011683</v>
      </c>
      <c r="H124" s="55">
        <f t="shared" si="1027"/>
        <v>-0.1511929781720821</v>
      </c>
      <c r="I124" s="55">
        <f t="shared" si="1027"/>
        <v>-0.12408209503057996</v>
      </c>
      <c r="J124" s="55">
        <f t="shared" si="1027"/>
        <v>-0.12527077017091204</v>
      </c>
      <c r="K124" s="55">
        <f t="shared" si="1027"/>
        <v>-0.11976694436057624</v>
      </c>
      <c r="L124" s="55">
        <f t="shared" si="1027"/>
        <v>-0.12889840321240301</v>
      </c>
      <c r="M124" s="55">
        <f t="shared" si="1027"/>
        <v>-0.15610084552663386</v>
      </c>
      <c r="N124" s="55">
        <f t="shared" si="1027"/>
        <v>-0.12899483866591502</v>
      </c>
      <c r="O124" s="55">
        <f t="shared" si="1027"/>
        <v>-0.14326592812742672</v>
      </c>
      <c r="P124" s="55">
        <f t="shared" si="1027"/>
        <v>-0.15354663816419675</v>
      </c>
      <c r="Q124" s="55">
        <f t="shared" si="1027"/>
        <v>-0.1424355222190202</v>
      </c>
      <c r="R124" s="55">
        <f t="shared" si="1027"/>
        <v>-0.14892014626739641</v>
      </c>
      <c r="S124" s="55">
        <f t="shared" si="1027"/>
        <v>-0.13771208675952487</v>
      </c>
      <c r="T124" s="55">
        <f t="shared" si="1027"/>
        <v>-0.10098033594435273</v>
      </c>
      <c r="U124" s="55">
        <f t="shared" si="1027"/>
        <v>-0.13917760027389384</v>
      </c>
      <c r="V124" s="55">
        <f t="shared" si="1027"/>
        <v>-0.13151203100111925</v>
      </c>
      <c r="W124" s="55">
        <f t="shared" si="1027"/>
        <v>-0.1472331308390076</v>
      </c>
      <c r="X124" s="55">
        <f t="shared" si="1027"/>
        <v>-0.1246465748580725</v>
      </c>
      <c r="Y124" s="55">
        <f t="shared" si="1027"/>
        <v>-0.14012004106105788</v>
      </c>
      <c r="Z124" s="55">
        <f t="shared" si="1027"/>
        <v>-0.13690294449282575</v>
      </c>
      <c r="AA124" s="55">
        <f t="shared" si="1027"/>
        <v>-0.13839773227804911</v>
      </c>
      <c r="AB124" s="55">
        <f t="shared" si="1027"/>
        <v>-0.13721081567657625</v>
      </c>
      <c r="AC124" s="55">
        <f t="shared" si="1027"/>
        <v>-0.15632747820880116</v>
      </c>
      <c r="AD124" s="55">
        <f t="shared" si="1027"/>
        <v>-0.11435557337601604</v>
      </c>
      <c r="AE124" s="55">
        <f t="shared" si="1027"/>
        <v>-0.1135374989232716</v>
      </c>
      <c r="AF124" s="55">
        <f t="shared" si="1027"/>
        <v>-0.12685804753963237</v>
      </c>
      <c r="AG124" s="55">
        <f t="shared" si="1027"/>
        <v>-0.12391409169709866</v>
      </c>
      <c r="AH124" s="55">
        <f t="shared" si="1027"/>
        <v>-0.13394455943917552</v>
      </c>
      <c r="AI124" s="55">
        <f t="shared" si="1027"/>
        <v>-0.14138968508855798</v>
      </c>
      <c r="AJ124" s="55">
        <f t="shared" si="1027"/>
        <v>-0.11997405998738518</v>
      </c>
      <c r="AK124" s="55">
        <f t="shared" si="1027"/>
        <v>-0.12963923810590428</v>
      </c>
      <c r="AL124" s="55">
        <f t="shared" si="1027"/>
        <v>-0.14151680592921861</v>
      </c>
      <c r="AM124" s="55">
        <f t="shared" si="1027"/>
        <v>-0.13620478727207297</v>
      </c>
      <c r="AN124" s="55">
        <f t="shared" si="1027"/>
        <v>-0.12303452009707257</v>
      </c>
      <c r="AO124" s="55">
        <f t="shared" si="1027"/>
        <v>-0.1471766051958541</v>
      </c>
      <c r="AP124" s="55">
        <f t="shared" si="1027"/>
        <v>-0.13685653401569992</v>
      </c>
      <c r="AQ124" s="55">
        <f t="shared" si="1027"/>
        <v>-0.14702798281143986</v>
      </c>
      <c r="AR124" s="55">
        <f t="shared" si="1027"/>
        <v>-0.13864430979882481</v>
      </c>
      <c r="AS124" s="55">
        <f t="shared" si="1027"/>
        <v>-0.12109133847371788</v>
      </c>
      <c r="AT124" s="55">
        <f t="shared" ref="AT124" si="1028">AT123/AT37</f>
        <v>-7.1668510097906674E-2</v>
      </c>
      <c r="AU124" s="55">
        <f>AU123/AU37</f>
        <v>-0.12014940290596753</v>
      </c>
      <c r="AV124" s="55">
        <f t="shared" ref="AV124:AZ124" si="1029">AV123/AV37</f>
        <v>-0.13740007862665443</v>
      </c>
      <c r="AW124" s="55">
        <f t="shared" si="1029"/>
        <v>-0.12941339284169737</v>
      </c>
      <c r="AX124" s="55">
        <f t="shared" si="1029"/>
        <v>-0.12271571055626211</v>
      </c>
      <c r="AY124" s="55">
        <f t="shared" si="1029"/>
        <v>-0.12178094942600061</v>
      </c>
      <c r="AZ124" s="55">
        <f t="shared" si="1029"/>
        <v>-0.127095526555076</v>
      </c>
      <c r="BA124" s="55">
        <f t="shared" ref="BA124:BB124" si="1030">BA123/BA37</f>
        <v>-0.12710480736430066</v>
      </c>
      <c r="BB124" s="55">
        <f t="shared" si="1030"/>
        <v>-0.14672785455568452</v>
      </c>
    </row>
    <row r="125" spans="1:123" outlineLevel="1">
      <c r="A125" s="52" t="s">
        <v>215</v>
      </c>
      <c r="B125" s="52" t="s">
        <v>28</v>
      </c>
      <c r="C125" s="53" t="s">
        <v>103</v>
      </c>
      <c r="D125" s="53" t="s">
        <v>103</v>
      </c>
      <c r="E125" s="53" t="s">
        <v>103</v>
      </c>
      <c r="F125" s="55" t="s">
        <v>103</v>
      </c>
      <c r="G125" s="53" t="s">
        <v>103</v>
      </c>
      <c r="H125" s="55">
        <f>H123/C123-1</f>
        <v>2.9947570081030328E-2</v>
      </c>
      <c r="I125" s="55">
        <f t="shared" ref="I125" si="1031">I123/D123-1</f>
        <v>-2.9151571934181941E-2</v>
      </c>
      <c r="J125" s="55">
        <f t="shared" ref="J125" si="1032">J123/E123-1</f>
        <v>-7.1010680614772781E-2</v>
      </c>
      <c r="K125" s="55">
        <f t="shared" ref="K125" si="1033">K123/F123-1</f>
        <v>-0.20148680466444302</v>
      </c>
      <c r="L125" s="55">
        <f t="shared" ref="L125" si="1034">L123/G123-1</f>
        <v>-7.8677428896471779E-2</v>
      </c>
      <c r="M125" s="55">
        <f t="shared" ref="M125" si="1035">M123/H123-1</f>
        <v>4.8666935342057682E-2</v>
      </c>
      <c r="N125" s="55">
        <f t="shared" ref="N125" si="1036">N123/I123-1</f>
        <v>2.5652284549622539E-2</v>
      </c>
      <c r="O125" s="55">
        <f t="shared" ref="O125" si="1037">O123/J123-1</f>
        <v>0.26537056321356078</v>
      </c>
      <c r="P125" s="55">
        <f t="shared" ref="P125" si="1038">P123/K123-1</f>
        <v>0.38524860430257402</v>
      </c>
      <c r="Q125" s="55">
        <f t="shared" ref="Q125" si="1039">Q123/L123-1</f>
        <v>0.15878442789230229</v>
      </c>
      <c r="R125" s="55">
        <f t="shared" ref="R125" si="1040">R123/M123-1</f>
        <v>1.1258814648107851E-2</v>
      </c>
      <c r="S125" s="55">
        <f t="shared" ref="S125" si="1041">S123/N123-1</f>
        <v>0.17223774356096921</v>
      </c>
      <c r="T125" s="55">
        <f t="shared" ref="T125" si="1042">T123/O123-1</f>
        <v>-0.26319966742018586</v>
      </c>
      <c r="U125" s="55">
        <f t="shared" ref="U125" si="1043">U123/P123-1</f>
        <v>4.9156794211890453E-2</v>
      </c>
      <c r="V125" s="55">
        <f t="shared" ref="V125" si="1044">V123/Q123-1</f>
        <v>1.4283050388202767E-2</v>
      </c>
      <c r="W125" s="55">
        <f t="shared" ref="W125" si="1045">W123/R123-1</f>
        <v>3.3860992180036353E-2</v>
      </c>
      <c r="X125" s="55">
        <f t="shared" ref="X125" si="1046">X123/S123-1</f>
        <v>-9.4725291096340314E-3</v>
      </c>
      <c r="Y125" s="55">
        <f t="shared" ref="Y125" si="1047">Y123/T123-1</f>
        <v>0.51841678323189977</v>
      </c>
      <c r="Z125" s="55">
        <f t="shared" ref="Z125" si="1048">Z123/U123-1</f>
        <v>3.3480923849459998E-2</v>
      </c>
      <c r="AA125" s="55">
        <f t="shared" ref="AA125" si="1049">AA123/V123-1</f>
        <v>0.12273946006586312</v>
      </c>
      <c r="AB125" s="55">
        <f t="shared" ref="AB125" si="1050">AB123/W123-1</f>
        <v>1.2090058629319262</v>
      </c>
      <c r="AC125" s="55">
        <f t="shared" ref="AC125" si="1051">AC123/X123-1</f>
        <v>1.2141397264883014</v>
      </c>
      <c r="AD125" s="55">
        <f t="shared" ref="AD125" si="1052">AD123/Y123-1</f>
        <v>1.2147210233126078</v>
      </c>
      <c r="AE125" s="55">
        <f t="shared" ref="AE125" si="1053">AE123/Z123-1</f>
        <v>0.89750246232396425</v>
      </c>
      <c r="AF125" s="55">
        <f t="shared" ref="AF125" si="1054">AF123/AA123-1</f>
        <v>1.0893051346313549</v>
      </c>
      <c r="AG125" s="55">
        <f t="shared" ref="AG125" si="1055">AG123/AB123-1</f>
        <v>0.12518295781408306</v>
      </c>
      <c r="AH125" s="55">
        <f t="shared" ref="AH125" si="1056">AH123/AC123-1</f>
        <v>0.19257116376073569</v>
      </c>
      <c r="AI125" s="55">
        <f t="shared" ref="AI125" si="1057">AI123/AD123-1</f>
        <v>0.1282560377784514</v>
      </c>
      <c r="AJ125" s="55">
        <f t="shared" ref="AJ125" si="1058">AJ123/AE123-1</f>
        <v>2.687541243669811E-2</v>
      </c>
      <c r="AK125" s="55">
        <f t="shared" ref="AK125" si="1059">AK123/AF123-1</f>
        <v>0.1150034260455155</v>
      </c>
      <c r="AL125" s="55">
        <f t="shared" ref="AL125" si="1060">AL123/AG123-1</f>
        <v>4.6386230377476911E-2</v>
      </c>
      <c r="AM125" s="55">
        <f t="shared" ref="AM125" si="1061">AM123/AH123-1</f>
        <v>2.0802049252441002E-2</v>
      </c>
      <c r="AN125" s="55">
        <f t="shared" ref="AN125:AO125" si="1062">AN123/AI123-1</f>
        <v>-9.4387696813301614E-2</v>
      </c>
      <c r="AO125" s="55">
        <f t="shared" si="1062"/>
        <v>0.18697324503708757</v>
      </c>
      <c r="AP125" s="55">
        <f t="shared" ref="AP125:AT125" si="1063">AP123/AK123-1</f>
        <v>3.7486705360503914E-2</v>
      </c>
      <c r="AQ125" s="55">
        <f t="shared" si="1063"/>
        <v>6.3472256352448131E-2</v>
      </c>
      <c r="AR125" s="55">
        <f t="shared" si="1063"/>
        <v>1.0259921882480594E-3</v>
      </c>
      <c r="AS125" s="55">
        <f t="shared" si="1063"/>
        <v>-0.10871987350106083</v>
      </c>
      <c r="AT125" s="55">
        <f t="shared" si="1063"/>
        <v>-0.59997713501772043</v>
      </c>
      <c r="AU125" s="55">
        <f t="shared" ref="AU125" si="1064">AU123/AP123-1</f>
        <v>-0.18530798735781806</v>
      </c>
      <c r="AV125" s="55">
        <f t="shared" ref="AV125" si="1065">AV123/AQ123-1</f>
        <v>-0.12026290029366526</v>
      </c>
      <c r="AW125" s="55">
        <f t="shared" ref="AW125" si="1066">AW123/AR123-1</f>
        <v>-1.2278848692896638E-2</v>
      </c>
      <c r="AX125" s="55">
        <f t="shared" ref="AX125" si="1067">AX123/AS123-1</f>
        <v>0.15743882920792851</v>
      </c>
      <c r="AY125" s="55">
        <f t="shared" ref="AY125" si="1068">AY123/AT123-1</f>
        <v>1.4678479565590172</v>
      </c>
      <c r="AZ125" s="55">
        <f t="shared" ref="AZ125:BB125" si="1069">AZ123/AU123-1</f>
        <v>0.21223768849090829</v>
      </c>
      <c r="BA125" s="55">
        <f t="shared" si="1069"/>
        <v>3.91034811635671E-2</v>
      </c>
      <c r="BB125" s="55">
        <f t="shared" si="1069"/>
        <v>0.11549258120572103</v>
      </c>
    </row>
    <row r="126" spans="1:123" s="59" customFormat="1" outlineLevel="1">
      <c r="A126" s="57" t="s">
        <v>30</v>
      </c>
      <c r="B126" s="57" t="s">
        <v>30</v>
      </c>
      <c r="C126" s="80">
        <v>0</v>
      </c>
      <c r="D126" s="80">
        <v>0</v>
      </c>
      <c r="E126" s="80">
        <v>0</v>
      </c>
      <c r="F126" s="80">
        <v>0</v>
      </c>
      <c r="G126" s="80">
        <v>0</v>
      </c>
      <c r="H126" s="80">
        <v>0</v>
      </c>
      <c r="I126" s="80">
        <v>0</v>
      </c>
      <c r="J126" s="80">
        <v>0</v>
      </c>
      <c r="K126" s="80">
        <v>0</v>
      </c>
      <c r="L126" s="80">
        <v>0</v>
      </c>
      <c r="M126" s="80">
        <v>0</v>
      </c>
      <c r="N126" s="80">
        <v>0</v>
      </c>
      <c r="O126" s="80">
        <v>0</v>
      </c>
      <c r="P126" s="80">
        <v>0</v>
      </c>
      <c r="Q126" s="80">
        <v>0</v>
      </c>
      <c r="R126" s="80">
        <v>0</v>
      </c>
      <c r="S126" s="80">
        <v>0</v>
      </c>
      <c r="T126" s="80">
        <v>0</v>
      </c>
      <c r="U126" s="80">
        <v>0</v>
      </c>
      <c r="V126" s="80">
        <v>0</v>
      </c>
      <c r="W126" s="80">
        <v>0</v>
      </c>
      <c r="X126" s="80">
        <v>0</v>
      </c>
      <c r="Y126" s="80">
        <v>0</v>
      </c>
      <c r="Z126" s="80">
        <v>0</v>
      </c>
      <c r="AA126" s="80">
        <v>0</v>
      </c>
      <c r="AB126" s="80">
        <v>-388.66708148359851</v>
      </c>
      <c r="AC126" s="80">
        <v>-361.85927961521253</v>
      </c>
      <c r="AD126" s="80">
        <v>-457.41781666667214</v>
      </c>
      <c r="AE126" s="80">
        <v>-502.08482568189129</v>
      </c>
      <c r="AF126" s="80">
        <f>AE126+AD126+AC126+AB126</f>
        <v>-1710.0290034473746</v>
      </c>
      <c r="AG126" s="80">
        <v>-469.95161258713142</v>
      </c>
      <c r="AH126" s="80">
        <v>-489.40377006201817</v>
      </c>
      <c r="AI126" s="80">
        <v>-420.10572630552269</v>
      </c>
      <c r="AJ126" s="80">
        <v>-355.31295313469644</v>
      </c>
      <c r="AK126" s="80">
        <f>AJ126+AI126+AH126+AG126</f>
        <v>-1734.7740620893687</v>
      </c>
      <c r="AL126" s="80">
        <v>-346.16562998339288</v>
      </c>
      <c r="AM126" s="80">
        <v>-315.05191210613469</v>
      </c>
      <c r="AN126" s="80">
        <v>-314.61799999999999</v>
      </c>
      <c r="AO126" s="80">
        <v>-430.3</v>
      </c>
      <c r="AP126" s="80">
        <f>AO126+AN126+AM126+AL126</f>
        <v>-1406.1355420895275</v>
      </c>
      <c r="AQ126" s="80">
        <v>-372.2</v>
      </c>
      <c r="AR126" s="80">
        <v>-346.6</v>
      </c>
      <c r="AS126" s="80">
        <v>-375.262</v>
      </c>
      <c r="AT126" s="80">
        <v>-344.9</v>
      </c>
      <c r="AU126" s="80">
        <f>AT126+AS126+AR126+AQ126</f>
        <v>-1438.9620000000002</v>
      </c>
      <c r="AV126" s="80">
        <v>0</v>
      </c>
      <c r="AW126" s="80">
        <v>0</v>
      </c>
      <c r="AX126" s="80"/>
      <c r="AY126" s="80">
        <v>-102.3</v>
      </c>
      <c r="AZ126" s="80">
        <f>AY126</f>
        <v>-102.3</v>
      </c>
      <c r="BA126" s="80">
        <v>0</v>
      </c>
      <c r="BB126" s="80">
        <v>0</v>
      </c>
    </row>
    <row r="127" spans="1:123" outlineLevel="1">
      <c r="A127" s="52" t="s">
        <v>224</v>
      </c>
      <c r="B127" s="52" t="s">
        <v>39</v>
      </c>
      <c r="C127" s="53" t="s">
        <v>103</v>
      </c>
      <c r="D127" s="53" t="s">
        <v>103</v>
      </c>
      <c r="E127" s="53" t="s">
        <v>103</v>
      </c>
      <c r="F127" s="55" t="s">
        <v>103</v>
      </c>
      <c r="G127" s="53" t="s">
        <v>103</v>
      </c>
      <c r="H127" s="53" t="s">
        <v>103</v>
      </c>
      <c r="I127" s="53" t="s">
        <v>103</v>
      </c>
      <c r="J127" s="53" t="s">
        <v>103</v>
      </c>
      <c r="K127" s="55" t="s">
        <v>103</v>
      </c>
      <c r="L127" s="53" t="s">
        <v>103</v>
      </c>
      <c r="M127" s="53" t="s">
        <v>103</v>
      </c>
      <c r="N127" s="53" t="s">
        <v>103</v>
      </c>
      <c r="O127" s="53" t="s">
        <v>103</v>
      </c>
      <c r="P127" s="55" t="s">
        <v>103</v>
      </c>
      <c r="Q127" s="53" t="s">
        <v>103</v>
      </c>
      <c r="R127" s="53" t="s">
        <v>103</v>
      </c>
      <c r="S127" s="53" t="s">
        <v>103</v>
      </c>
      <c r="T127" s="53" t="s">
        <v>103</v>
      </c>
      <c r="U127" s="55" t="s">
        <v>103</v>
      </c>
      <c r="V127" s="53" t="s">
        <v>103</v>
      </c>
      <c r="W127" s="53" t="s">
        <v>103</v>
      </c>
      <c r="X127" s="53" t="s">
        <v>103</v>
      </c>
      <c r="Y127" s="53" t="s">
        <v>103</v>
      </c>
      <c r="Z127" s="55" t="s">
        <v>103</v>
      </c>
      <c r="AA127" s="53" t="s">
        <v>103</v>
      </c>
      <c r="AB127" s="55">
        <f t="shared" ref="AB127:AS127" si="1070">AB126/AB40</f>
        <v>-0.18320240501794191</v>
      </c>
      <c r="AC127" s="55">
        <f t="shared" si="1070"/>
        <v>-0.21930631020983019</v>
      </c>
      <c r="AD127" s="55">
        <f t="shared" si="1070"/>
        <v>-0.18614376258962614</v>
      </c>
      <c r="AE127" s="55">
        <f t="shared" si="1070"/>
        <v>-0.17503368039234635</v>
      </c>
      <c r="AF127" s="55">
        <f t="shared" si="1070"/>
        <v>-0.18796949041221905</v>
      </c>
      <c r="AG127" s="55">
        <f t="shared" si="1070"/>
        <v>-0.19883940060878039</v>
      </c>
      <c r="AH127" s="55">
        <f t="shared" si="1070"/>
        <v>-0.22205204529445494</v>
      </c>
      <c r="AI127" s="55">
        <f t="shared" si="1070"/>
        <v>-0.20455832489993719</v>
      </c>
      <c r="AJ127" s="55">
        <f t="shared" si="1070"/>
        <v>-0.13120252793729406</v>
      </c>
      <c r="AK127" s="55">
        <f t="shared" si="1070"/>
        <v>-0.18594851003362758</v>
      </c>
      <c r="AL127" s="55">
        <f t="shared" si="1070"/>
        <v>-0.18793172351751228</v>
      </c>
      <c r="AM127" s="55">
        <f t="shared" si="1070"/>
        <v>-0.19166389130081962</v>
      </c>
      <c r="AN127" s="55">
        <f t="shared" si="1070"/>
        <v>-0.19095625616050574</v>
      </c>
      <c r="AO127" s="55">
        <f t="shared" si="1070"/>
        <v>-0.20862018811209154</v>
      </c>
      <c r="AP127" s="55">
        <f t="shared" si="1070"/>
        <v>-0.19540677974547471</v>
      </c>
      <c r="AQ127" s="55">
        <f t="shared" si="1070"/>
        <v>-0.23166936387401968</v>
      </c>
      <c r="AR127" s="55">
        <f t="shared" si="1070"/>
        <v>-0.22949082963649609</v>
      </c>
      <c r="AS127" s="55">
        <f t="shared" si="1070"/>
        <v>-0.25777277704277962</v>
      </c>
      <c r="AT127" s="55">
        <f t="shared" ref="AT127" si="1071">AT126/AT40</f>
        <v>-0.20121346479201913</v>
      </c>
      <c r="AU127" s="55">
        <f>AU126/AU40</f>
        <v>-0.22888674753681773</v>
      </c>
      <c r="AV127" s="55" t="e">
        <f t="shared" ref="AV127:AZ127" si="1072">AV126/AV40</f>
        <v>#DIV/0!</v>
      </c>
      <c r="AW127" s="55" t="e">
        <f t="shared" si="1072"/>
        <v>#DIV/0!</v>
      </c>
      <c r="AX127" s="55" t="e">
        <f t="shared" si="1072"/>
        <v>#DIV/0!</v>
      </c>
      <c r="AY127" s="55">
        <f t="shared" si="1072"/>
        <v>-0.15577889447236179</v>
      </c>
      <c r="AZ127" s="55">
        <f t="shared" si="1072"/>
        <v>-0.15577889447236179</v>
      </c>
      <c r="BA127" s="55"/>
      <c r="BB127" s="55"/>
    </row>
    <row r="128" spans="1:123" outlineLevel="1">
      <c r="A128" s="52" t="s">
        <v>215</v>
      </c>
      <c r="B128" s="52" t="s">
        <v>28</v>
      </c>
      <c r="C128" s="53" t="s">
        <v>103</v>
      </c>
      <c r="D128" s="53" t="s">
        <v>103</v>
      </c>
      <c r="E128" s="53" t="s">
        <v>103</v>
      </c>
      <c r="F128" s="55" t="s">
        <v>103</v>
      </c>
      <c r="G128" s="53" t="s">
        <v>103</v>
      </c>
      <c r="H128" s="53" t="s">
        <v>103</v>
      </c>
      <c r="I128" s="53" t="s">
        <v>103</v>
      </c>
      <c r="J128" s="53" t="s">
        <v>103</v>
      </c>
      <c r="K128" s="55" t="s">
        <v>103</v>
      </c>
      <c r="L128" s="53" t="s">
        <v>103</v>
      </c>
      <c r="M128" s="53" t="s">
        <v>103</v>
      </c>
      <c r="N128" s="53" t="s">
        <v>103</v>
      </c>
      <c r="O128" s="53" t="s">
        <v>103</v>
      </c>
      <c r="P128" s="55" t="s">
        <v>103</v>
      </c>
      <c r="Q128" s="53" t="s">
        <v>103</v>
      </c>
      <c r="R128" s="53" t="s">
        <v>103</v>
      </c>
      <c r="S128" s="53" t="s">
        <v>103</v>
      </c>
      <c r="T128" s="53" t="s">
        <v>103</v>
      </c>
      <c r="U128" s="55" t="s">
        <v>103</v>
      </c>
      <c r="V128" s="53" t="s">
        <v>103</v>
      </c>
      <c r="W128" s="53" t="s">
        <v>103</v>
      </c>
      <c r="X128" s="53" t="s">
        <v>103</v>
      </c>
      <c r="Y128" s="53" t="s">
        <v>103</v>
      </c>
      <c r="Z128" s="55" t="s">
        <v>103</v>
      </c>
      <c r="AA128" s="53" t="s">
        <v>103</v>
      </c>
      <c r="AB128" s="55" t="s">
        <v>103</v>
      </c>
      <c r="AC128" s="55" t="s">
        <v>103</v>
      </c>
      <c r="AD128" s="55" t="s">
        <v>103</v>
      </c>
      <c r="AE128" s="55" t="s">
        <v>103</v>
      </c>
      <c r="AF128" s="55" t="s">
        <v>103</v>
      </c>
      <c r="AG128" s="55">
        <f t="shared" ref="AG128" si="1073">AG126/AB126-1</f>
        <v>0.20913664927129427</v>
      </c>
      <c r="AH128" s="55">
        <f t="shared" ref="AH128" si="1074">AH126/AC126-1</f>
        <v>0.3524698622691993</v>
      </c>
      <c r="AI128" s="55">
        <f t="shared" ref="AI128" si="1075">AI126/AD126-1</f>
        <v>-8.1571134751708629E-2</v>
      </c>
      <c r="AJ128" s="55">
        <f t="shared" ref="AJ128" si="1076">AJ126/AE126-1</f>
        <v>-0.29232485237501671</v>
      </c>
      <c r="AK128" s="55">
        <f t="shared" ref="AK128" si="1077">AK126/AF126-1</f>
        <v>1.4470549091336382E-2</v>
      </c>
      <c r="AL128" s="55">
        <f t="shared" ref="AL128" si="1078">AL126/AG126-1</f>
        <v>-0.26340154877282818</v>
      </c>
      <c r="AM128" s="55">
        <f t="shared" ref="AM128" si="1079">AM126/AH126-1</f>
        <v>-0.35625360616610957</v>
      </c>
      <c r="AN128" s="55">
        <f t="shared" ref="AN128:AO128" si="1080">AN126/AI126-1</f>
        <v>-0.25109804437373118</v>
      </c>
      <c r="AO128" s="55">
        <f t="shared" si="1080"/>
        <v>0.21104506943454027</v>
      </c>
      <c r="AP128" s="55">
        <f t="shared" ref="AP128:AT128" si="1081">AP126/AK126-1</f>
        <v>-0.18944168418337304</v>
      </c>
      <c r="AQ128" s="55">
        <f t="shared" si="1081"/>
        <v>7.520784203173525E-2</v>
      </c>
      <c r="AR128" s="55">
        <f t="shared" si="1081"/>
        <v>0.10013615750802818</v>
      </c>
      <c r="AS128" s="55">
        <f t="shared" si="1081"/>
        <v>0.19275438786083443</v>
      </c>
      <c r="AT128" s="55">
        <f t="shared" si="1081"/>
        <v>-0.1984661863815943</v>
      </c>
      <c r="AU128" s="55">
        <f t="shared" ref="AU128" si="1082">AU126/AP126-1</f>
        <v>2.334515907456014E-2</v>
      </c>
      <c r="AV128" s="55">
        <f t="shared" ref="AV128" si="1083">AV126/AQ126-1</f>
        <v>-1</v>
      </c>
      <c r="AW128" s="55">
        <f t="shared" ref="AW128" si="1084">AW126/AR126-1</f>
        <v>-1</v>
      </c>
      <c r="AX128" s="55">
        <f t="shared" ref="AX128" si="1085">AX126/AS126-1</f>
        <v>-1</v>
      </c>
      <c r="AY128" s="55">
        <f t="shared" ref="AY128" si="1086">AY126/AT126-1</f>
        <v>-0.70339228761959993</v>
      </c>
      <c r="AZ128" s="55">
        <f t="shared" ref="AZ128" si="1087">AZ126/AU126-1</f>
        <v>-0.92890708719201753</v>
      </c>
      <c r="BA128" s="55"/>
      <c r="BB128" s="55"/>
    </row>
    <row r="129" spans="1:123" s="59" customFormat="1" outlineLevel="1">
      <c r="A129" s="57" t="s">
        <v>31</v>
      </c>
      <c r="B129" s="57" t="s">
        <v>31</v>
      </c>
      <c r="C129" s="80">
        <v>0</v>
      </c>
      <c r="D129" s="80">
        <v>0</v>
      </c>
      <c r="E129" s="80">
        <v>0</v>
      </c>
      <c r="F129" s="80">
        <v>0</v>
      </c>
      <c r="G129" s="80">
        <v>0</v>
      </c>
      <c r="H129" s="80">
        <v>0</v>
      </c>
      <c r="I129" s="80">
        <v>0</v>
      </c>
      <c r="J129" s="80">
        <v>0</v>
      </c>
      <c r="K129" s="80">
        <v>0</v>
      </c>
      <c r="L129" s="80">
        <v>0</v>
      </c>
      <c r="M129" s="80">
        <v>0</v>
      </c>
      <c r="N129" s="80">
        <v>0</v>
      </c>
      <c r="O129" s="80">
        <v>-45.368026098137754</v>
      </c>
      <c r="P129" s="80">
        <v>-155.6</v>
      </c>
      <c r="Q129" s="80">
        <f>P129+O129+N129+M129</f>
        <v>-200.96802609813776</v>
      </c>
      <c r="R129" s="80">
        <v>-141.07777306587218</v>
      </c>
      <c r="S129" s="80">
        <v>-147.59171834559294</v>
      </c>
      <c r="T129" s="80">
        <v>-171.56781214895923</v>
      </c>
      <c r="U129" s="80">
        <v>-200.04242779964184</v>
      </c>
      <c r="V129" s="80">
        <f>U129+T129+S129+R129</f>
        <v>-660.27973136006619</v>
      </c>
      <c r="W129" s="80">
        <v>-158.80793838810524</v>
      </c>
      <c r="X129" s="80">
        <v>-158.71317231985611</v>
      </c>
      <c r="Y129" s="80">
        <v>-172.65691812225526</v>
      </c>
      <c r="Z129" s="80">
        <v>-185.28998029092261</v>
      </c>
      <c r="AA129" s="80">
        <f>Z129+Y129+X129+W129</f>
        <v>-675.46800912113918</v>
      </c>
      <c r="AB129" s="80">
        <v>-176.71374959234791</v>
      </c>
      <c r="AC129" s="80">
        <v>-180.04814078303872</v>
      </c>
      <c r="AD129" s="80">
        <v>-194.01219585969864</v>
      </c>
      <c r="AE129" s="80">
        <v>-286.90347455243727</v>
      </c>
      <c r="AF129" s="80">
        <f>AE129+AD129+AC129+AB129</f>
        <v>-837.67756078752257</v>
      </c>
      <c r="AG129" s="80">
        <v>-234.86507539461255</v>
      </c>
      <c r="AH129" s="80">
        <v>-266.57273421745788</v>
      </c>
      <c r="AI129" s="80">
        <v>-287.29185251948104</v>
      </c>
      <c r="AJ129" s="80">
        <v>-274.56103974055787</v>
      </c>
      <c r="AK129" s="80">
        <v>-1064.6777216353339</v>
      </c>
      <c r="AL129" s="80">
        <v>-230.7031363806303</v>
      </c>
      <c r="AM129" s="80">
        <v>-232.75686862095162</v>
      </c>
      <c r="AN129" s="80">
        <v>-245.74700000000001</v>
      </c>
      <c r="AO129" s="80">
        <v>-256.2</v>
      </c>
      <c r="AP129" s="80">
        <f>AO129+AN129+AM129+AL129</f>
        <v>-965.40700500158198</v>
      </c>
      <c r="AQ129" s="80">
        <v>-223.4</v>
      </c>
      <c r="AR129" s="80">
        <v>-213.4</v>
      </c>
      <c r="AS129" s="80">
        <v>-191.917</v>
      </c>
      <c r="AT129" s="80">
        <v>-223.4</v>
      </c>
      <c r="AU129" s="80">
        <f>AT129+AS129+AR129+AQ129</f>
        <v>-852.11699999999996</v>
      </c>
      <c r="AV129" s="80"/>
      <c r="AW129" s="80"/>
      <c r="AX129" s="80"/>
      <c r="AY129" s="80"/>
      <c r="AZ129" s="80"/>
      <c r="BA129" s="80"/>
      <c r="BB129" s="80"/>
    </row>
    <row r="130" spans="1:123" outlineLevel="1">
      <c r="A130" s="52" t="s">
        <v>224</v>
      </c>
      <c r="B130" s="52" t="s">
        <v>39</v>
      </c>
      <c r="C130" s="53" t="s">
        <v>103</v>
      </c>
      <c r="D130" s="53" t="s">
        <v>103</v>
      </c>
      <c r="E130" s="53" t="s">
        <v>103</v>
      </c>
      <c r="F130" s="55" t="s">
        <v>103</v>
      </c>
      <c r="G130" s="53" t="s">
        <v>103</v>
      </c>
      <c r="H130" s="53" t="s">
        <v>103</v>
      </c>
      <c r="I130" s="53" t="s">
        <v>103</v>
      </c>
      <c r="J130" s="53" t="s">
        <v>103</v>
      </c>
      <c r="K130" s="55" t="s">
        <v>103</v>
      </c>
      <c r="L130" s="53" t="s">
        <v>103</v>
      </c>
      <c r="M130" s="53" t="s">
        <v>103</v>
      </c>
      <c r="N130" s="53" t="s">
        <v>103</v>
      </c>
      <c r="O130" s="55">
        <f t="shared" ref="O130:AS130" si="1088">O129/O43</f>
        <v>-0.18478626979337581</v>
      </c>
      <c r="P130" s="55">
        <f t="shared" si="1088"/>
        <v>-0.12848885218827416</v>
      </c>
      <c r="Q130" s="55">
        <f t="shared" si="1088"/>
        <v>-0.13797857079407602</v>
      </c>
      <c r="R130" s="55">
        <f t="shared" si="1088"/>
        <v>-0.17476209044125901</v>
      </c>
      <c r="S130" s="55">
        <f t="shared" si="1088"/>
        <v>-0.18295947717877795</v>
      </c>
      <c r="T130" s="55">
        <f t="shared" si="1088"/>
        <v>-0.18530900425926417</v>
      </c>
      <c r="U130" s="55">
        <f t="shared" si="1088"/>
        <v>-0.1485969429219339</v>
      </c>
      <c r="V130" s="55">
        <f t="shared" si="1088"/>
        <v>-0.16991233753038645</v>
      </c>
      <c r="W130" s="55">
        <f t="shared" si="1088"/>
        <v>-0.17857301779672541</v>
      </c>
      <c r="X130" s="55">
        <f t="shared" si="1088"/>
        <v>-0.18296392295361261</v>
      </c>
      <c r="Y130" s="55">
        <f t="shared" si="1088"/>
        <v>-0.18452153276835734</v>
      </c>
      <c r="Z130" s="55">
        <f t="shared" si="1088"/>
        <v>-0.12895701785655142</v>
      </c>
      <c r="AA130" s="55">
        <f t="shared" si="1088"/>
        <v>-0.16357896544704403</v>
      </c>
      <c r="AB130" s="55">
        <f t="shared" si="1088"/>
        <v>-0.19783422113435326</v>
      </c>
      <c r="AC130" s="55">
        <f t="shared" si="1088"/>
        <v>-0.18387371692738108</v>
      </c>
      <c r="AD130" s="55">
        <f t="shared" si="1088"/>
        <v>-0.14012061245291021</v>
      </c>
      <c r="AE130" s="55">
        <f t="shared" si="1088"/>
        <v>-0.13820828701485172</v>
      </c>
      <c r="AF130" s="55">
        <f t="shared" si="1088"/>
        <v>-0.15707665259223327</v>
      </c>
      <c r="AG130" s="55">
        <f t="shared" si="1088"/>
        <v>-0.17796431798270965</v>
      </c>
      <c r="AH130" s="55">
        <f t="shared" si="1088"/>
        <v>-0.21893923974888996</v>
      </c>
      <c r="AI130" s="55">
        <f t="shared" si="1088"/>
        <v>-0.20659764367422379</v>
      </c>
      <c r="AJ130" s="55">
        <f t="shared" si="1088"/>
        <v>-0.14497176137932441</v>
      </c>
      <c r="AK130" s="55">
        <f t="shared" si="1088"/>
        <v>-0.1828785190884413</v>
      </c>
      <c r="AL130" s="55">
        <f t="shared" si="1088"/>
        <v>-0.22675624392765645</v>
      </c>
      <c r="AM130" s="55">
        <f t="shared" si="1088"/>
        <v>-0.25593622756079099</v>
      </c>
      <c r="AN130" s="55">
        <f t="shared" si="1088"/>
        <v>-0.25178092998714185</v>
      </c>
      <c r="AO130" s="55">
        <f t="shared" si="1088"/>
        <v>-0.17030045200744481</v>
      </c>
      <c r="AP130" s="55">
        <f t="shared" si="1088"/>
        <v>-0.21904855834817688</v>
      </c>
      <c r="AQ130" s="55">
        <f t="shared" si="1088"/>
        <v>-0.26285445346511355</v>
      </c>
      <c r="AR130" s="55">
        <f t="shared" si="1088"/>
        <v>-0.26665000624765717</v>
      </c>
      <c r="AS130" s="55">
        <f t="shared" si="1088"/>
        <v>-0.23138113500538313</v>
      </c>
      <c r="AT130" s="55">
        <f t="shared" ref="AT130" si="1089">AT129/AT43</f>
        <v>-0.17323200992555832</v>
      </c>
      <c r="AU130" s="55">
        <f>AU129/AU43</f>
        <v>-0.2260712435209104</v>
      </c>
      <c r="AV130" s="55"/>
      <c r="AW130" s="55"/>
      <c r="AX130" s="55"/>
      <c r="AY130" s="55"/>
      <c r="AZ130" s="55"/>
      <c r="BA130" s="55"/>
      <c r="BB130" s="55"/>
    </row>
    <row r="131" spans="1:123" outlineLevel="1">
      <c r="A131" s="52" t="s">
        <v>215</v>
      </c>
      <c r="B131" s="52" t="s">
        <v>28</v>
      </c>
      <c r="C131" s="53" t="s">
        <v>103</v>
      </c>
      <c r="D131" s="53" t="s">
        <v>103</v>
      </c>
      <c r="E131" s="53" t="s">
        <v>103</v>
      </c>
      <c r="F131" s="55" t="s">
        <v>103</v>
      </c>
      <c r="G131" s="53" t="s">
        <v>103</v>
      </c>
      <c r="H131" s="53" t="s">
        <v>103</v>
      </c>
      <c r="I131" s="53" t="s">
        <v>103</v>
      </c>
      <c r="J131" s="53" t="s">
        <v>103</v>
      </c>
      <c r="K131" s="55" t="s">
        <v>103</v>
      </c>
      <c r="L131" s="53" t="s">
        <v>103</v>
      </c>
      <c r="M131" s="53" t="s">
        <v>103</v>
      </c>
      <c r="N131" s="53" t="s">
        <v>103</v>
      </c>
      <c r="O131" s="55" t="s">
        <v>103</v>
      </c>
      <c r="P131" s="55" t="s">
        <v>103</v>
      </c>
      <c r="Q131" s="55" t="s">
        <v>103</v>
      </c>
      <c r="R131" s="55" t="s">
        <v>103</v>
      </c>
      <c r="S131" s="55" t="s">
        <v>103</v>
      </c>
      <c r="T131" s="55">
        <f t="shared" ref="T131" si="1090">T129/O129-1</f>
        <v>2.7816900338099937</v>
      </c>
      <c r="U131" s="55">
        <f t="shared" ref="U131" si="1091">U129/P129-1</f>
        <v>0.28561971593600166</v>
      </c>
      <c r="V131" s="55">
        <f t="shared" ref="V131" si="1092">V129/Q129-1</f>
        <v>2.2854964253748253</v>
      </c>
      <c r="W131" s="55">
        <f t="shared" ref="W131" si="1093">W129/R129-1</f>
        <v>0.12567653243260701</v>
      </c>
      <c r="X131" s="55">
        <f t="shared" ref="X131" si="1094">X129/S129-1</f>
        <v>7.5352832116377666E-2</v>
      </c>
      <c r="Y131" s="55">
        <f t="shared" ref="Y131" si="1095">Y129/T129-1</f>
        <v>6.3479621244482143E-3</v>
      </c>
      <c r="Z131" s="55">
        <f t="shared" ref="Z131" si="1096">Z129/U129-1</f>
        <v>-7.3746593015232564E-2</v>
      </c>
      <c r="AA131" s="55">
        <f t="shared" ref="AA131" si="1097">AA129/V129-1</f>
        <v>2.3002792664538863E-2</v>
      </c>
      <c r="AB131" s="55">
        <f t="shared" ref="AB131" si="1098">AB129/W129-1</f>
        <v>0.11275136108425055</v>
      </c>
      <c r="AC131" s="55">
        <f t="shared" ref="AC131" si="1099">AC129/X129-1</f>
        <v>0.13442468669321306</v>
      </c>
      <c r="AD131" s="55">
        <f t="shared" ref="AD131" si="1100">AD129/Y129-1</f>
        <v>0.12368619786391699</v>
      </c>
      <c r="AE131" s="55">
        <f t="shared" ref="AE131" si="1101">AE129/Z129-1</f>
        <v>0.54840253154526741</v>
      </c>
      <c r="AF131" s="55">
        <f t="shared" ref="AF131" si="1102">AF129/AA129-1</f>
        <v>0.24014394386706273</v>
      </c>
      <c r="AG131" s="55">
        <f t="shared" ref="AG131" si="1103">AG129/AB129-1</f>
        <v>0.32907074823781968</v>
      </c>
      <c r="AH131" s="55">
        <f t="shared" ref="AH131" si="1104">AH129/AC129-1</f>
        <v>0.48056365957526248</v>
      </c>
      <c r="AI131" s="55">
        <f t="shared" ref="AI131" si="1105">AI129/AD129-1</f>
        <v>0.48079274731387645</v>
      </c>
      <c r="AJ131" s="55">
        <f t="shared" ref="AJ131" si="1106">AJ129/AE129-1</f>
        <v>-4.301946789293265E-2</v>
      </c>
      <c r="AK131" s="55">
        <f t="shared" ref="AK131" si="1107">AK129/AF129-1</f>
        <v>0.27098751533275234</v>
      </c>
      <c r="AL131" s="55">
        <f t="shared" ref="AL131" si="1108">AL129/AG129-1</f>
        <v>-1.7720552989794247E-2</v>
      </c>
      <c r="AM131" s="55">
        <f t="shared" ref="AM131" si="1109">AM129/AH129-1</f>
        <v>-0.1268541799512054</v>
      </c>
      <c r="AN131" s="55">
        <f t="shared" ref="AN131:AO131" si="1110">AN129/AI129-1</f>
        <v>-0.14460853015893971</v>
      </c>
      <c r="AO131" s="55">
        <f t="shared" si="1110"/>
        <v>-6.6874163056447666E-2</v>
      </c>
      <c r="AP131" s="55">
        <f t="shared" ref="AP131:AT131" si="1111">AP129/AK129-1</f>
        <v>-9.3240155792189583E-2</v>
      </c>
      <c r="AQ131" s="55">
        <f t="shared" si="1111"/>
        <v>-3.165599087730242E-2</v>
      </c>
      <c r="AR131" s="55">
        <f t="shared" si="1111"/>
        <v>-8.3163468969307153E-2</v>
      </c>
      <c r="AS131" s="55">
        <f t="shared" si="1111"/>
        <v>-0.21904641765718402</v>
      </c>
      <c r="AT131" s="55">
        <f t="shared" si="1111"/>
        <v>-0.1280249804839968</v>
      </c>
      <c r="AU131" s="55">
        <f t="shared" ref="AU131" si="1112">AU129/AP129-1</f>
        <v>-0.11734947479627655</v>
      </c>
      <c r="AV131" s="55"/>
      <c r="AW131" s="55"/>
      <c r="AX131" s="55"/>
      <c r="AY131" s="55"/>
      <c r="AZ131" s="55"/>
      <c r="BA131" s="55"/>
      <c r="BB131" s="55"/>
    </row>
    <row r="132" spans="1:123" s="59" customFormat="1" outlineLevel="1">
      <c r="A132" s="57" t="s">
        <v>32</v>
      </c>
      <c r="B132" s="57" t="s">
        <v>32</v>
      </c>
      <c r="C132" s="80">
        <v>-49.444320435825304</v>
      </c>
      <c r="D132" s="80">
        <v>-56.318675493136752</v>
      </c>
      <c r="E132" s="80">
        <v>-75.346753171955783</v>
      </c>
      <c r="F132" s="80">
        <v>-86.469911505317413</v>
      </c>
      <c r="G132" s="80">
        <f>F132+E132+D132+C132</f>
        <v>-267.57966060623528</v>
      </c>
      <c r="H132" s="80">
        <v>-91.769005696728598</v>
      </c>
      <c r="I132" s="80">
        <v>-86.090403374243465</v>
      </c>
      <c r="J132" s="80">
        <v>-99</v>
      </c>
      <c r="K132" s="80">
        <v>-105.02993571152932</v>
      </c>
      <c r="L132" s="80">
        <f>K132+J132+I132+H132</f>
        <v>-381.88934478250138</v>
      </c>
      <c r="M132" s="80">
        <v>-108.18614594658274</v>
      </c>
      <c r="N132" s="80">
        <v>-114.45519192592258</v>
      </c>
      <c r="O132" s="80">
        <v>-57.880501490235964</v>
      </c>
      <c r="P132" s="80">
        <v>-57.7</v>
      </c>
      <c r="Q132" s="80">
        <v>-204.8842422036445</v>
      </c>
      <c r="R132" s="80">
        <v>-57.658760621495013</v>
      </c>
      <c r="S132" s="80">
        <v>-72.53032882599345</v>
      </c>
      <c r="T132" s="80">
        <v>-110.52035603404778</v>
      </c>
      <c r="U132" s="80">
        <v>-137.60636061039963</v>
      </c>
      <c r="V132" s="80">
        <f>U132+T132+S132+R132</f>
        <v>-378.31580609193583</v>
      </c>
      <c r="W132" s="80">
        <v>-82.546365601495737</v>
      </c>
      <c r="X132" s="80">
        <v>-93.566448507649213</v>
      </c>
      <c r="Y132" s="80">
        <v>-88.149882018706549</v>
      </c>
      <c r="Z132" s="80">
        <v>-86.584181489875462</v>
      </c>
      <c r="AA132" s="80">
        <f>Z132+Y132+X132+W132</f>
        <v>-350.84687761772693</v>
      </c>
      <c r="AB132" s="80">
        <v>-91.543610777118332</v>
      </c>
      <c r="AC132" s="80">
        <v>-102.51928544733182</v>
      </c>
      <c r="AD132" s="80">
        <v>-120.57704474729312</v>
      </c>
      <c r="AE132" s="80">
        <v>-110.53695182117349</v>
      </c>
      <c r="AF132" s="80">
        <f>AE132+AD132+AC132+AB132</f>
        <v>-425.17689279291676</v>
      </c>
      <c r="AG132" s="80">
        <v>-154.85493360020874</v>
      </c>
      <c r="AH132" s="80">
        <v>-165.43158872433162</v>
      </c>
      <c r="AI132" s="80">
        <v>-152.31575539868814</v>
      </c>
      <c r="AJ132" s="80">
        <v>-203.95323950216789</v>
      </c>
      <c r="AK132" s="80">
        <f>AJ132+AI132+AH132+AG132</f>
        <v>-676.55551722539633</v>
      </c>
      <c r="AL132" s="80">
        <v>-175.00014185926281</v>
      </c>
      <c r="AM132" s="80">
        <v>-187.52857187619023</v>
      </c>
      <c r="AN132" s="80">
        <v>-173.8</v>
      </c>
      <c r="AO132" s="80">
        <v>-207.2</v>
      </c>
      <c r="AP132" s="80">
        <f>AO132+AN132+AM132+AL132</f>
        <v>-743.52871373545304</v>
      </c>
      <c r="AQ132" s="80">
        <v>-186.7</v>
      </c>
      <c r="AR132" s="80">
        <v>-195</v>
      </c>
      <c r="AS132" s="80">
        <v>0</v>
      </c>
      <c r="AT132" s="80">
        <v>0</v>
      </c>
      <c r="AU132" s="80">
        <f>AT132+AS132+AR132+AQ132</f>
        <v>-381.7</v>
      </c>
      <c r="AV132" s="80"/>
      <c r="AW132" s="80"/>
      <c r="AX132" s="80"/>
      <c r="AY132" s="80"/>
      <c r="AZ132" s="80"/>
      <c r="BA132" s="80"/>
      <c r="BB132" s="80"/>
    </row>
    <row r="133" spans="1:123" outlineLevel="1">
      <c r="A133" s="52" t="s">
        <v>224</v>
      </c>
      <c r="B133" s="52" t="s">
        <v>39</v>
      </c>
      <c r="C133" s="55">
        <f t="shared" ref="C133:AR133" si="1113">C132/C46</f>
        <v>-0.74714184246399307</v>
      </c>
      <c r="D133" s="55">
        <f t="shared" si="1113"/>
        <v>-0.66637625342833129</v>
      </c>
      <c r="E133" s="55">
        <f t="shared" si="1113"/>
        <v>-0.68837369292221839</v>
      </c>
      <c r="F133" s="55">
        <f t="shared" si="1113"/>
        <v>-0.50453869465476309</v>
      </c>
      <c r="G133" s="55">
        <f t="shared" si="1113"/>
        <v>-0.6200675715084174</v>
      </c>
      <c r="H133" s="55">
        <f t="shared" si="1113"/>
        <v>-0.70579072687645694</v>
      </c>
      <c r="I133" s="55">
        <f t="shared" si="1113"/>
        <v>-0.68283465400462995</v>
      </c>
      <c r="J133" s="55">
        <f t="shared" si="1113"/>
        <v>-0.75399847677075393</v>
      </c>
      <c r="K133" s="55">
        <f t="shared" si="1113"/>
        <v>-0.54607649645720469</v>
      </c>
      <c r="L133" s="55">
        <f t="shared" si="1113"/>
        <v>-0.65872916516255764</v>
      </c>
      <c r="M133" s="55">
        <f t="shared" si="1113"/>
        <v>-0.7489641707393373</v>
      </c>
      <c r="N133" s="55">
        <f t="shared" si="1113"/>
        <v>-0.75442790354136002</v>
      </c>
      <c r="O133" s="55">
        <f t="shared" si="1113"/>
        <v>-0.36156491082655817</v>
      </c>
      <c r="P133" s="55">
        <f t="shared" si="1113"/>
        <v>-0.23061550759392488</v>
      </c>
      <c r="Q133" s="55">
        <f t="shared" si="1113"/>
        <v>-0.29002264485844753</v>
      </c>
      <c r="R133" s="55">
        <f t="shared" si="1113"/>
        <v>-0.28667501902148257</v>
      </c>
      <c r="S133" s="55">
        <f t="shared" si="1113"/>
        <v>-0.30796223947744145</v>
      </c>
      <c r="T133" s="55">
        <f t="shared" si="1113"/>
        <v>-0.41334358409693572</v>
      </c>
      <c r="U133" s="55">
        <f t="shared" si="1113"/>
        <v>-0.38222395431692568</v>
      </c>
      <c r="V133" s="55">
        <f t="shared" si="1113"/>
        <v>-0.35554571863065881</v>
      </c>
      <c r="W133" s="55">
        <f t="shared" si="1113"/>
        <v>-0.30590918090125518</v>
      </c>
      <c r="X133" s="55">
        <f t="shared" si="1113"/>
        <v>-0.32916910570745989</v>
      </c>
      <c r="Y133" s="55">
        <f t="shared" si="1113"/>
        <v>-0.29752415696444368</v>
      </c>
      <c r="Z133" s="55">
        <f t="shared" si="1113"/>
        <v>-0.19126931467173586</v>
      </c>
      <c r="AA133" s="55">
        <f t="shared" si="1113"/>
        <v>-0.2692505222043719</v>
      </c>
      <c r="AB133" s="55">
        <f t="shared" si="1113"/>
        <v>-0.26853620637464809</v>
      </c>
      <c r="AC133" s="55">
        <f t="shared" si="1113"/>
        <v>-0.26821891321017544</v>
      </c>
      <c r="AD133" s="55">
        <f t="shared" si="1113"/>
        <v>-0.24410094990297065</v>
      </c>
      <c r="AE133" s="55">
        <f t="shared" si="1113"/>
        <v>-0.15095465093860061</v>
      </c>
      <c r="AF133" s="55">
        <f t="shared" si="1113"/>
        <v>-0.21811352746366441</v>
      </c>
      <c r="AG133" s="55">
        <f t="shared" si="1113"/>
        <v>-0.2642918477644623</v>
      </c>
      <c r="AH133" s="55">
        <f t="shared" si="1113"/>
        <v>-0.29440144831075554</v>
      </c>
      <c r="AI133" s="55">
        <f t="shared" si="1113"/>
        <v>-0.27522161994744354</v>
      </c>
      <c r="AJ133" s="55">
        <f t="shared" si="1113"/>
        <v>-0.22689034225980784</v>
      </c>
      <c r="AK133" s="55">
        <f t="shared" si="1113"/>
        <v>-0.26019511611938528</v>
      </c>
      <c r="AL133" s="55">
        <f t="shared" si="1113"/>
        <v>-0.27241865521553793</v>
      </c>
      <c r="AM133" s="55">
        <f t="shared" si="1113"/>
        <v>-0.31561826503086765</v>
      </c>
      <c r="AN133" s="55">
        <f t="shared" si="1113"/>
        <v>-0.28841686027215402</v>
      </c>
      <c r="AO133" s="55">
        <f t="shared" si="1113"/>
        <v>-0.23556161891768984</v>
      </c>
      <c r="AP133" s="55">
        <f t="shared" si="1113"/>
        <v>-0.27348114900043002</v>
      </c>
      <c r="AQ133" s="55">
        <f t="shared" si="1113"/>
        <v>-0.26621987737059744</v>
      </c>
      <c r="AR133" s="55">
        <f t="shared" si="1113"/>
        <v>-0.28740290940175978</v>
      </c>
      <c r="AS133" s="55" t="s">
        <v>103</v>
      </c>
      <c r="AT133" s="55" t="s">
        <v>103</v>
      </c>
      <c r="AU133" s="55">
        <f>AU132/AU46</f>
        <v>-0.27663629972677001</v>
      </c>
      <c r="AV133" s="55"/>
      <c r="AW133" s="55"/>
      <c r="AX133" s="55"/>
      <c r="AY133" s="55"/>
      <c r="AZ133" s="55"/>
      <c r="BA133" s="55"/>
      <c r="BB133" s="55"/>
    </row>
    <row r="134" spans="1:123" outlineLevel="1">
      <c r="A134" s="52" t="s">
        <v>215</v>
      </c>
      <c r="B134" s="52" t="s">
        <v>28</v>
      </c>
      <c r="C134" s="53" t="s">
        <v>103</v>
      </c>
      <c r="D134" s="53" t="s">
        <v>103</v>
      </c>
      <c r="E134" s="53" t="s">
        <v>103</v>
      </c>
      <c r="F134" s="55" t="s">
        <v>103</v>
      </c>
      <c r="G134" s="53" t="s">
        <v>103</v>
      </c>
      <c r="H134" s="55">
        <f>H132/C132-1</f>
        <v>0.8560070173446368</v>
      </c>
      <c r="I134" s="55">
        <f t="shared" ref="I134" si="1114">I132/D132-1</f>
        <v>0.52862975949664914</v>
      </c>
      <c r="J134" s="55">
        <f t="shared" ref="J134" si="1115">J132/E132-1</f>
        <v>0.31392523011659113</v>
      </c>
      <c r="K134" s="55">
        <f t="shared" ref="K134" si="1116">K132/F132-1</f>
        <v>0.21464141552949978</v>
      </c>
      <c r="L134" s="55">
        <f t="shared" ref="L134" si="1117">L132/G132-1</f>
        <v>0.42719870380761815</v>
      </c>
      <c r="M134" s="55">
        <f t="shared" ref="M134" si="1118">M132/H132-1</f>
        <v>0.17889635095435485</v>
      </c>
      <c r="N134" s="55">
        <f t="shared" ref="N134" si="1119">N132/I132-1</f>
        <v>0.32947677603942194</v>
      </c>
      <c r="O134" s="55">
        <f t="shared" ref="O134" si="1120">O132/J132-1</f>
        <v>-0.41534846979559636</v>
      </c>
      <c r="P134" s="55">
        <f t="shared" ref="P134" si="1121">P132/K132-1</f>
        <v>-0.4506328161670371</v>
      </c>
      <c r="Q134" s="55">
        <f t="shared" ref="Q134" si="1122">Q132/L132-1</f>
        <v>-0.46349840600990622</v>
      </c>
      <c r="R134" s="55">
        <f t="shared" ref="R134" si="1123">R132/M132-1</f>
        <v>-0.46704118057811017</v>
      </c>
      <c r="S134" s="55">
        <f t="shared" ref="S134" si="1124">S132/N132-1</f>
        <v>-0.36629935605772812</v>
      </c>
      <c r="T134" s="55">
        <f t="shared" ref="T134" si="1125">T132/O132-1</f>
        <v>0.9094574716615369</v>
      </c>
      <c r="U134" s="55">
        <f t="shared" ref="U134" si="1126">U132/P132-1</f>
        <v>1.3848589360554526</v>
      </c>
      <c r="V134" s="55">
        <f t="shared" ref="V134" si="1127">V132/Q132-1</f>
        <v>0.8464856155990228</v>
      </c>
      <c r="W134" s="55">
        <f t="shared" ref="W134" si="1128">W132/R132-1</f>
        <v>0.43163614187577082</v>
      </c>
      <c r="X134" s="55">
        <f t="shared" ref="X134" si="1129">X132/S132-1</f>
        <v>0.29003204620956891</v>
      </c>
      <c r="Y134" s="55">
        <f t="shared" ref="Y134" si="1130">Y132/T132-1</f>
        <v>-0.20241044109964323</v>
      </c>
      <c r="Z134" s="55">
        <f t="shared" ref="Z134" si="1131">Z132/U132-1</f>
        <v>-0.3707835807458173</v>
      </c>
      <c r="AA134" s="55">
        <f t="shared" ref="AA134" si="1132">AA132/V132-1</f>
        <v>-7.2608461057885543E-2</v>
      </c>
      <c r="AB134" s="55">
        <f t="shared" ref="AB134" si="1133">AB132/W132-1</f>
        <v>0.10899626058714773</v>
      </c>
      <c r="AC134" s="55">
        <f t="shared" ref="AC134" si="1134">AC132/X132-1</f>
        <v>9.5684265914514288E-2</v>
      </c>
      <c r="AD134" s="55">
        <f t="shared" ref="AD134" si="1135">AD132/Y132-1</f>
        <v>0.36786393794270889</v>
      </c>
      <c r="AE134" s="55">
        <f t="shared" ref="AE134" si="1136">AE132/Z132-1</f>
        <v>0.27664141323665326</v>
      </c>
      <c r="AF134" s="55">
        <f t="shared" ref="AF134" si="1137">AF132/AA132-1</f>
        <v>0.21185884759726359</v>
      </c>
      <c r="AG134" s="55">
        <f t="shared" ref="AG134" si="1138">AG132/AB132-1</f>
        <v>0.69159739588199987</v>
      </c>
      <c r="AH134" s="55">
        <f t="shared" ref="AH134" si="1139">AH132/AC132-1</f>
        <v>0.61366310740938901</v>
      </c>
      <c r="AI134" s="55">
        <f t="shared" ref="AI134" si="1140">AI132/AD132-1</f>
        <v>0.26322349098796893</v>
      </c>
      <c r="AJ134" s="55">
        <f t="shared" ref="AJ134" si="1141">AJ132/AE132-1</f>
        <v>0.8451136578483105</v>
      </c>
      <c r="AK134" s="55">
        <f t="shared" ref="AK134" si="1142">AK132/AF132-1</f>
        <v>0.59123303428183727</v>
      </c>
      <c r="AL134" s="55">
        <f t="shared" ref="AL134" si="1143">AL132/AG132-1</f>
        <v>0.13009083915313457</v>
      </c>
      <c r="AM134" s="55">
        <f t="shared" ref="AM134" si="1144">AM132/AH132-1</f>
        <v>0.13357172788009741</v>
      </c>
      <c r="AN134" s="55">
        <f t="shared" ref="AN134:AO134" si="1145">AN132/AI132-1</f>
        <v>0.14105070447293278</v>
      </c>
      <c r="AO134" s="55">
        <f t="shared" si="1145"/>
        <v>1.5919141592245056E-2</v>
      </c>
      <c r="AP134" s="55">
        <f t="shared" ref="AP134:AT134" si="1146">AP132/AK132-1</f>
        <v>9.8991427613684513E-2</v>
      </c>
      <c r="AQ134" s="55">
        <f t="shared" si="1146"/>
        <v>6.6856278037456418E-2</v>
      </c>
      <c r="AR134" s="55">
        <f t="shared" si="1146"/>
        <v>3.9841545472561579E-2</v>
      </c>
      <c r="AS134" s="55">
        <f t="shared" si="1146"/>
        <v>-1</v>
      </c>
      <c r="AT134" s="55">
        <f t="shared" si="1146"/>
        <v>-1</v>
      </c>
      <c r="AU134" s="55">
        <f t="shared" ref="AU134" si="1147">AU132/AP132-1</f>
        <v>-0.48663717628017722</v>
      </c>
      <c r="AV134" s="55"/>
      <c r="AW134" s="55"/>
      <c r="AX134" s="55"/>
      <c r="AY134" s="55"/>
      <c r="AZ134" s="55"/>
      <c r="BA134" s="55"/>
      <c r="BB134" s="55"/>
    </row>
    <row r="135" spans="1:123" s="84" customFormat="1" outlineLevel="1">
      <c r="A135" s="81" t="s">
        <v>225</v>
      </c>
      <c r="B135" s="82" t="s">
        <v>58</v>
      </c>
      <c r="C135" s="83">
        <v>0</v>
      </c>
      <c r="D135" s="83">
        <v>0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  <c r="U135" s="83">
        <v>0</v>
      </c>
      <c r="V135" s="83">
        <v>0</v>
      </c>
      <c r="W135" s="83">
        <v>0</v>
      </c>
      <c r="X135" s="83">
        <v>0</v>
      </c>
      <c r="Y135" s="83">
        <v>0</v>
      </c>
      <c r="Z135" s="83">
        <v>0</v>
      </c>
      <c r="AA135" s="83">
        <v>0</v>
      </c>
      <c r="AB135" s="83">
        <v>0</v>
      </c>
      <c r="AC135" s="83">
        <v>0</v>
      </c>
      <c r="AD135" s="83">
        <v>0</v>
      </c>
      <c r="AE135" s="83">
        <v>0</v>
      </c>
      <c r="AF135" s="83">
        <v>0</v>
      </c>
      <c r="AG135" s="83">
        <f>AG120-AG123-AG126-AG129-AG132</f>
        <v>-4.3353513543139002</v>
      </c>
      <c r="AH135" s="83">
        <f>AH120-AH123-AH126-AH129-AH132</f>
        <v>-8.808493243022042</v>
      </c>
      <c r="AI135" s="83">
        <f>AI120-AI123-AI126-AI129-AI132</f>
        <v>-10.790780621357811</v>
      </c>
      <c r="AJ135" s="83">
        <f>AJ120-AJ123-AJ126-AJ129-AJ132</f>
        <v>4.6840519453065781</v>
      </c>
      <c r="AK135" s="83">
        <f>AJ135+AI135+AH135+AG135</f>
        <v>-19.250573273387175</v>
      </c>
      <c r="AL135" s="83">
        <v>0</v>
      </c>
      <c r="AM135" s="83">
        <v>0</v>
      </c>
      <c r="AN135" s="83">
        <v>-30</v>
      </c>
      <c r="AO135" s="83">
        <f>AO120-AO123-AO126-AO129-AO132</f>
        <v>-3.3000000000000114</v>
      </c>
      <c r="AP135" s="83">
        <f>AO135+AN135+AM135+AL135</f>
        <v>-33.300000000000011</v>
      </c>
      <c r="AQ135" s="83">
        <v>0</v>
      </c>
      <c r="AR135" s="83">
        <v>0</v>
      </c>
      <c r="AS135" s="83">
        <f>AS120-AS123-AS126-AS129-AS132</f>
        <v>2.8421709430404007E-14</v>
      </c>
      <c r="AT135" s="83">
        <f>AT120-AT123-AT126-AT129-AT132</f>
        <v>9.9999999999937472E-2</v>
      </c>
      <c r="AU135" s="83">
        <f>AT135+AS135+AR135+AQ135</f>
        <v>9.9999999999965894E-2</v>
      </c>
      <c r="AV135" s="83">
        <v>-3.9</v>
      </c>
      <c r="AW135" s="83">
        <v>-3.9</v>
      </c>
      <c r="AX135" s="83">
        <v>-0.9</v>
      </c>
      <c r="AY135" s="83">
        <v>-29.6</v>
      </c>
      <c r="AZ135" s="83">
        <f>AY135+AX135+AW135+AV135</f>
        <v>-38.299999999999997</v>
      </c>
      <c r="BA135" s="83">
        <v>-6.1</v>
      </c>
      <c r="BB135" s="83">
        <v>-36.9</v>
      </c>
    </row>
    <row r="136" spans="1:123" outlineLevel="1">
      <c r="A136" s="52" t="s">
        <v>224</v>
      </c>
      <c r="B136" s="52" t="s">
        <v>39</v>
      </c>
      <c r="C136" s="55" t="s">
        <v>103</v>
      </c>
      <c r="D136" s="55" t="s">
        <v>103</v>
      </c>
      <c r="E136" s="55" t="s">
        <v>103</v>
      </c>
      <c r="F136" s="55" t="s">
        <v>103</v>
      </c>
      <c r="G136" s="55" t="s">
        <v>103</v>
      </c>
      <c r="H136" s="55" t="s">
        <v>103</v>
      </c>
      <c r="I136" s="55" t="s">
        <v>103</v>
      </c>
      <c r="J136" s="55" t="s">
        <v>103</v>
      </c>
      <c r="K136" s="55" t="s">
        <v>103</v>
      </c>
      <c r="L136" s="55" t="s">
        <v>103</v>
      </c>
      <c r="M136" s="55" t="s">
        <v>103</v>
      </c>
      <c r="N136" s="55" t="s">
        <v>103</v>
      </c>
      <c r="O136" s="55" t="s">
        <v>103</v>
      </c>
      <c r="P136" s="55" t="s">
        <v>103</v>
      </c>
      <c r="Q136" s="55" t="s">
        <v>103</v>
      </c>
      <c r="R136" s="55" t="s">
        <v>103</v>
      </c>
      <c r="S136" s="55" t="s">
        <v>103</v>
      </c>
      <c r="T136" s="55" t="s">
        <v>103</v>
      </c>
      <c r="U136" s="55" t="s">
        <v>103</v>
      </c>
      <c r="V136" s="55" t="s">
        <v>103</v>
      </c>
      <c r="W136" s="55" t="s">
        <v>103</v>
      </c>
      <c r="X136" s="55" t="s">
        <v>103</v>
      </c>
      <c r="Y136" s="55" t="s">
        <v>103</v>
      </c>
      <c r="Z136" s="55" t="s">
        <v>103</v>
      </c>
      <c r="AA136" s="55" t="s">
        <v>103</v>
      </c>
      <c r="AB136" s="55" t="s">
        <v>103</v>
      </c>
      <c r="AC136" s="55" t="s">
        <v>103</v>
      </c>
      <c r="AD136" s="55" t="s">
        <v>103</v>
      </c>
      <c r="AE136" s="55" t="s">
        <v>103</v>
      </c>
      <c r="AF136" s="55" t="s">
        <v>103</v>
      </c>
      <c r="AG136" s="55">
        <f t="shared" ref="AG136:AS136" si="1148">AG135/AG35</f>
        <v>-4.5852117059789262E-4</v>
      </c>
      <c r="AH136" s="55">
        <f t="shared" si="1148"/>
        <v>-9.2553742976784115E-4</v>
      </c>
      <c r="AI136" s="55">
        <f t="shared" si="1148"/>
        <v>-1.1300164521309943E-3</v>
      </c>
      <c r="AJ136" s="55">
        <f t="shared" si="1148"/>
        <v>4.0229856408841328E-4</v>
      </c>
      <c r="AK136" s="55">
        <f t="shared" si="1148"/>
        <v>-4.7929100902788344E-4</v>
      </c>
      <c r="AL136" s="55">
        <f t="shared" si="1148"/>
        <v>0</v>
      </c>
      <c r="AM136" s="55">
        <f t="shared" si="1148"/>
        <v>0</v>
      </c>
      <c r="AN136" s="55">
        <f t="shared" si="1148"/>
        <v>-3.3319994228976995E-3</v>
      </c>
      <c r="AO136" s="55">
        <f t="shared" si="1148"/>
        <v>-3.1761920344953814E-4</v>
      </c>
      <c r="AP136" s="55">
        <f t="shared" si="1148"/>
        <v>-9.1611194896057836E-4</v>
      </c>
      <c r="AQ136" s="55">
        <f t="shared" si="1148"/>
        <v>0</v>
      </c>
      <c r="AR136" s="55">
        <f t="shared" si="1148"/>
        <v>0</v>
      </c>
      <c r="AS136" s="55">
        <f t="shared" si="1148"/>
        <v>3.7808597347363631E-18</v>
      </c>
      <c r="AT136" s="55">
        <f t="shared" ref="AT136" si="1149">AT135/AT35</f>
        <v>1.2680860776821603E-5</v>
      </c>
      <c r="AU136" s="55">
        <f>AU135/AU35</f>
        <v>3.1370924128750503E-6</v>
      </c>
      <c r="AV136" s="55">
        <f t="shared" ref="AV136:AZ136" si="1150">AV135/AV35</f>
        <v>-8.5104525815039487E-4</v>
      </c>
      <c r="AW136" s="55">
        <f t="shared" si="1150"/>
        <v>-6.7427385892116182E-4</v>
      </c>
      <c r="AX136" s="55">
        <f t="shared" si="1150"/>
        <v>-1.5059484965614176E-4</v>
      </c>
      <c r="AY136" s="55">
        <f t="shared" si="1150"/>
        <v>-3.8206859163837726E-3</v>
      </c>
      <c r="AZ136" s="55">
        <f t="shared" si="1150"/>
        <v>-1.589897715196599E-3</v>
      </c>
      <c r="BA136" s="55">
        <f t="shared" ref="BA136:BB136" si="1151">BA135/BA35</f>
        <v>-1.186078208539443E-3</v>
      </c>
      <c r="BB136" s="55">
        <f t="shared" si="1151"/>
        <v>-6.4880261630973733E-3</v>
      </c>
    </row>
    <row r="137" spans="1:123" outlineLevel="1">
      <c r="A137" s="52" t="s">
        <v>215</v>
      </c>
      <c r="B137" s="52" t="s">
        <v>28</v>
      </c>
      <c r="C137" s="55" t="s">
        <v>103</v>
      </c>
      <c r="D137" s="55" t="s">
        <v>103</v>
      </c>
      <c r="E137" s="55" t="s">
        <v>103</v>
      </c>
      <c r="F137" s="55" t="s">
        <v>103</v>
      </c>
      <c r="G137" s="55" t="s">
        <v>103</v>
      </c>
      <c r="H137" s="55" t="s">
        <v>103</v>
      </c>
      <c r="I137" s="55" t="s">
        <v>103</v>
      </c>
      <c r="J137" s="55" t="s">
        <v>103</v>
      </c>
      <c r="K137" s="55" t="s">
        <v>103</v>
      </c>
      <c r="L137" s="55" t="s">
        <v>103</v>
      </c>
      <c r="M137" s="55" t="s">
        <v>103</v>
      </c>
      <c r="N137" s="55" t="s">
        <v>103</v>
      </c>
      <c r="O137" s="55" t="s">
        <v>103</v>
      </c>
      <c r="P137" s="55" t="s">
        <v>103</v>
      </c>
      <c r="Q137" s="55" t="s">
        <v>103</v>
      </c>
      <c r="R137" s="55" t="s">
        <v>103</v>
      </c>
      <c r="S137" s="55" t="s">
        <v>103</v>
      </c>
      <c r="T137" s="55" t="s">
        <v>103</v>
      </c>
      <c r="U137" s="55" t="s">
        <v>103</v>
      </c>
      <c r="V137" s="55" t="s">
        <v>103</v>
      </c>
      <c r="W137" s="55" t="s">
        <v>103</v>
      </c>
      <c r="X137" s="55" t="s">
        <v>103</v>
      </c>
      <c r="Y137" s="55" t="s">
        <v>103</v>
      </c>
      <c r="Z137" s="55" t="s">
        <v>103</v>
      </c>
      <c r="AA137" s="55" t="s">
        <v>103</v>
      </c>
      <c r="AB137" s="55" t="s">
        <v>103</v>
      </c>
      <c r="AC137" s="55" t="s">
        <v>103</v>
      </c>
      <c r="AD137" s="55" t="s">
        <v>103</v>
      </c>
      <c r="AE137" s="55" t="s">
        <v>103</v>
      </c>
      <c r="AF137" s="55" t="s">
        <v>103</v>
      </c>
      <c r="AG137" s="55" t="s">
        <v>103</v>
      </c>
      <c r="AH137" s="55" t="s">
        <v>103</v>
      </c>
      <c r="AI137" s="55" t="s">
        <v>103</v>
      </c>
      <c r="AJ137" s="55" t="s">
        <v>103</v>
      </c>
      <c r="AK137" s="55" t="s">
        <v>103</v>
      </c>
      <c r="AL137" s="55">
        <f t="shared" ref="AL137" si="1152">AL135/AG135-1</f>
        <v>-1</v>
      </c>
      <c r="AM137" s="55">
        <f t="shared" ref="AM137" si="1153">AM135/AH135-1</f>
        <v>-1</v>
      </c>
      <c r="AN137" s="55">
        <f t="shared" ref="AN137:AO137" si="1154">AN135/AI135-1</f>
        <v>1.7801510430693086</v>
      </c>
      <c r="AO137" s="55">
        <f t="shared" si="1154"/>
        <v>-1.7045182330453472</v>
      </c>
      <c r="AP137" s="55">
        <f t="shared" ref="AP137" si="1155">AP135/AK135-1</f>
        <v>0.72981861511809476</v>
      </c>
      <c r="AQ137" s="55" t="s">
        <v>103</v>
      </c>
      <c r="AR137" s="55" t="s">
        <v>103</v>
      </c>
      <c r="AS137" s="55" t="s">
        <v>103</v>
      </c>
      <c r="AT137" s="55" t="s">
        <v>103</v>
      </c>
      <c r="AU137" s="55">
        <f t="shared" ref="AU137" si="1156">AU135/AP135-1</f>
        <v>-1.0030030030030019</v>
      </c>
      <c r="AV137" s="55" t="e">
        <f t="shared" ref="AV137" si="1157">AV135/AQ135-1</f>
        <v>#DIV/0!</v>
      </c>
      <c r="AW137" s="55" t="e">
        <f t="shared" ref="AW137" si="1158">AW135/AR135-1</f>
        <v>#DIV/0!</v>
      </c>
      <c r="AX137" s="55">
        <f t="shared" ref="AX137" si="1159">AX135/AS135-1</f>
        <v>-31665934879949.801</v>
      </c>
      <c r="AY137" s="55">
        <f t="shared" ref="AY137" si="1160">AY135/AT135-1</f>
        <v>-297.00000000018508</v>
      </c>
      <c r="AZ137" s="55">
        <f t="shared" ref="AZ137:BB137" si="1161">AZ135/AU135-1</f>
        <v>-384.00000000013063</v>
      </c>
      <c r="BA137" s="55">
        <f t="shared" si="1161"/>
        <v>0.5641025641025641</v>
      </c>
      <c r="BB137" s="55">
        <f t="shared" si="1161"/>
        <v>8.4615384615384617</v>
      </c>
    </row>
    <row r="138" spans="1:123" outlineLevel="1"/>
    <row r="139" spans="1:123" s="72" customFormat="1" outlineLevel="1">
      <c r="A139" s="73" t="s">
        <v>228</v>
      </c>
      <c r="B139" s="73" t="s">
        <v>43</v>
      </c>
      <c r="C139" s="79">
        <v>8.5</v>
      </c>
      <c r="D139" s="79">
        <v>9.9</v>
      </c>
      <c r="E139" s="79">
        <v>36.6</v>
      </c>
      <c r="F139" s="79">
        <v>10.8</v>
      </c>
      <c r="G139" s="79">
        <f>F139+E139+D139+C139</f>
        <v>65.800000000000011</v>
      </c>
      <c r="H139" s="79">
        <v>7.7405845346991047</v>
      </c>
      <c r="I139" s="79">
        <v>-4.4156492948109216</v>
      </c>
      <c r="J139" s="79">
        <v>7.5</v>
      </c>
      <c r="K139" s="79">
        <v>43.561688238603764</v>
      </c>
      <c r="L139" s="79">
        <f>K139+J139+I139+H139</f>
        <v>54.386623478491948</v>
      </c>
      <c r="M139" s="79">
        <f>M142+M145+M148+M151</f>
        <v>180.06242820148304</v>
      </c>
      <c r="N139" s="79">
        <f t="shared" ref="N139:AH139" si="1162">N142+N145+N148+N151</f>
        <v>-22.649430813208348</v>
      </c>
      <c r="O139" s="79">
        <f t="shared" si="1162"/>
        <v>89.449308694357256</v>
      </c>
      <c r="P139" s="79">
        <f t="shared" si="1162"/>
        <v>-42.422677046994202</v>
      </c>
      <c r="Q139" s="79">
        <f t="shared" si="1162"/>
        <v>239.3741396769671</v>
      </c>
      <c r="R139" s="79">
        <f t="shared" si="1162"/>
        <v>-13.376208677963763</v>
      </c>
      <c r="S139" s="79">
        <f t="shared" si="1162"/>
        <v>-3.2399166778859794</v>
      </c>
      <c r="T139" s="79">
        <f t="shared" si="1162"/>
        <v>38.003935366262724</v>
      </c>
      <c r="U139" s="79">
        <f t="shared" si="1162"/>
        <v>37.266905210130247</v>
      </c>
      <c r="V139" s="79">
        <f t="shared" si="1162"/>
        <v>58.654715220543224</v>
      </c>
      <c r="W139" s="79">
        <f t="shared" si="1162"/>
        <v>21.074412754755702</v>
      </c>
      <c r="X139" s="79">
        <f t="shared" si="1162"/>
        <v>75.82369790392805</v>
      </c>
      <c r="Y139" s="79">
        <f t="shared" si="1162"/>
        <v>10.988673818267413</v>
      </c>
      <c r="Z139" s="79">
        <v>-38.811148272695114</v>
      </c>
      <c r="AA139" s="79">
        <v>-127.05278146148433</v>
      </c>
      <c r="AB139" s="79">
        <f t="shared" si="1162"/>
        <v>-15.063023710961875</v>
      </c>
      <c r="AC139" s="79">
        <f t="shared" si="1162"/>
        <v>119.05260223879307</v>
      </c>
      <c r="AD139" s="79">
        <f t="shared" si="1162"/>
        <v>-38.585036629756921</v>
      </c>
      <c r="AE139" s="79">
        <f t="shared" si="1162"/>
        <v>-20.285851562867606</v>
      </c>
      <c r="AF139" s="79">
        <f t="shared" si="1162"/>
        <v>45.118690335206658</v>
      </c>
      <c r="AG139" s="79">
        <f t="shared" si="1162"/>
        <v>8.8568734740651376</v>
      </c>
      <c r="AH139" s="79">
        <f t="shared" si="1162"/>
        <v>-20.636102394823435</v>
      </c>
      <c r="AI139" s="79">
        <v>244.62368982235029</v>
      </c>
      <c r="AJ139" s="79">
        <v>34.870951237228908</v>
      </c>
      <c r="AK139" s="79">
        <v>272.02228667179389</v>
      </c>
      <c r="AL139" s="79">
        <v>20</v>
      </c>
      <c r="AM139" s="79">
        <v>91.3</v>
      </c>
      <c r="AN139" s="79">
        <v>52.935568000000004</v>
      </c>
      <c r="AO139" s="79">
        <v>-435.2</v>
      </c>
      <c r="AP139" s="79">
        <f>AO139+AN139+AM139+AL139</f>
        <v>-270.96443199999999</v>
      </c>
      <c r="AQ139" s="79">
        <v>-11.7</v>
      </c>
      <c r="AR139" s="79">
        <f>AR142+AR145+AR148+AR151-0.1</f>
        <v>-96.199999999999989</v>
      </c>
      <c r="AS139" s="79">
        <f>AS142+AS145+AS148+AS151+0.005</f>
        <v>-65.463999999999999</v>
      </c>
      <c r="AT139" s="79">
        <v>-611.5</v>
      </c>
      <c r="AU139" s="79">
        <f>AT139+AS139+AR139+AQ139</f>
        <v>-784.86400000000003</v>
      </c>
      <c r="AV139" s="79">
        <f t="shared" ref="AV139:BB139" si="1163">AV142+AV145+AV148+AV151+AV154</f>
        <v>89.6</v>
      </c>
      <c r="AW139" s="79">
        <f t="shared" si="1163"/>
        <v>25.3</v>
      </c>
      <c r="AX139" s="79">
        <f t="shared" si="1163"/>
        <v>-57.9</v>
      </c>
      <c r="AY139" s="79">
        <f t="shared" si="1163"/>
        <v>-559.5</v>
      </c>
      <c r="AZ139" s="79">
        <f t="shared" si="1163"/>
        <v>-502.49999999999989</v>
      </c>
      <c r="BA139" s="79">
        <f t="shared" si="1163"/>
        <v>19.8</v>
      </c>
      <c r="BB139" s="79">
        <f t="shared" si="1163"/>
        <v>26.5</v>
      </c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</row>
    <row r="140" spans="1:123" outlineLevel="1">
      <c r="A140" s="52" t="s">
        <v>224</v>
      </c>
      <c r="B140" s="52" t="s">
        <v>39</v>
      </c>
      <c r="C140" s="55">
        <f t="shared" ref="C140:AS140" si="1164">C139/C35</f>
        <v>5.1772444877573398E-3</v>
      </c>
      <c r="D140" s="55">
        <f t="shared" si="1164"/>
        <v>5.1324589144071753E-3</v>
      </c>
      <c r="E140" s="55">
        <f t="shared" si="1164"/>
        <v>1.8337592063730649E-2</v>
      </c>
      <c r="F140" s="55">
        <f t="shared" si="1164"/>
        <v>4.630423598010633E-3</v>
      </c>
      <c r="G140" s="55">
        <f t="shared" si="1164"/>
        <v>8.3301683757437649E-3</v>
      </c>
      <c r="H140" s="55">
        <f t="shared" si="1164"/>
        <v>4.58103839777361E-3</v>
      </c>
      <c r="I140" s="55">
        <f t="shared" si="1164"/>
        <v>-2.1798592610746798E-3</v>
      </c>
      <c r="J140" s="55">
        <f t="shared" si="1164"/>
        <v>3.9419741406496378E-3</v>
      </c>
      <c r="K140" s="55">
        <f t="shared" si="1164"/>
        <v>1.898350753319155E-2</v>
      </c>
      <c r="L140" s="55">
        <f t="shared" si="1164"/>
        <v>6.873358254485938E-3</v>
      </c>
      <c r="M140" s="55">
        <f t="shared" si="1164"/>
        <v>0.10416620230344287</v>
      </c>
      <c r="N140" s="55">
        <f t="shared" si="1164"/>
        <v>-1.1180383046832198E-2</v>
      </c>
      <c r="O140" s="55">
        <f t="shared" si="1164"/>
        <v>3.7815374374836438E-2</v>
      </c>
      <c r="P140" s="55">
        <f t="shared" si="1164"/>
        <v>-1.1364791901608384E-2</v>
      </c>
      <c r="Q140" s="55">
        <f t="shared" si="1164"/>
        <v>2.4295373212539346E-2</v>
      </c>
      <c r="R140" s="55">
        <f t="shared" si="1164"/>
        <v>-4.9769600086242054E-3</v>
      </c>
      <c r="S140" s="55">
        <f t="shared" si="1164"/>
        <v>-1.045120091055734E-3</v>
      </c>
      <c r="T140" s="55">
        <f t="shared" si="1164"/>
        <v>1.172273068197692E-2</v>
      </c>
      <c r="U140" s="55">
        <f t="shared" si="1164"/>
        <v>8.5956373536356621E-3</v>
      </c>
      <c r="V140" s="55">
        <f t="shared" si="1164"/>
        <v>4.3780610871352061E-3</v>
      </c>
      <c r="W140" s="55">
        <f t="shared" si="1164"/>
        <v>7.2292721026294129E-3</v>
      </c>
      <c r="X140" s="55">
        <f t="shared" si="1164"/>
        <v>2.227679073878101E-2</v>
      </c>
      <c r="Y140" s="55">
        <f t="shared" si="1164"/>
        <v>3.1633045950637518E-3</v>
      </c>
      <c r="Z140" s="55">
        <f t="shared" si="1164"/>
        <v>-8.3428298662585835E-3</v>
      </c>
      <c r="AA140" s="55">
        <f t="shared" si="1164"/>
        <v>-8.7958120071373116E-3</v>
      </c>
      <c r="AB140" s="55">
        <f t="shared" si="1164"/>
        <v>-2.0035963430343972E-3</v>
      </c>
      <c r="AC140" s="55">
        <f t="shared" si="1164"/>
        <v>1.703871481077698E-2</v>
      </c>
      <c r="AD140" s="55">
        <f t="shared" si="1164"/>
        <v>-3.703145983079185E-3</v>
      </c>
      <c r="AE140" s="55">
        <f t="shared" si="1164"/>
        <v>-1.690871569222177E-3</v>
      </c>
      <c r="AF140" s="55">
        <f t="shared" si="1164"/>
        <v>1.22200085393035E-3</v>
      </c>
      <c r="AG140" s="55">
        <f t="shared" si="1164"/>
        <v>9.3673238020830789E-4</v>
      </c>
      <c r="AH140" s="55">
        <f t="shared" si="1164"/>
        <v>-2.1683033231661049E-3</v>
      </c>
      <c r="AI140" s="55">
        <f t="shared" si="1164"/>
        <v>2.5617126673219481E-2</v>
      </c>
      <c r="AJ140" s="55">
        <f t="shared" si="1164"/>
        <v>2.9949568824041042E-3</v>
      </c>
      <c r="AK140" s="55">
        <f t="shared" si="1164"/>
        <v>6.7726729176027303E-3</v>
      </c>
      <c r="AL140" s="55">
        <f t="shared" si="1164"/>
        <v>2.4232449667723785E-3</v>
      </c>
      <c r="AM140" s="55">
        <f t="shared" si="1164"/>
        <v>1.0491342437778148E-2</v>
      </c>
      <c r="AN140" s="55">
        <f t="shared" si="1164"/>
        <v>5.8793760675587316E-3</v>
      </c>
      <c r="AO140" s="55">
        <f t="shared" si="1164"/>
        <v>-4.1887235557951069E-2</v>
      </c>
      <c r="AP140" s="55">
        <f t="shared" si="1164"/>
        <v>-7.4544670840395195E-3</v>
      </c>
      <c r="AQ140" s="55">
        <f t="shared" si="1164"/>
        <v>-1.4585800660724304E-3</v>
      </c>
      <c r="AR140" s="55">
        <f t="shared" si="1164"/>
        <v>-1.1381934905270829E-2</v>
      </c>
      <c r="AS140" s="55">
        <f t="shared" si="1164"/>
        <v>-8.7084910315073545E-3</v>
      </c>
      <c r="AT140" s="55">
        <f t="shared" ref="AT140" si="1165">AT139/AT35</f>
        <v>-7.7543463650312588E-2</v>
      </c>
      <c r="AU140" s="55">
        <f>AU139/AU35</f>
        <v>-2.4621908995396034E-2</v>
      </c>
      <c r="AV140" s="55">
        <f t="shared" ref="AV140:AZ140" si="1166">AV139/AV35</f>
        <v>1.9552219264173176E-2</v>
      </c>
      <c r="AW140" s="55">
        <f t="shared" si="1166"/>
        <v>4.3741355463347165E-3</v>
      </c>
      <c r="AX140" s="55">
        <f t="shared" si="1166"/>
        <v>-9.6882686612117866E-3</v>
      </c>
      <c r="AY140" s="55">
        <f t="shared" si="1166"/>
        <v>-7.2218708453267583E-2</v>
      </c>
      <c r="AZ140" s="55">
        <f t="shared" si="1166"/>
        <v>-2.0859624070138146E-2</v>
      </c>
      <c r="BA140" s="55">
        <f t="shared" ref="BA140:BB140" si="1167">BA139/BA35</f>
        <v>3.8498932014886843E-3</v>
      </c>
      <c r="BB140" s="55">
        <f t="shared" si="1167"/>
        <v>4.6594225832542113E-3</v>
      </c>
    </row>
    <row r="141" spans="1:123" outlineLevel="1">
      <c r="A141" s="52" t="s">
        <v>215</v>
      </c>
      <c r="B141" s="52" t="s">
        <v>28</v>
      </c>
      <c r="C141" s="55" t="s">
        <v>103</v>
      </c>
      <c r="D141" s="55" t="s">
        <v>103</v>
      </c>
      <c r="E141" s="55" t="s">
        <v>103</v>
      </c>
      <c r="F141" s="55" t="s">
        <v>103</v>
      </c>
      <c r="G141" s="55" t="s">
        <v>103</v>
      </c>
      <c r="H141" s="55">
        <f>H139/C139-1</f>
        <v>-8.934299591775241E-2</v>
      </c>
      <c r="I141" s="55">
        <f t="shared" ref="I141" si="1168">I139/D139-1</f>
        <v>-1.4460251812940323</v>
      </c>
      <c r="J141" s="55">
        <f t="shared" ref="J141" si="1169">J139/E139-1</f>
        <v>-0.79508196721311475</v>
      </c>
      <c r="K141" s="55">
        <f t="shared" ref="K141" si="1170">K139/F139-1</f>
        <v>3.0334896517225705</v>
      </c>
      <c r="L141" s="55">
        <f t="shared" ref="L141" si="1171">L139/G139-1</f>
        <v>-0.17345557023568481</v>
      </c>
      <c r="M141" s="55">
        <f t="shared" ref="M141" si="1172">M139/H139-1</f>
        <v>22.262122827327602</v>
      </c>
      <c r="N141" s="55">
        <f t="shared" ref="N141" si="1173">N139/I139-1</f>
        <v>4.1293545526418889</v>
      </c>
      <c r="O141" s="55">
        <f t="shared" ref="O141" si="1174">O139/J139-1</f>
        <v>10.926574492580967</v>
      </c>
      <c r="P141" s="55">
        <f t="shared" ref="P141" si="1175">P139/K139-1</f>
        <v>-1.9738529143918673</v>
      </c>
      <c r="Q141" s="55">
        <f t="shared" ref="Q141" si="1176">Q139/L139-1</f>
        <v>3.4013421750962607</v>
      </c>
      <c r="R141" s="55">
        <f t="shared" ref="R141" si="1177">R139/M139-1</f>
        <v>-1.0742865061388391</v>
      </c>
      <c r="S141" s="55">
        <f t="shared" ref="S141" si="1178">S139/N139-1</f>
        <v>-0.8569537263604623</v>
      </c>
      <c r="T141" s="55">
        <f t="shared" ref="T141" si="1179">T139/O139-1</f>
        <v>-0.57513438705133191</v>
      </c>
      <c r="U141" s="55">
        <f t="shared" ref="U141" si="1180">U139/P139-1</f>
        <v>-1.8784666080560499</v>
      </c>
      <c r="V141" s="55">
        <f t="shared" ref="V141" si="1181">V139/Q139-1</f>
        <v>-0.75496636646006476</v>
      </c>
      <c r="W141" s="55">
        <f t="shared" ref="W141" si="1182">W139/R139-1</f>
        <v>-2.5755146515824112</v>
      </c>
      <c r="X141" s="55">
        <f t="shared" ref="X141" si="1183">X139/S139-1</f>
        <v>-24.402977743675319</v>
      </c>
      <c r="Y141" s="55">
        <f t="shared" ref="Y141" si="1184">Y139/T139-1</f>
        <v>-0.71085431778672059</v>
      </c>
      <c r="Z141" s="55">
        <f t="shared" ref="Z141" si="1185">Z139/U139-1</f>
        <v>-2.0414373840236428</v>
      </c>
      <c r="AA141" s="55">
        <f t="shared" ref="AA141" si="1186">AA139/V139-1</f>
        <v>-3.1661136872587758</v>
      </c>
      <c r="AB141" s="55">
        <f t="shared" ref="AB141" si="1187">AB139/W139-1</f>
        <v>-1.7147541374581228</v>
      </c>
      <c r="AC141" s="55">
        <f t="shared" ref="AC141" si="1188">AC139/X139-1</f>
        <v>0.5701239260268991</v>
      </c>
      <c r="AD141" s="55">
        <f t="shared" ref="AD141" si="1189">AD139/Y139-1</f>
        <v>-4.5113460703159385</v>
      </c>
      <c r="AE141" s="55">
        <f t="shared" ref="AE141" si="1190">AE139/Z139-1</f>
        <v>-0.47731895432892013</v>
      </c>
      <c r="AF141" s="55">
        <f t="shared" ref="AF141" si="1191">AF139/AA139-1</f>
        <v>-1.3551176905866029</v>
      </c>
      <c r="AG141" s="55">
        <f t="shared" ref="AG141" si="1192">AG139/AB139-1</f>
        <v>-1.5879877535889217</v>
      </c>
      <c r="AH141" s="55">
        <f t="shared" ref="AH141" si="1193">AH139/AC139-1</f>
        <v>-1.1733360044783565</v>
      </c>
      <c r="AI141" s="55">
        <f t="shared" ref="AI141" si="1194">AI139/AD139-1</f>
        <v>-7.3398589502360512</v>
      </c>
      <c r="AJ141" s="55">
        <f t="shared" ref="AJ141" si="1195">AJ139/AE139-1</f>
        <v>-2.7189789213019142</v>
      </c>
      <c r="AK141" s="55">
        <f t="shared" ref="AK141" si="1196">AK139/AF139-1</f>
        <v>5.0290377369294257</v>
      </c>
      <c r="AL141" s="55">
        <f t="shared" ref="AL141" si="1197">AL139/AG139-1</f>
        <v>1.2581331954853341</v>
      </c>
      <c r="AM141" s="55">
        <f t="shared" ref="AM141" si="1198">AM139/AH139-1</f>
        <v>-5.424285083160985</v>
      </c>
      <c r="AN141" s="55">
        <f t="shared" ref="AN141:AO141" si="1199">AN139/AI139-1</f>
        <v>-0.78360408168790729</v>
      </c>
      <c r="AO141" s="55">
        <f t="shared" si="1199"/>
        <v>-13.480301929227901</v>
      </c>
      <c r="AP141" s="55">
        <f t="shared" ref="AP141:AT141" si="1200">AP139/AK139-1</f>
        <v>-1.9961111470507185</v>
      </c>
      <c r="AQ141" s="55">
        <f t="shared" si="1200"/>
        <v>-1.585</v>
      </c>
      <c r="AR141" s="55">
        <f t="shared" si="1200"/>
        <v>-2.0536692223439212</v>
      </c>
      <c r="AS141" s="55">
        <f t="shared" si="1200"/>
        <v>-2.236673232636325</v>
      </c>
      <c r="AT141" s="55">
        <f t="shared" si="1200"/>
        <v>0.40510110294117641</v>
      </c>
      <c r="AU141" s="55">
        <f t="shared" ref="AU141" si="1201">AU139/AP139-1</f>
        <v>1.8965572868988212</v>
      </c>
      <c r="AV141" s="55">
        <f t="shared" ref="AV141" si="1202">AV139/AQ139-1</f>
        <v>-8.6581196581196593</v>
      </c>
      <c r="AW141" s="55">
        <f t="shared" ref="AW141" si="1203">AW139/AR139-1</f>
        <v>-1.2629937629937631</v>
      </c>
      <c r="AX141" s="55">
        <f t="shared" ref="AX141" si="1204">AX139/AS139-1</f>
        <v>-0.1155444213613589</v>
      </c>
      <c r="AY141" s="55">
        <f t="shared" ref="AY141" si="1205">AY139/AT139-1</f>
        <v>-8.5036794766966461E-2</v>
      </c>
      <c r="AZ141" s="55">
        <f t="shared" ref="AZ141:BB141" si="1206">AZ139/AU139-1</f>
        <v>-0.35976169119745605</v>
      </c>
      <c r="BA141" s="55">
        <f t="shared" si="1206"/>
        <v>-0.7790178571428571</v>
      </c>
      <c r="BB141" s="55">
        <f t="shared" si="1206"/>
        <v>4.743083003952564E-2</v>
      </c>
    </row>
    <row r="142" spans="1:123" s="59" customFormat="1" outlineLevel="1">
      <c r="A142" s="57" t="s">
        <v>219</v>
      </c>
      <c r="B142" s="57" t="s">
        <v>29</v>
      </c>
      <c r="C142" s="80">
        <f t="shared" ref="C142:L142" si="1207">C139-C151</f>
        <v>8.5822326042835773</v>
      </c>
      <c r="D142" s="80">
        <f t="shared" si="1207"/>
        <v>9.7000000000000011</v>
      </c>
      <c r="E142" s="80">
        <f t="shared" si="1207"/>
        <v>37.6</v>
      </c>
      <c r="F142" s="80">
        <f t="shared" si="1207"/>
        <v>10.5</v>
      </c>
      <c r="G142" s="80">
        <f t="shared" si="1207"/>
        <v>66.382232604283587</v>
      </c>
      <c r="H142" s="80">
        <f t="shared" si="1207"/>
        <v>7.7110192648908802</v>
      </c>
      <c r="I142" s="80">
        <f t="shared" si="1207"/>
        <v>-4.7789809111976824</v>
      </c>
      <c r="J142" s="80">
        <f t="shared" si="1207"/>
        <v>7.7</v>
      </c>
      <c r="K142" s="80">
        <f t="shared" si="1207"/>
        <v>43.429210354160901</v>
      </c>
      <c r="L142" s="80">
        <f t="shared" si="1207"/>
        <v>54.061248707854098</v>
      </c>
      <c r="M142" s="80">
        <v>180.03364958074161</v>
      </c>
      <c r="N142" s="80">
        <v>-22.500933506531112</v>
      </c>
      <c r="O142" s="80">
        <v>89.087006160921803</v>
      </c>
      <c r="P142" s="80">
        <v>-22.158000000000001</v>
      </c>
      <c r="Q142" s="80">
        <v>259.39623287646168</v>
      </c>
      <c r="R142" s="80">
        <v>-9.679925891616227</v>
      </c>
      <c r="S142" s="80">
        <v>10.477045899086864</v>
      </c>
      <c r="T142" s="80">
        <v>20.973162031557845</v>
      </c>
      <c r="U142" s="80">
        <v>32.91339389055134</v>
      </c>
      <c r="V142" s="80">
        <f>U142+T142+S142+R142</f>
        <v>54.683675929579813</v>
      </c>
      <c r="W142" s="80">
        <v>24.804653448665835</v>
      </c>
      <c r="X142" s="80">
        <v>78.527869672602179</v>
      </c>
      <c r="Y142" s="80">
        <v>12.041373328992867</v>
      </c>
      <c r="Z142" s="80">
        <v>0</v>
      </c>
      <c r="AA142" s="80">
        <v>0</v>
      </c>
      <c r="AB142" s="80">
        <v>2.7091927488883525</v>
      </c>
      <c r="AC142" s="80">
        <v>110.35735251303892</v>
      </c>
      <c r="AD142" s="80">
        <v>-26.08881145325995</v>
      </c>
      <c r="AE142" s="80">
        <v>-10.773325267912538</v>
      </c>
      <c r="AF142" s="80">
        <f>AE142+AD142+AC142+AB142</f>
        <v>76.204408540754784</v>
      </c>
      <c r="AG142" s="80">
        <v>10.562849993198508</v>
      </c>
      <c r="AH142" s="80">
        <v>-6.5487556940574612</v>
      </c>
      <c r="AI142" s="80">
        <v>247.73031945493926</v>
      </c>
      <c r="AJ142" s="80">
        <v>45.24781754498315</v>
      </c>
      <c r="AK142" s="80">
        <v>301.21374447906345</v>
      </c>
      <c r="AL142" s="80">
        <v>37.001478660386994</v>
      </c>
      <c r="AM142" s="80">
        <v>18.715234277277428</v>
      </c>
      <c r="AN142" s="80">
        <v>58.079000000000001</v>
      </c>
      <c r="AO142" s="80">
        <v>-43.4</v>
      </c>
      <c r="AP142" s="80">
        <f>AO142+AN142+AM142+AL142</f>
        <v>70.395712937664427</v>
      </c>
      <c r="AQ142" s="80">
        <v>34</v>
      </c>
      <c r="AR142" s="80">
        <v>-4.5</v>
      </c>
      <c r="AS142" s="80">
        <v>-35.597999999999999</v>
      </c>
      <c r="AT142" s="80">
        <v>118.2</v>
      </c>
      <c r="AU142" s="80">
        <f>AT142+AS142+AR142+AQ142</f>
        <v>112.102</v>
      </c>
      <c r="AV142" s="80">
        <v>103.1</v>
      </c>
      <c r="AW142" s="80">
        <v>56.1</v>
      </c>
      <c r="AX142" s="80">
        <v>4.5999999999999996</v>
      </c>
      <c r="AY142" s="80">
        <v>14.8</v>
      </c>
      <c r="AZ142" s="80">
        <f>AY142+AX142+AW142+AV142</f>
        <v>178.6</v>
      </c>
      <c r="BA142" s="80">
        <v>20.7</v>
      </c>
      <c r="BB142" s="80">
        <v>21.2</v>
      </c>
    </row>
    <row r="143" spans="1:123" outlineLevel="1">
      <c r="A143" s="52" t="s">
        <v>224</v>
      </c>
      <c r="B143" s="52" t="s">
        <v>39</v>
      </c>
      <c r="C143" s="55">
        <f t="shared" ref="C143:AS143" si="1208">C142/C37</f>
        <v>5.4468853366926836E-3</v>
      </c>
      <c r="D143" s="55">
        <f t="shared" si="1208"/>
        <v>5.2592051571197342E-3</v>
      </c>
      <c r="E143" s="55">
        <f t="shared" si="1208"/>
        <v>1.9931682859078828E-2</v>
      </c>
      <c r="F143" s="55">
        <f t="shared" si="1208"/>
        <v>4.8588258945929993E-3</v>
      </c>
      <c r="G143" s="55">
        <f t="shared" si="1208"/>
        <v>8.8895248142312634E-3</v>
      </c>
      <c r="H143" s="55">
        <f t="shared" si="1208"/>
        <v>4.9439818908989337E-3</v>
      </c>
      <c r="I143" s="55">
        <f t="shared" si="1208"/>
        <v>-2.5158092247818953E-3</v>
      </c>
      <c r="J143" s="55">
        <f t="shared" si="1208"/>
        <v>4.3470897081239772E-3</v>
      </c>
      <c r="K143" s="55">
        <f t="shared" si="1208"/>
        <v>2.0657197059768321E-2</v>
      </c>
      <c r="L143" s="55">
        <f t="shared" si="1208"/>
        <v>7.3723892855903014E-3</v>
      </c>
      <c r="M143" s="55">
        <f t="shared" si="1208"/>
        <v>0.11364617610821436</v>
      </c>
      <c r="N143" s="55">
        <f t="shared" si="1208"/>
        <v>-1.2006212066181833E-2</v>
      </c>
      <c r="O143" s="55">
        <f t="shared" si="1208"/>
        <v>4.545667703111244E-2</v>
      </c>
      <c r="P143" s="55">
        <f t="shared" si="1208"/>
        <v>-9.754289457373078E-3</v>
      </c>
      <c r="Q143" s="55">
        <f t="shared" si="1208"/>
        <v>3.3732923046855399E-2</v>
      </c>
      <c r="R143" s="55">
        <f t="shared" si="1208"/>
        <v>-5.7644656143270127E-3</v>
      </c>
      <c r="S143" s="55">
        <f t="shared" si="1208"/>
        <v>5.091295979578421E-3</v>
      </c>
      <c r="T143" s="55">
        <f t="shared" si="1208"/>
        <v>1.0237438665306376E-2</v>
      </c>
      <c r="U143" s="55">
        <f t="shared" si="1208"/>
        <v>1.2517753140721063E-2</v>
      </c>
      <c r="V143" s="55">
        <f t="shared" si="1208"/>
        <v>6.4734532557326457E-3</v>
      </c>
      <c r="W143" s="55">
        <f t="shared" si="1208"/>
        <v>1.4125704856304541E-2</v>
      </c>
      <c r="X143" s="55">
        <f t="shared" si="1208"/>
        <v>3.487025151730614E-2</v>
      </c>
      <c r="Y143" s="55">
        <f t="shared" si="1208"/>
        <v>5.3712562429518093E-3</v>
      </c>
      <c r="Z143" s="55">
        <f t="shared" si="1208"/>
        <v>0</v>
      </c>
      <c r="AA143" s="55">
        <f t="shared" si="1208"/>
        <v>0</v>
      </c>
      <c r="AB143" s="55">
        <f t="shared" si="1208"/>
        <v>6.5088280557711097E-4</v>
      </c>
      <c r="AC143" s="55">
        <f t="shared" si="1208"/>
        <v>2.7757636616652388E-2</v>
      </c>
      <c r="AD143" s="55">
        <f t="shared" si="1208"/>
        <v>-4.2883694728349468E-3</v>
      </c>
      <c r="AE143" s="55">
        <f t="shared" si="1208"/>
        <v>-1.7044672219292505E-3</v>
      </c>
      <c r="AF143" s="55">
        <f t="shared" si="1208"/>
        <v>3.709625702126068E-3</v>
      </c>
      <c r="AG143" s="55">
        <f t="shared" si="1208"/>
        <v>2.0368226353099793E-3</v>
      </c>
      <c r="AH143" s="55">
        <f t="shared" si="1208"/>
        <v>-1.1834378464833525E-3</v>
      </c>
      <c r="AI143" s="55">
        <f t="shared" si="1208"/>
        <v>4.4624132814404693E-2</v>
      </c>
      <c r="AJ143" s="55">
        <f t="shared" si="1208"/>
        <v>7.3665950312059008E-3</v>
      </c>
      <c r="AK143" s="55">
        <f t="shared" si="1208"/>
        <v>1.3439002213358048E-2</v>
      </c>
      <c r="AL143" s="55">
        <f t="shared" si="1208"/>
        <v>7.7872924388116931E-3</v>
      </c>
      <c r="AM143" s="55">
        <f t="shared" si="1208"/>
        <v>3.3690518415516011E-3</v>
      </c>
      <c r="AN143" s="55">
        <f t="shared" si="1208"/>
        <v>1.0052560495976396E-2</v>
      </c>
      <c r="AO143" s="55">
        <f t="shared" si="1208"/>
        <v>-7.3024633194238792E-3</v>
      </c>
      <c r="AP143" s="55">
        <f t="shared" si="1208"/>
        <v>3.1958396370244807E-3</v>
      </c>
      <c r="AQ143" s="55">
        <f t="shared" si="1208"/>
        <v>6.9905627403005948E-3</v>
      </c>
      <c r="AR143" s="55">
        <f t="shared" si="1208"/>
        <v>-8.2373830749235761E-4</v>
      </c>
      <c r="AS143" s="55">
        <f t="shared" si="1208"/>
        <v>-6.8038548679156142E-3</v>
      </c>
      <c r="AT143" s="55">
        <f t="shared" ref="AT143" si="1209">AT142/AT37</f>
        <v>2.4210396952193684E-2</v>
      </c>
      <c r="AU143" s="55">
        <f>AU142/AU37</f>
        <v>5.4842185010650748E-3</v>
      </c>
      <c r="AV143" s="55">
        <f t="shared" ref="AV143:AZ143" si="1210">AV142/AV37</f>
        <v>2.251780020093478E-2</v>
      </c>
      <c r="AW143" s="55">
        <f t="shared" si="1210"/>
        <v>9.7047070423997104E-3</v>
      </c>
      <c r="AX143" s="55">
        <f t="shared" si="1210"/>
        <v>7.6979717517906138E-4</v>
      </c>
      <c r="AY143" s="55">
        <f t="shared" si="1210"/>
        <v>2.0872704707641104E-3</v>
      </c>
      <c r="AZ143" s="55">
        <f t="shared" si="1210"/>
        <v>7.6243655255732144E-3</v>
      </c>
      <c r="BA143" s="55">
        <f t="shared" ref="BA143:BB143" si="1211">BA142/BA37</f>
        <v>4.0248883470108965E-3</v>
      </c>
      <c r="BB143" s="55">
        <f t="shared" si="1211"/>
        <v>3.7275380666033689E-3</v>
      </c>
    </row>
    <row r="144" spans="1:123" outlineLevel="1">
      <c r="A144" s="52" t="s">
        <v>215</v>
      </c>
      <c r="B144" s="52" t="s">
        <v>28</v>
      </c>
      <c r="C144" s="55" t="s">
        <v>103</v>
      </c>
      <c r="D144" s="55" t="s">
        <v>103</v>
      </c>
      <c r="E144" s="55" t="s">
        <v>103</v>
      </c>
      <c r="F144" s="55" t="s">
        <v>103</v>
      </c>
      <c r="G144" s="55" t="s">
        <v>103</v>
      </c>
      <c r="H144" s="55">
        <f>H142/C142-1</f>
        <v>-0.10151360136264032</v>
      </c>
      <c r="I144" s="55">
        <f t="shared" ref="I144" si="1212">I142/D142-1</f>
        <v>-1.4926784444533694</v>
      </c>
      <c r="J144" s="55">
        <f t="shared" ref="J144" si="1213">J142/E142-1</f>
        <v>-0.79521276595744683</v>
      </c>
      <c r="K144" s="55">
        <f t="shared" ref="K144" si="1214">K142/F142-1</f>
        <v>3.1361152718248473</v>
      </c>
      <c r="L144" s="55">
        <f t="shared" ref="L144" si="1215">L142/G142-1</f>
        <v>-0.18560665125376374</v>
      </c>
      <c r="M144" s="55">
        <f t="shared" ref="M144" si="1216">M142/H142-1</f>
        <v>22.347581350296277</v>
      </c>
      <c r="N144" s="55">
        <f t="shared" ref="N144" si="1217">N142/I142-1</f>
        <v>3.7083120700082581</v>
      </c>
      <c r="O144" s="55">
        <f t="shared" ref="O144" si="1218">O142/J142-1</f>
        <v>10.569741059859973</v>
      </c>
      <c r="P144" s="55">
        <f t="shared" ref="P144" si="1219">P142/K142-1</f>
        <v>-1.5102095990072972</v>
      </c>
      <c r="Q144" s="55">
        <f t="shared" ref="Q144" si="1220">Q142/L142-1</f>
        <v>3.7981916636486464</v>
      </c>
      <c r="R144" s="55">
        <f t="shared" ref="R144" si="1221">R142/M142-1</f>
        <v>-1.0537673146889963</v>
      </c>
      <c r="S144" s="55">
        <f t="shared" ref="S144" si="1222">S142/N142-1</f>
        <v>-1.465627165914952</v>
      </c>
      <c r="T144" s="55">
        <f t="shared" ref="T144" si="1223">T142/O142-1</f>
        <v>-0.76457664326856944</v>
      </c>
      <c r="U144" s="55">
        <f t="shared" ref="U144" si="1224">U142/P142-1</f>
        <v>-2.4853955181221834</v>
      </c>
      <c r="V144" s="55">
        <f t="shared" ref="V144" si="1225">V142/Q142-1</f>
        <v>-0.78918862728579753</v>
      </c>
      <c r="W144" s="55">
        <f t="shared" ref="W144" si="1226">W142/R142-1</f>
        <v>-3.5624838171694182</v>
      </c>
      <c r="X144" s="55">
        <f t="shared" ref="X144" si="1227">X142/S142-1</f>
        <v>6.4952300895662152</v>
      </c>
      <c r="Y144" s="55">
        <f t="shared" ref="Y144" si="1228">Y142/T142-1</f>
        <v>-0.42586752961358509</v>
      </c>
      <c r="Z144" s="55">
        <f t="shared" ref="Z144" si="1229">Z142/U142-1</f>
        <v>-1</v>
      </c>
      <c r="AA144" s="55">
        <f t="shared" ref="AA144" si="1230">AA142/V142-1</f>
        <v>-1</v>
      </c>
      <c r="AB144" s="55">
        <f t="shared" ref="AB144" si="1231">AB142/W142-1</f>
        <v>-0.89077885105328602</v>
      </c>
      <c r="AC144" s="55">
        <f t="shared" ref="AC144" si="1232">AC142/X142-1</f>
        <v>0.40532721660653714</v>
      </c>
      <c r="AD144" s="55">
        <f t="shared" ref="AD144" si="1233">AD142/Y142-1</f>
        <v>-3.166597674572889</v>
      </c>
      <c r="AE144" s="55" t="s">
        <v>103</v>
      </c>
      <c r="AF144" s="55" t="s">
        <v>103</v>
      </c>
      <c r="AG144" s="55">
        <f t="shared" ref="AG144" si="1234">AG142/AB142-1</f>
        <v>2.8988920214453926</v>
      </c>
      <c r="AH144" s="55">
        <f t="shared" ref="AH144" si="1235">AH142/AC142-1</f>
        <v>-1.0593413628084609</v>
      </c>
      <c r="AI144" s="55">
        <f t="shared" ref="AI144" si="1236">AI142/AD142-1</f>
        <v>-10.495653717256019</v>
      </c>
      <c r="AJ144" s="55">
        <f t="shared" ref="AJ144" si="1237">AJ142/AE142-1</f>
        <v>-5.199986208506119</v>
      </c>
      <c r="AK144" s="55">
        <f t="shared" ref="AK144" si="1238">AK142/AF142-1</f>
        <v>2.9527075958862894</v>
      </c>
      <c r="AL144" s="55">
        <f t="shared" ref="AL144" si="1239">AL142/AG142-1</f>
        <v>2.5029824984935409</v>
      </c>
      <c r="AM144" s="55">
        <f t="shared" ref="AM144" si="1240">AM142/AH142-1</f>
        <v>-3.8578305790610266</v>
      </c>
      <c r="AN144" s="55">
        <f t="shared" ref="AN144:AO144" si="1241">AN142/AI142-1</f>
        <v>-0.76555554391651992</v>
      </c>
      <c r="AO144" s="55">
        <f t="shared" si="1241"/>
        <v>-1.9591622835035936</v>
      </c>
      <c r="AP144" s="55">
        <f t="shared" ref="AP144:AT144" si="1242">AP142/AK142-1</f>
        <v>-0.76629315817108257</v>
      </c>
      <c r="AQ144" s="55">
        <f t="shared" si="1242"/>
        <v>-8.1117803100131614E-2</v>
      </c>
      <c r="AR144" s="55">
        <f t="shared" si="1242"/>
        <v>-1.2404458278923896</v>
      </c>
      <c r="AS144" s="55">
        <f t="shared" si="1242"/>
        <v>-1.6129237762358168</v>
      </c>
      <c r="AT144" s="55">
        <f t="shared" si="1242"/>
        <v>-3.7235023041474657</v>
      </c>
      <c r="AU144" s="55">
        <f t="shared" ref="AU144" si="1243">AU142/AP142-1</f>
        <v>0.59245492831739055</v>
      </c>
      <c r="AV144" s="55">
        <f t="shared" ref="AV144" si="1244">AV142/AQ142-1</f>
        <v>2.0323529411764705</v>
      </c>
      <c r="AW144" s="55">
        <f t="shared" ref="AW144" si="1245">AW142/AR142-1</f>
        <v>-13.466666666666667</v>
      </c>
      <c r="AX144" s="55">
        <f t="shared" ref="AX144" si="1246">AX142/AS142-1</f>
        <v>-1.129220742738356</v>
      </c>
      <c r="AY144" s="55">
        <f t="shared" ref="AY144" si="1247">AY142/AT142-1</f>
        <v>-0.87478849407783421</v>
      </c>
      <c r="AZ144" s="55">
        <f t="shared" ref="AZ144:BB144" si="1248">AZ142/AU142-1</f>
        <v>0.59319191450643149</v>
      </c>
      <c r="BA144" s="55">
        <f t="shared" si="1248"/>
        <v>-0.79922405431619792</v>
      </c>
      <c r="BB144" s="55">
        <f t="shared" si="1248"/>
        <v>-0.62210338680926913</v>
      </c>
    </row>
    <row r="145" spans="1:123" s="59" customFormat="1" outlineLevel="1">
      <c r="A145" s="57" t="s">
        <v>30</v>
      </c>
      <c r="B145" s="57" t="s">
        <v>30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0</v>
      </c>
      <c r="J145" s="80">
        <v>0</v>
      </c>
      <c r="K145" s="80">
        <v>0</v>
      </c>
      <c r="L145" s="80">
        <v>0</v>
      </c>
      <c r="M145" s="80">
        <v>0</v>
      </c>
      <c r="N145" s="80">
        <v>0</v>
      </c>
      <c r="O145" s="80">
        <v>0</v>
      </c>
      <c r="P145" s="80">
        <v>0</v>
      </c>
      <c r="Q145" s="80">
        <v>0</v>
      </c>
      <c r="R145" s="80">
        <v>0</v>
      </c>
      <c r="S145" s="80">
        <v>0</v>
      </c>
      <c r="T145" s="80">
        <v>0</v>
      </c>
      <c r="U145" s="80">
        <v>0</v>
      </c>
      <c r="V145" s="80">
        <v>0</v>
      </c>
      <c r="W145" s="80">
        <v>0</v>
      </c>
      <c r="X145" s="80">
        <v>0</v>
      </c>
      <c r="Y145" s="80">
        <v>0</v>
      </c>
      <c r="Z145" s="80">
        <v>0</v>
      </c>
      <c r="AA145" s="80">
        <v>0</v>
      </c>
      <c r="AB145" s="80">
        <v>-12.019877808360134</v>
      </c>
      <c r="AC145" s="80">
        <v>0.66251114066484007</v>
      </c>
      <c r="AD145" s="80">
        <v>1.6838015355215532</v>
      </c>
      <c r="AE145" s="80">
        <v>-3.8973707537556255</v>
      </c>
      <c r="AF145" s="80">
        <f>AE145+AD145+AC145+AB145</f>
        <v>-13.570935885929366</v>
      </c>
      <c r="AG145" s="80">
        <v>-5.708624494936182E-2</v>
      </c>
      <c r="AH145" s="80">
        <v>1.2969735800003164</v>
      </c>
      <c r="AI145" s="80">
        <v>-7.4098773174195998</v>
      </c>
      <c r="AJ145" s="80">
        <v>5.0461916343877311</v>
      </c>
      <c r="AK145" s="80">
        <f>AJ145+AI145+AH145+AG145</f>
        <v>-1.1237983479809142</v>
      </c>
      <c r="AL145" s="80">
        <v>-3.7031173907582371E-2</v>
      </c>
      <c r="AM145" s="80">
        <v>111.07659226698395</v>
      </c>
      <c r="AN145" s="80">
        <v>-19.885999999999999</v>
      </c>
      <c r="AO145" s="80">
        <v>-316.89999999999998</v>
      </c>
      <c r="AP145" s="80">
        <f>AO145+AN145+AM145+AL145</f>
        <v>-225.74643890692366</v>
      </c>
      <c r="AQ145" s="80">
        <v>0.6</v>
      </c>
      <c r="AR145" s="80">
        <v>-46.4</v>
      </c>
      <c r="AS145" s="80">
        <v>-1.1679999999999999</v>
      </c>
      <c r="AT145" s="80">
        <v>-664</v>
      </c>
      <c r="AU145" s="80">
        <f>AT145+AS145+AR145+AQ145</f>
        <v>-710.96799999999996</v>
      </c>
      <c r="AV145" s="80">
        <v>0</v>
      </c>
      <c r="AW145" s="80">
        <v>0</v>
      </c>
      <c r="AX145" s="80"/>
      <c r="AY145" s="80">
        <v>-48.5</v>
      </c>
      <c r="AZ145" s="80">
        <f>AY145</f>
        <v>-48.5</v>
      </c>
      <c r="BA145" s="80">
        <v>0</v>
      </c>
      <c r="BB145" s="80">
        <v>0</v>
      </c>
    </row>
    <row r="146" spans="1:123" outlineLevel="1">
      <c r="A146" s="52" t="s">
        <v>224</v>
      </c>
      <c r="B146" s="52" t="s">
        <v>39</v>
      </c>
      <c r="C146" s="53" t="s">
        <v>103</v>
      </c>
      <c r="D146" s="53" t="s">
        <v>103</v>
      </c>
      <c r="E146" s="53" t="s">
        <v>103</v>
      </c>
      <c r="F146" s="55" t="s">
        <v>103</v>
      </c>
      <c r="G146" s="53" t="s">
        <v>103</v>
      </c>
      <c r="H146" s="53" t="s">
        <v>103</v>
      </c>
      <c r="I146" s="53" t="s">
        <v>103</v>
      </c>
      <c r="J146" s="53" t="s">
        <v>103</v>
      </c>
      <c r="K146" s="55" t="s">
        <v>103</v>
      </c>
      <c r="L146" s="53" t="s">
        <v>103</v>
      </c>
      <c r="M146" s="53" t="s">
        <v>103</v>
      </c>
      <c r="N146" s="53" t="s">
        <v>103</v>
      </c>
      <c r="O146" s="53" t="s">
        <v>103</v>
      </c>
      <c r="P146" s="55" t="s">
        <v>103</v>
      </c>
      <c r="Q146" s="53" t="s">
        <v>103</v>
      </c>
      <c r="R146" s="53" t="s">
        <v>103</v>
      </c>
      <c r="S146" s="53" t="s">
        <v>103</v>
      </c>
      <c r="T146" s="53" t="s">
        <v>103</v>
      </c>
      <c r="U146" s="55" t="s">
        <v>103</v>
      </c>
      <c r="V146" s="53" t="s">
        <v>103</v>
      </c>
      <c r="W146" s="53" t="s">
        <v>103</v>
      </c>
      <c r="X146" s="53" t="s">
        <v>103</v>
      </c>
      <c r="Y146" s="53" t="s">
        <v>103</v>
      </c>
      <c r="Z146" s="55" t="s">
        <v>103</v>
      </c>
      <c r="AA146" s="53" t="s">
        <v>103</v>
      </c>
      <c r="AB146" s="55">
        <f t="shared" ref="AB146:AS146" si="1249">AB145/AB40</f>
        <v>-5.6656985564811496E-3</v>
      </c>
      <c r="AC146" s="55">
        <f t="shared" si="1249"/>
        <v>4.0151761172633408E-4</v>
      </c>
      <c r="AD146" s="55">
        <f t="shared" si="1249"/>
        <v>6.8521413433393424E-4</v>
      </c>
      <c r="AE146" s="55">
        <f t="shared" si="1249"/>
        <v>-1.3586770840103963E-3</v>
      </c>
      <c r="AF146" s="55">
        <f t="shared" si="1249"/>
        <v>-1.4917418931213718E-3</v>
      </c>
      <c r="AG146" s="55">
        <f t="shared" si="1249"/>
        <v>-2.4153539268114735E-5</v>
      </c>
      <c r="AH146" s="55">
        <f t="shared" si="1249"/>
        <v>5.8846223455827947E-4</v>
      </c>
      <c r="AI146" s="55">
        <f t="shared" si="1249"/>
        <v>-3.6080253061417686E-3</v>
      </c>
      <c r="AJ146" s="55">
        <f t="shared" si="1249"/>
        <v>1.8633519916643989E-3</v>
      </c>
      <c r="AK146" s="55">
        <f t="shared" si="1249"/>
        <v>-1.2045870004167601E-4</v>
      </c>
      <c r="AL146" s="55">
        <f t="shared" si="1249"/>
        <v>-2.0104053474813647E-5</v>
      </c>
      <c r="AM146" s="55">
        <f t="shared" si="1249"/>
        <v>6.7574171392912261E-2</v>
      </c>
      <c r="AN146" s="55">
        <f t="shared" si="1249"/>
        <v>-1.2069735711268322E-2</v>
      </c>
      <c r="AO146" s="55">
        <f t="shared" si="1249"/>
        <v>-0.15364103558615338</v>
      </c>
      <c r="AP146" s="55">
        <f t="shared" si="1249"/>
        <v>-3.1371360260376589E-2</v>
      </c>
      <c r="AQ146" s="55">
        <f t="shared" si="1249"/>
        <v>3.7345947964645838E-4</v>
      </c>
      <c r="AR146" s="55">
        <f t="shared" si="1249"/>
        <v>-3.072237303846918E-2</v>
      </c>
      <c r="AS146" s="55">
        <f t="shared" si="1249"/>
        <v>-8.0231572497606091E-4</v>
      </c>
      <c r="AT146" s="55">
        <f t="shared" ref="AT146" si="1250">AT145/AT40</f>
        <v>-0.38737529899072404</v>
      </c>
      <c r="AU146" s="55">
        <f>AU145/AU40</f>
        <v>-0.11308926373507862</v>
      </c>
      <c r="AV146" s="55" t="e">
        <f t="shared" ref="AV146:AZ146" si="1251">AV145/AV40</f>
        <v>#DIV/0!</v>
      </c>
      <c r="AW146" s="55" t="e">
        <f t="shared" si="1251"/>
        <v>#DIV/0!</v>
      </c>
      <c r="AX146" s="55" t="e">
        <f t="shared" si="1251"/>
        <v>#DIV/0!</v>
      </c>
      <c r="AY146" s="55">
        <f t="shared" si="1251"/>
        <v>-7.3854119080249733E-2</v>
      </c>
      <c r="AZ146" s="55">
        <f t="shared" si="1251"/>
        <v>-7.3854119080249733E-2</v>
      </c>
      <c r="BA146" s="55"/>
      <c r="BB146" s="55"/>
    </row>
    <row r="147" spans="1:123" outlineLevel="1">
      <c r="A147" s="52" t="s">
        <v>215</v>
      </c>
      <c r="B147" s="52" t="s">
        <v>28</v>
      </c>
      <c r="C147" s="53" t="s">
        <v>103</v>
      </c>
      <c r="D147" s="53" t="s">
        <v>103</v>
      </c>
      <c r="E147" s="53" t="s">
        <v>103</v>
      </c>
      <c r="F147" s="55" t="s">
        <v>103</v>
      </c>
      <c r="G147" s="53" t="s">
        <v>103</v>
      </c>
      <c r="H147" s="53" t="s">
        <v>103</v>
      </c>
      <c r="I147" s="53" t="s">
        <v>103</v>
      </c>
      <c r="J147" s="53" t="s">
        <v>103</v>
      </c>
      <c r="K147" s="55" t="s">
        <v>103</v>
      </c>
      <c r="L147" s="53" t="s">
        <v>103</v>
      </c>
      <c r="M147" s="53" t="s">
        <v>103</v>
      </c>
      <c r="N147" s="53" t="s">
        <v>103</v>
      </c>
      <c r="O147" s="53" t="s">
        <v>103</v>
      </c>
      <c r="P147" s="55" t="s">
        <v>103</v>
      </c>
      <c r="Q147" s="53" t="s">
        <v>103</v>
      </c>
      <c r="R147" s="53" t="s">
        <v>103</v>
      </c>
      <c r="S147" s="53" t="s">
        <v>103</v>
      </c>
      <c r="T147" s="53" t="s">
        <v>103</v>
      </c>
      <c r="U147" s="55" t="s">
        <v>103</v>
      </c>
      <c r="V147" s="53" t="s">
        <v>103</v>
      </c>
      <c r="W147" s="53" t="s">
        <v>103</v>
      </c>
      <c r="X147" s="53" t="s">
        <v>103</v>
      </c>
      <c r="Y147" s="53" t="s">
        <v>103</v>
      </c>
      <c r="Z147" s="55" t="s">
        <v>103</v>
      </c>
      <c r="AA147" s="53" t="s">
        <v>103</v>
      </c>
      <c r="AB147" s="55" t="s">
        <v>103</v>
      </c>
      <c r="AC147" s="55" t="s">
        <v>103</v>
      </c>
      <c r="AD147" s="55" t="s">
        <v>103</v>
      </c>
      <c r="AE147" s="55" t="s">
        <v>103</v>
      </c>
      <c r="AF147" s="55" t="s">
        <v>103</v>
      </c>
      <c r="AG147" s="55">
        <f t="shared" ref="AG147" si="1252">AG145/AB145-1</f>
        <v>-0.99525068009346507</v>
      </c>
      <c r="AH147" s="55">
        <f t="shared" ref="AH147" si="1253">AH145/AC145-1</f>
        <v>0.9576630495583569</v>
      </c>
      <c r="AI147" s="55">
        <f t="shared" ref="AI147" si="1254">AI145/AD145-1</f>
        <v>-5.4006833116020463</v>
      </c>
      <c r="AJ147" s="55">
        <f t="shared" ref="AJ147" si="1255">AJ145/AE145-1</f>
        <v>-2.2947681791692687</v>
      </c>
      <c r="AK147" s="55">
        <f t="shared" ref="AK147" si="1256">AK145/AF145-1</f>
        <v>-0.91719079970408735</v>
      </c>
      <c r="AL147" s="55">
        <f t="shared" ref="AL147" si="1257">AL145/AG145-1</f>
        <v>-0.35131179252671529</v>
      </c>
      <c r="AM147" s="55">
        <f t="shared" ref="AM147" si="1258">AM145/AH145-1</f>
        <v>84.642910526332273</v>
      </c>
      <c r="AN147" s="55">
        <f t="shared" ref="AN147:AO147" si="1259">AN145/AI145-1</f>
        <v>1.6837151477866921</v>
      </c>
      <c r="AO147" s="55">
        <f t="shared" si="1259"/>
        <v>-63.799834600108355</v>
      </c>
      <c r="AP147" s="55">
        <f t="shared" ref="AP147:AT147" si="1260">AP145/AK145-1</f>
        <v>199.87806616953452</v>
      </c>
      <c r="AQ147" s="55">
        <f t="shared" si="1260"/>
        <v>-17.202564938864821</v>
      </c>
      <c r="AR147" s="55">
        <f t="shared" si="1260"/>
        <v>-1.4177297759412069</v>
      </c>
      <c r="AS147" s="55">
        <f t="shared" si="1260"/>
        <v>-0.94126521170672839</v>
      </c>
      <c r="AT147" s="55">
        <f t="shared" si="1260"/>
        <v>1.0952982013253392</v>
      </c>
      <c r="AU147" s="55">
        <f t="shared" ref="AU147" si="1261">AU145/AP145-1</f>
        <v>2.1494095917638618</v>
      </c>
      <c r="AV147" s="55">
        <f t="shared" ref="AV147" si="1262">AV145/AQ145-1</f>
        <v>-1</v>
      </c>
      <c r="AW147" s="55">
        <f t="shared" ref="AW147" si="1263">AW145/AR145-1</f>
        <v>-1</v>
      </c>
      <c r="AX147" s="55">
        <f t="shared" ref="AX147" si="1264">AX145/AS145-1</f>
        <v>-1</v>
      </c>
      <c r="AY147" s="55">
        <f t="shared" ref="AY147" si="1265">AY145/AT145-1</f>
        <v>-0.92695783132530118</v>
      </c>
      <c r="AZ147" s="55">
        <f t="shared" ref="AZ147" si="1266">AZ145/AU145-1</f>
        <v>-0.93178314635820458</v>
      </c>
      <c r="BA147" s="55"/>
      <c r="BB147" s="55"/>
    </row>
    <row r="148" spans="1:123" s="59" customFormat="1" outlineLevel="1">
      <c r="A148" s="57" t="s">
        <v>31</v>
      </c>
      <c r="B148" s="57" t="s">
        <v>31</v>
      </c>
      <c r="C148" s="80">
        <v>0</v>
      </c>
      <c r="D148" s="80">
        <v>0</v>
      </c>
      <c r="E148" s="80">
        <v>0</v>
      </c>
      <c r="F148" s="80">
        <v>0</v>
      </c>
      <c r="G148" s="80">
        <v>0</v>
      </c>
      <c r="H148" s="80">
        <v>0</v>
      </c>
      <c r="I148" s="80">
        <v>0</v>
      </c>
      <c r="J148" s="80">
        <v>0</v>
      </c>
      <c r="K148" s="80">
        <v>0</v>
      </c>
      <c r="L148" s="80">
        <v>0</v>
      </c>
      <c r="M148" s="80">
        <v>0</v>
      </c>
      <c r="N148" s="80">
        <v>0</v>
      </c>
      <c r="O148" s="80">
        <v>-9.3907804420923589E-3</v>
      </c>
      <c r="P148" s="80">
        <v>-21.364677046994203</v>
      </c>
      <c r="Q148" s="80">
        <f>P148+O148+N148+M148</f>
        <v>-21.374067827436296</v>
      </c>
      <c r="R148" s="80">
        <v>0.30960754065213192</v>
      </c>
      <c r="S148" s="80">
        <v>-0.86573046232879847</v>
      </c>
      <c r="T148" s="80">
        <v>0.50570004356554676</v>
      </c>
      <c r="U148" s="80">
        <v>2.0950138531221683</v>
      </c>
      <c r="V148" s="80">
        <f>U148+T148+S148+R148</f>
        <v>2.0445909750110483</v>
      </c>
      <c r="W148" s="80">
        <v>-3.3976608503980907</v>
      </c>
      <c r="X148" s="80">
        <v>-2.5605821337133481</v>
      </c>
      <c r="Y148" s="80">
        <v>-1.45463704320911</v>
      </c>
      <c r="Z148" s="80">
        <v>0</v>
      </c>
      <c r="AA148" s="80">
        <v>0</v>
      </c>
      <c r="AB148" s="80">
        <v>-5.8523130297644563</v>
      </c>
      <c r="AC148" s="80">
        <v>3.4587200196976795</v>
      </c>
      <c r="AD148" s="80">
        <v>-12.844846652237898</v>
      </c>
      <c r="AE148" s="80">
        <v>-4.7310585824620377</v>
      </c>
      <c r="AF148" s="80">
        <f>AE148+AD148+AC148+AB148</f>
        <v>-19.969498244766712</v>
      </c>
      <c r="AG148" s="80">
        <v>-3.1452019026201361</v>
      </c>
      <c r="AH148" s="80">
        <v>-17.286683101791873</v>
      </c>
      <c r="AI148" s="80">
        <v>2.7137953980879557</v>
      </c>
      <c r="AJ148" s="80">
        <v>-15.639380758089297</v>
      </c>
      <c r="AK148" s="80">
        <f>AJ148+AI148+AH148+AG148</f>
        <v>-33.357470364413352</v>
      </c>
      <c r="AL148" s="80">
        <v>-8.0767048716100351</v>
      </c>
      <c r="AM148" s="80">
        <v>-38.453262628581918</v>
      </c>
      <c r="AN148" s="80">
        <v>1.8440000000000001</v>
      </c>
      <c r="AO148" s="80">
        <v>-41.5</v>
      </c>
      <c r="AP148" s="80">
        <f>AO148+AN148+AM148+AL148</f>
        <v>-86.18596750019195</v>
      </c>
      <c r="AQ148" s="80">
        <v>-46.4</v>
      </c>
      <c r="AR148" s="80">
        <v>-29.2</v>
      </c>
      <c r="AS148" s="80">
        <v>-28.702999999999999</v>
      </c>
      <c r="AT148" s="80">
        <v>-65.7</v>
      </c>
      <c r="AU148" s="80">
        <f>AT148+AS148+AR148+AQ148</f>
        <v>-170.00300000000001</v>
      </c>
      <c r="AV148" s="80"/>
      <c r="AW148" s="80"/>
      <c r="AX148" s="80"/>
      <c r="AY148" s="80"/>
      <c r="AZ148" s="80"/>
      <c r="BA148" s="80"/>
      <c r="BB148" s="80"/>
    </row>
    <row r="149" spans="1:123" outlineLevel="1">
      <c r="A149" s="52" t="s">
        <v>224</v>
      </c>
      <c r="B149" s="52" t="s">
        <v>39</v>
      </c>
      <c r="C149" s="53" t="s">
        <v>103</v>
      </c>
      <c r="D149" s="53" t="s">
        <v>103</v>
      </c>
      <c r="E149" s="53" t="s">
        <v>103</v>
      </c>
      <c r="F149" s="55" t="s">
        <v>103</v>
      </c>
      <c r="G149" s="53" t="s">
        <v>103</v>
      </c>
      <c r="H149" s="53" t="s">
        <v>103</v>
      </c>
      <c r="I149" s="53" t="s">
        <v>103</v>
      </c>
      <c r="J149" s="53" t="s">
        <v>103</v>
      </c>
      <c r="K149" s="55" t="s">
        <v>103</v>
      </c>
      <c r="L149" s="53" t="s">
        <v>103</v>
      </c>
      <c r="M149" s="53" t="s">
        <v>103</v>
      </c>
      <c r="N149" s="53" t="s">
        <v>103</v>
      </c>
      <c r="O149" s="55">
        <f t="shared" ref="O149:AS149" si="1267">O148/O43</f>
        <v>-3.8249124715921129E-5</v>
      </c>
      <c r="P149" s="55">
        <f t="shared" si="1267"/>
        <v>-1.7642177578029893E-2</v>
      </c>
      <c r="Q149" s="55">
        <f t="shared" si="1267"/>
        <v>-1.4674788761895638E-2</v>
      </c>
      <c r="R149" s="55">
        <f t="shared" si="1267"/>
        <v>3.8353072808627089E-4</v>
      </c>
      <c r="S149" s="55">
        <f t="shared" si="1267"/>
        <v>-1.0731875374913153E-3</v>
      </c>
      <c r="T149" s="55">
        <f t="shared" si="1267"/>
        <v>5.4620252105118687E-4</v>
      </c>
      <c r="U149" s="55">
        <f t="shared" si="1267"/>
        <v>1.5562331320276698E-3</v>
      </c>
      <c r="V149" s="55">
        <f t="shared" si="1267"/>
        <v>5.2614250499870795E-4</v>
      </c>
      <c r="W149" s="55">
        <f t="shared" si="1267"/>
        <v>-3.8205303693484615E-3</v>
      </c>
      <c r="X149" s="55">
        <f t="shared" si="1267"/>
        <v>-2.95182904721333E-3</v>
      </c>
      <c r="Y149" s="55">
        <f t="shared" si="1267"/>
        <v>-1.5545965939489238E-3</v>
      </c>
      <c r="Z149" s="55">
        <f t="shared" si="1267"/>
        <v>0</v>
      </c>
      <c r="AA149" s="55">
        <f t="shared" si="1267"/>
        <v>0</v>
      </c>
      <c r="AB149" s="55">
        <f t="shared" si="1267"/>
        <v>-6.5517696995775424E-3</v>
      </c>
      <c r="AC149" s="55">
        <f t="shared" si="1267"/>
        <v>3.5322092361915009E-3</v>
      </c>
      <c r="AD149" s="55">
        <f t="shared" si="1267"/>
        <v>-9.2768795889349477E-3</v>
      </c>
      <c r="AE149" s="55">
        <f t="shared" si="1267"/>
        <v>-2.2790644256540115E-3</v>
      </c>
      <c r="AF149" s="55">
        <f t="shared" si="1267"/>
        <v>-3.7445696113496221E-3</v>
      </c>
      <c r="AG149" s="55">
        <f t="shared" si="1267"/>
        <v>-2.3832138966479676E-3</v>
      </c>
      <c r="AH149" s="55">
        <f t="shared" si="1267"/>
        <v>-1.4197750820978123E-2</v>
      </c>
      <c r="AI149" s="55">
        <f t="shared" si="1267"/>
        <v>1.9515476326322394E-3</v>
      </c>
      <c r="AJ149" s="55">
        <f t="shared" si="1267"/>
        <v>-8.2577942505045118E-3</v>
      </c>
      <c r="AK149" s="55">
        <f t="shared" si="1267"/>
        <v>-5.7297759282596665E-3</v>
      </c>
      <c r="AL149" s="55">
        <f t="shared" si="1267"/>
        <v>-7.9385277926037907E-3</v>
      </c>
      <c r="AM149" s="55">
        <f t="shared" si="1267"/>
        <v>-4.2282674762181907E-2</v>
      </c>
      <c r="AN149" s="55">
        <f t="shared" si="1267"/>
        <v>1.8892765116005064E-3</v>
      </c>
      <c r="AO149" s="55">
        <f t="shared" si="1267"/>
        <v>-2.7585748471151288E-2</v>
      </c>
      <c r="AP149" s="55">
        <f t="shared" si="1267"/>
        <v>-1.9555391490792981E-2</v>
      </c>
      <c r="AQ149" s="55">
        <f t="shared" si="1267"/>
        <v>-5.4594658195081774E-2</v>
      </c>
      <c r="AR149" s="55">
        <f t="shared" si="1267"/>
        <v>-3.6486317630888415E-2</v>
      </c>
      <c r="AS149" s="55">
        <f t="shared" si="1267"/>
        <v>-3.4605234127563021E-2</v>
      </c>
      <c r="AT149" s="55">
        <f t="shared" ref="AT149" si="1268">AT148/AT43</f>
        <v>-5.0946029776674943E-2</v>
      </c>
      <c r="AU149" s="55">
        <f>AU148/AU43</f>
        <v>-4.5102714313040741E-2</v>
      </c>
      <c r="AV149" s="55"/>
      <c r="AW149" s="55"/>
      <c r="AX149" s="55"/>
      <c r="AY149" s="55"/>
      <c r="AZ149" s="55"/>
      <c r="BA149" s="55"/>
      <c r="BB149" s="55"/>
    </row>
    <row r="150" spans="1:123" outlineLevel="1">
      <c r="A150" s="52" t="s">
        <v>215</v>
      </c>
      <c r="B150" s="52" t="s">
        <v>28</v>
      </c>
      <c r="C150" s="53" t="s">
        <v>103</v>
      </c>
      <c r="D150" s="53" t="s">
        <v>103</v>
      </c>
      <c r="E150" s="53" t="s">
        <v>103</v>
      </c>
      <c r="F150" s="55" t="s">
        <v>103</v>
      </c>
      <c r="G150" s="53" t="s">
        <v>103</v>
      </c>
      <c r="H150" s="53" t="s">
        <v>103</v>
      </c>
      <c r="I150" s="53" t="s">
        <v>103</v>
      </c>
      <c r="J150" s="53" t="s">
        <v>103</v>
      </c>
      <c r="K150" s="55" t="s">
        <v>103</v>
      </c>
      <c r="L150" s="53" t="s">
        <v>103</v>
      </c>
      <c r="M150" s="53" t="s">
        <v>103</v>
      </c>
      <c r="N150" s="53" t="s">
        <v>103</v>
      </c>
      <c r="O150" s="55" t="s">
        <v>103</v>
      </c>
      <c r="P150" s="55" t="s">
        <v>103</v>
      </c>
      <c r="Q150" s="55" t="s">
        <v>103</v>
      </c>
      <c r="R150" s="55" t="s">
        <v>103</v>
      </c>
      <c r="S150" s="55" t="s">
        <v>103</v>
      </c>
      <c r="T150" s="55">
        <f t="shared" ref="T150" si="1269">T148/O148-1</f>
        <v>-54.850693952852311</v>
      </c>
      <c r="U150" s="55">
        <f t="shared" ref="U150" si="1270">U148/P148-1</f>
        <v>-1.0980597014648961</v>
      </c>
      <c r="V150" s="55">
        <f t="shared" ref="V150" si="1271">V148/Q148-1</f>
        <v>-1.0956575506131108</v>
      </c>
      <c r="W150" s="55">
        <f t="shared" ref="W150" si="1272">W148/R148-1</f>
        <v>-11.97408946578477</v>
      </c>
      <c r="X150" s="55">
        <f t="shared" ref="X150" si="1273">X148/S148-1</f>
        <v>1.9577128738492475</v>
      </c>
      <c r="Y150" s="55">
        <f t="shared" ref="Y150" si="1274">Y148/T148-1</f>
        <v>-3.8764819416523659</v>
      </c>
      <c r="Z150" s="55">
        <f t="shared" ref="Z150" si="1275">Z148/U148-1</f>
        <v>-1</v>
      </c>
      <c r="AA150" s="55">
        <f t="shared" ref="AA150" si="1276">AA148/V148-1</f>
        <v>-1</v>
      </c>
      <c r="AB150" s="55">
        <f t="shared" ref="AB150" si="1277">AB148/W148-1</f>
        <v>0.72245356068389333</v>
      </c>
      <c r="AC150" s="55">
        <f t="shared" ref="AC150" si="1278">AC148/X148-1</f>
        <v>-2.3507553513551445</v>
      </c>
      <c r="AD150" s="55">
        <f t="shared" ref="AD150" si="1279">AD148/Y148-1</f>
        <v>7.8302760555998017</v>
      </c>
      <c r="AE150" s="55" t="s">
        <v>103</v>
      </c>
      <c r="AF150" s="55" t="s">
        <v>103</v>
      </c>
      <c r="AG150" s="55">
        <f t="shared" ref="AG150" si="1280">AG148/AB148-1</f>
        <v>-0.46257114296110646</v>
      </c>
      <c r="AH150" s="55">
        <f t="shared" ref="AH150" si="1281">AH148/AC148-1</f>
        <v>-5.9980001281811965</v>
      </c>
      <c r="AI150" s="55">
        <f t="shared" ref="AI150" si="1282">AI148/AD148-1</f>
        <v>-1.211275032825335</v>
      </c>
      <c r="AJ150" s="55">
        <f t="shared" ref="AJ150" si="1283">AJ148/AE148-1</f>
        <v>2.305683175444972</v>
      </c>
      <c r="AK150" s="55">
        <f t="shared" ref="AK150" si="1284">AK148/AF148-1</f>
        <v>0.67042105693142018</v>
      </c>
      <c r="AL150" s="55">
        <f t="shared" ref="AL150" si="1285">AL148/AG148-1</f>
        <v>1.5679448002627971</v>
      </c>
      <c r="AM150" s="55">
        <f t="shared" ref="AM150" si="1286">AM148/AH148-1</f>
        <v>1.2244442385014853</v>
      </c>
      <c r="AN150" s="55">
        <f t="shared" ref="AN150:AO150" si="1287">AN148/AI148-1</f>
        <v>-0.32050883375393102</v>
      </c>
      <c r="AO150" s="55">
        <f t="shared" si="1287"/>
        <v>1.6535577489878928</v>
      </c>
      <c r="AP150" s="55">
        <f t="shared" ref="AP150:AT150" si="1288">AP148/AK148-1</f>
        <v>1.5837081337000138</v>
      </c>
      <c r="AQ150" s="55">
        <f t="shared" si="1288"/>
        <v>4.7449171088444739</v>
      </c>
      <c r="AR150" s="55">
        <f t="shared" si="1288"/>
        <v>-0.24063660652045848</v>
      </c>
      <c r="AS150" s="55">
        <f t="shared" si="1288"/>
        <v>-16.565618221258134</v>
      </c>
      <c r="AT150" s="55">
        <f t="shared" si="1288"/>
        <v>0.58313253012048194</v>
      </c>
      <c r="AU150" s="55">
        <f t="shared" ref="AU150" si="1289">AU148/AP148-1</f>
        <v>0.97251368094952806</v>
      </c>
      <c r="AV150" s="55"/>
      <c r="AW150" s="55"/>
      <c r="AX150" s="55"/>
      <c r="AY150" s="55"/>
      <c r="AZ150" s="55"/>
      <c r="BA150" s="55"/>
      <c r="BB150" s="55"/>
    </row>
    <row r="151" spans="1:123" s="59" customFormat="1" outlineLevel="1">
      <c r="A151" s="57" t="s">
        <v>32</v>
      </c>
      <c r="B151" s="57" t="s">
        <v>32</v>
      </c>
      <c r="C151" s="80">
        <v>-8.2232604283576649E-2</v>
      </c>
      <c r="D151" s="80">
        <v>0.2</v>
      </c>
      <c r="E151" s="80">
        <v>-1</v>
      </c>
      <c r="F151" s="80">
        <v>0.3</v>
      </c>
      <c r="G151" s="80">
        <f>F151+E151+D151+C151</f>
        <v>-0.58223260428357659</v>
      </c>
      <c r="H151" s="80">
        <v>2.9565269808224798E-2</v>
      </c>
      <c r="I151" s="80">
        <v>0.36333161638676043</v>
      </c>
      <c r="J151" s="80">
        <v>-0.2</v>
      </c>
      <c r="K151" s="80">
        <v>0.13247788444286226</v>
      </c>
      <c r="L151" s="80">
        <f>K151+J151+I151+H151</f>
        <v>0.32537477063784748</v>
      </c>
      <c r="M151" s="80">
        <v>2.8778620741423344E-2</v>
      </c>
      <c r="N151" s="80">
        <v>-0.14849730667723682</v>
      </c>
      <c r="O151" s="80">
        <v>0.37169331387754778</v>
      </c>
      <c r="P151" s="80">
        <v>1.1000000000000001</v>
      </c>
      <c r="Q151" s="80">
        <f>P151+O151+N151+M151</f>
        <v>1.3519746279417344</v>
      </c>
      <c r="R151" s="80">
        <v>-4.0058903269996691</v>
      </c>
      <c r="S151" s="80">
        <v>-12.851232114644045</v>
      </c>
      <c r="T151" s="80">
        <v>16.525073291139336</v>
      </c>
      <c r="U151" s="80">
        <v>2.2584974664567365</v>
      </c>
      <c r="V151" s="80">
        <f>U151+T151+S151+R151</f>
        <v>1.92644831595236</v>
      </c>
      <c r="W151" s="80">
        <v>-0.33257984351204417</v>
      </c>
      <c r="X151" s="80">
        <v>-0.14358963496077937</v>
      </c>
      <c r="Y151" s="80">
        <v>0.40193753248365494</v>
      </c>
      <c r="Z151" s="80">
        <v>0</v>
      </c>
      <c r="AA151" s="80">
        <f>Z151+Y151+X151+W151</f>
        <v>-7.4231945989168602E-2</v>
      </c>
      <c r="AB151" s="80">
        <v>9.9974378274362508E-2</v>
      </c>
      <c r="AC151" s="80">
        <v>4.5740185653916203</v>
      </c>
      <c r="AD151" s="80">
        <v>-1.3351800597806243</v>
      </c>
      <c r="AE151" s="80">
        <v>-0.88409695873740546</v>
      </c>
      <c r="AF151" s="80">
        <f>AE151+AD151+AC151+AB151</f>
        <v>2.4547159251479531</v>
      </c>
      <c r="AG151" s="80">
        <v>1.4963116284361282</v>
      </c>
      <c r="AH151" s="80">
        <v>1.9023628210255801</v>
      </c>
      <c r="AI151" s="80">
        <v>9.9788202012171701E-2</v>
      </c>
      <c r="AJ151" s="80">
        <v>-1.6937571993515543</v>
      </c>
      <c r="AK151" s="80">
        <f>AJ151+AI151+AH151+AG151</f>
        <v>1.8047054521223256</v>
      </c>
      <c r="AL151" s="80">
        <v>1.733705091807364</v>
      </c>
      <c r="AM151" s="80">
        <v>2.2379913438355796</v>
      </c>
      <c r="AN151" s="80">
        <v>-17.7</v>
      </c>
      <c r="AO151" s="80">
        <v>-31.1</v>
      </c>
      <c r="AP151" s="80">
        <f>AO151+AN151+AM151+AL151</f>
        <v>-44.82830356435705</v>
      </c>
      <c r="AQ151" s="80">
        <v>0</v>
      </c>
      <c r="AR151" s="80">
        <v>-16</v>
      </c>
      <c r="AS151" s="80">
        <v>0</v>
      </c>
      <c r="AT151" s="80">
        <v>0</v>
      </c>
      <c r="AU151" s="80">
        <f>AT151+AS151+AR151+AQ151</f>
        <v>-16</v>
      </c>
      <c r="AV151" s="80"/>
      <c r="AW151" s="80"/>
      <c r="AX151" s="80"/>
      <c r="AY151" s="80"/>
      <c r="AZ151" s="80"/>
      <c r="BA151" s="80"/>
      <c r="BB151" s="80"/>
    </row>
    <row r="152" spans="1:123" outlineLevel="1">
      <c r="A152" s="52" t="s">
        <v>224</v>
      </c>
      <c r="B152" s="52" t="s">
        <v>39</v>
      </c>
      <c r="C152" s="55">
        <f t="shared" ref="C152:AK152" si="1290">C151/C46</f>
        <v>-1.2425981171040113E-3</v>
      </c>
      <c r="D152" s="55">
        <f t="shared" si="1290"/>
        <v>2.366448598421101E-3</v>
      </c>
      <c r="E152" s="55">
        <f t="shared" si="1290"/>
        <v>-9.1360763927175095E-3</v>
      </c>
      <c r="F152" s="55">
        <f t="shared" si="1290"/>
        <v>1.7504540684897202E-3</v>
      </c>
      <c r="G152" s="55">
        <f t="shared" si="1290"/>
        <v>-1.349218980894118E-3</v>
      </c>
      <c r="H152" s="55">
        <f t="shared" si="1290"/>
        <v>2.2738497720248716E-4</v>
      </c>
      <c r="I152" s="55">
        <f t="shared" si="1290"/>
        <v>2.8818010932751847E-3</v>
      </c>
      <c r="J152" s="55">
        <f t="shared" si="1290"/>
        <v>-1.5232292460015233E-3</v>
      </c>
      <c r="K152" s="55">
        <f t="shared" si="1290"/>
        <v>6.8878514020340794E-4</v>
      </c>
      <c r="L152" s="55">
        <f t="shared" si="1290"/>
        <v>5.6124595764592007E-4</v>
      </c>
      <c r="M152" s="55">
        <f t="shared" si="1290"/>
        <v>1.9923212561120775E-4</v>
      </c>
      <c r="N152" s="55">
        <f t="shared" si="1290"/>
        <v>-9.7881546370176282E-4</v>
      </c>
      <c r="O152" s="55">
        <f t="shared" si="1290"/>
        <v>2.3218744901447393E-3</v>
      </c>
      <c r="P152" s="55">
        <f t="shared" si="1290"/>
        <v>4.3964828137490015E-3</v>
      </c>
      <c r="Q152" s="55">
        <f t="shared" si="1290"/>
        <v>1.9137794744968563E-3</v>
      </c>
      <c r="R152" s="55">
        <f t="shared" si="1290"/>
        <v>-1.9916985264898102E-2</v>
      </c>
      <c r="S152" s="55">
        <f t="shared" si="1290"/>
        <v>-5.4566059276596524E-2</v>
      </c>
      <c r="T152" s="55">
        <f t="shared" si="1290"/>
        <v>6.1803393209480889E-2</v>
      </c>
      <c r="U152" s="55">
        <f t="shared" si="1290"/>
        <v>6.273342515670105E-3</v>
      </c>
      <c r="V152" s="55">
        <f t="shared" si="1290"/>
        <v>1.8104991646414438E-3</v>
      </c>
      <c r="W152" s="55">
        <f t="shared" si="1290"/>
        <v>-1.2325100780838441E-3</v>
      </c>
      <c r="X152" s="55">
        <f t="shared" si="1290"/>
        <v>-5.0515192660151407E-4</v>
      </c>
      <c r="Y152" s="55">
        <f t="shared" si="1290"/>
        <v>1.356622638237796E-3</v>
      </c>
      <c r="Z152" s="55">
        <f t="shared" si="1290"/>
        <v>0</v>
      </c>
      <c r="AA152" s="55">
        <f t="shared" si="1290"/>
        <v>-5.6967844084984707E-5</v>
      </c>
      <c r="AB152" s="55">
        <f t="shared" si="1290"/>
        <v>2.9326722038335625E-4</v>
      </c>
      <c r="AC152" s="55">
        <f t="shared" si="1290"/>
        <v>1.1966902454102464E-2</v>
      </c>
      <c r="AD152" s="55">
        <f t="shared" si="1290"/>
        <v>-2.7029914488866441E-3</v>
      </c>
      <c r="AE152" s="55">
        <f t="shared" si="1290"/>
        <v>-1.2073659134186408E-3</v>
      </c>
      <c r="AF152" s="55">
        <f t="shared" si="1290"/>
        <v>1.2592564610890635E-3</v>
      </c>
      <c r="AG152" s="55">
        <f t="shared" si="1290"/>
        <v>2.55376406754859E-3</v>
      </c>
      <c r="AH152" s="55">
        <f t="shared" si="1290"/>
        <v>3.3854378963604319E-3</v>
      </c>
      <c r="AI152" s="55">
        <f t="shared" si="1290"/>
        <v>1.8030879693007243E-4</v>
      </c>
      <c r="AJ152" s="55">
        <f t="shared" si="1290"/>
        <v>-1.8842414643862665E-3</v>
      </c>
      <c r="AK152" s="55">
        <f t="shared" si="1290"/>
        <v>6.9406801470191226E-4</v>
      </c>
      <c r="AL152" s="55" t="s">
        <v>103</v>
      </c>
      <c r="AM152" s="55" t="s">
        <v>103</v>
      </c>
      <c r="AN152" s="55" t="s">
        <v>103</v>
      </c>
      <c r="AO152" s="55">
        <f>AO151/AO46</f>
        <v>-3.5356980445657119E-2</v>
      </c>
      <c r="AP152" s="55">
        <f>AP151/AP46</f>
        <v>-1.6488530624363257E-2</v>
      </c>
      <c r="AQ152" s="55">
        <f>AQ151/AQ46</f>
        <v>0</v>
      </c>
      <c r="AR152" s="55">
        <f>AR151/AR46</f>
        <v>-2.3581777181682854E-2</v>
      </c>
      <c r="AS152" s="55" t="s">
        <v>103</v>
      </c>
      <c r="AT152" s="55" t="s">
        <v>103</v>
      </c>
      <c r="AU152" s="55">
        <f>AU151/AU46</f>
        <v>-1.1595967502301074E-2</v>
      </c>
      <c r="AV152" s="55"/>
      <c r="AW152" s="55"/>
      <c r="AX152" s="55"/>
      <c r="AY152" s="55"/>
      <c r="AZ152" s="55"/>
      <c r="BA152" s="55"/>
      <c r="BB152" s="55"/>
    </row>
    <row r="153" spans="1:123" outlineLevel="1">
      <c r="A153" s="52" t="s">
        <v>215</v>
      </c>
      <c r="B153" s="52" t="s">
        <v>28</v>
      </c>
      <c r="F153" s="55"/>
      <c r="H153" s="55">
        <f>H151/C151-1</f>
        <v>-1.3595322082500252</v>
      </c>
      <c r="I153" s="55">
        <f t="shared" ref="I153" si="1291">I151/D151-1</f>
        <v>0.81665808193380207</v>
      </c>
      <c r="J153" s="55">
        <f t="shared" ref="J153" si="1292">J151/E151-1</f>
        <v>-0.8</v>
      </c>
      <c r="K153" s="55">
        <f t="shared" ref="K153" si="1293">K151/F151-1</f>
        <v>-0.5584070518571258</v>
      </c>
      <c r="L153" s="55">
        <f t="shared" ref="L153" si="1294">L151/G151-1</f>
        <v>-1.5588398317854657</v>
      </c>
      <c r="M153" s="55">
        <f t="shared" ref="M153" si="1295">M151/H151-1</f>
        <v>-2.6607200675118348E-2</v>
      </c>
      <c r="N153" s="55">
        <f t="shared" ref="N153" si="1296">N151/I151-1</f>
        <v>-1.4087101148917465</v>
      </c>
      <c r="O153" s="55">
        <f t="shared" ref="O153" si="1297">O151/J151-1</f>
        <v>-2.8584665693877387</v>
      </c>
      <c r="P153" s="55">
        <f t="shared" ref="P153" si="1298">P151/K151-1</f>
        <v>7.3032726905782557</v>
      </c>
      <c r="Q153" s="55">
        <f t="shared" ref="Q153" si="1299">Q151/L151-1</f>
        <v>3.1551304832006331</v>
      </c>
      <c r="R153" s="55">
        <f t="shared" ref="R153" si="1300">R151/M151-1</f>
        <v>-140.19674479860234</v>
      </c>
      <c r="S153" s="55">
        <f t="shared" ref="S153" si="1301">S151/N151-1</f>
        <v>85.541853197220391</v>
      </c>
      <c r="T153" s="55">
        <f t="shared" ref="T153" si="1302">T151/O151-1</f>
        <v>43.458893055535093</v>
      </c>
      <c r="U153" s="55">
        <f t="shared" ref="U153" si="1303">U151/P151-1</f>
        <v>1.0531795149606693</v>
      </c>
      <c r="V153" s="55">
        <f t="shared" ref="V153" si="1304">V151/Q151-1</f>
        <v>0.42491454805273432</v>
      </c>
      <c r="W153" s="55">
        <f t="shared" ref="W153" si="1305">W151/R151-1</f>
        <v>-0.91697729683949192</v>
      </c>
      <c r="X153" s="55">
        <f t="shared" ref="X153" si="1306">X151/S151-1</f>
        <v>-0.98882678067909469</v>
      </c>
      <c r="Y153" s="55">
        <f t="shared" ref="Y153" si="1307">Y151/T151-1</f>
        <v>-0.9756771104489339</v>
      </c>
      <c r="Z153" s="55">
        <f t="shared" ref="Z153" si="1308">Z151/U151-1</f>
        <v>-1</v>
      </c>
      <c r="AA153" s="55">
        <f t="shared" ref="AA153" si="1309">AA151/V151-1</f>
        <v>-1.0385330586730386</v>
      </c>
      <c r="AB153" s="55">
        <f t="shared" ref="AB153" si="1310">AB151/W151-1</f>
        <v>-1.3006026379068341</v>
      </c>
      <c r="AC153" s="55">
        <f t="shared" ref="AC153" si="1311">AC151/X151-1</f>
        <v>-32.854796250725101</v>
      </c>
      <c r="AD153" s="55">
        <f t="shared" ref="AD153" si="1312">AD151/Y151-1</f>
        <v>-4.3218596221414582</v>
      </c>
      <c r="AE153" s="55" t="s">
        <v>103</v>
      </c>
      <c r="AF153" s="55">
        <f t="shared" ref="AF153" si="1313">AF151/AA151-1</f>
        <v>-34.068187724812276</v>
      </c>
      <c r="AG153" s="55">
        <f t="shared" ref="AG153" si="1314">AG151/AB151-1</f>
        <v>13.966951075502145</v>
      </c>
      <c r="AH153" s="55">
        <f t="shared" ref="AH153" si="1315">AH151/AC151-1</f>
        <v>-0.58409376922528899</v>
      </c>
      <c r="AI153" s="55">
        <f t="shared" ref="AI153" si="1316">AI151/AD151-1</f>
        <v>-1.0747376365316355</v>
      </c>
      <c r="AJ153" s="55">
        <f t="shared" ref="AJ153" si="1317">AJ151/AE151-1</f>
        <v>0.91580480241719076</v>
      </c>
      <c r="AK153" s="55">
        <f t="shared" ref="AK153" si="1318">AK151/AF151-1</f>
        <v>-0.2648006909339008</v>
      </c>
      <c r="AL153" s="55">
        <f t="shared" ref="AL153" si="1319">AL151/AG151-1</f>
        <v>0.15865242163448778</v>
      </c>
      <c r="AM153" s="55">
        <f t="shared" ref="AM153" si="1320">AM151/AH151-1</f>
        <v>0.17642718786370071</v>
      </c>
      <c r="AN153" s="55">
        <f t="shared" ref="AN153:AO153" si="1321">AN151/AI151-1</f>
        <v>-178.37567811714891</v>
      </c>
      <c r="AO153" s="55">
        <f t="shared" si="1321"/>
        <v>17.361545569758444</v>
      </c>
      <c r="AP153" s="55">
        <f t="shared" ref="AP153:AT153" si="1322">AP151/AK151-1</f>
        <v>-25.839678691965585</v>
      </c>
      <c r="AQ153" s="55">
        <f t="shared" si="1322"/>
        <v>-1</v>
      </c>
      <c r="AR153" s="55">
        <f t="shared" si="1322"/>
        <v>-8.1492680452366777</v>
      </c>
      <c r="AS153" s="55">
        <f t="shared" si="1322"/>
        <v>-1</v>
      </c>
      <c r="AT153" s="55">
        <f t="shared" si="1322"/>
        <v>-1</v>
      </c>
      <c r="AU153" s="55">
        <f t="shared" ref="AU153" si="1323">AU151/AP151-1</f>
        <v>-0.64308263467900695</v>
      </c>
      <c r="AV153" s="55"/>
      <c r="AW153" s="55"/>
      <c r="AX153" s="55"/>
      <c r="AY153" s="55"/>
      <c r="AZ153" s="55"/>
      <c r="BA153" s="55"/>
      <c r="BB153" s="55"/>
    </row>
    <row r="154" spans="1:123" s="84" customFormat="1" outlineLevel="1">
      <c r="A154" s="81" t="s">
        <v>225</v>
      </c>
      <c r="B154" s="82" t="s">
        <v>58</v>
      </c>
      <c r="C154" s="83">
        <f t="shared" ref="C154:AF154" si="1324">C139-C142-C145-C148-C151</f>
        <v>-6.106226635438361E-16</v>
      </c>
      <c r="D154" s="83">
        <f t="shared" si="1324"/>
        <v>-7.2164496600635175E-16</v>
      </c>
      <c r="E154" s="83">
        <f t="shared" si="1324"/>
        <v>0</v>
      </c>
      <c r="F154" s="83">
        <f t="shared" si="1324"/>
        <v>7.2164496600635175E-16</v>
      </c>
      <c r="G154" s="83">
        <f t="shared" si="1324"/>
        <v>1.1102230246251565E-15</v>
      </c>
      <c r="H154" s="83">
        <f t="shared" si="1324"/>
        <v>-3.0531133177191805E-16</v>
      </c>
      <c r="I154" s="83">
        <f t="shared" si="1324"/>
        <v>0</v>
      </c>
      <c r="J154" s="83">
        <f t="shared" si="1324"/>
        <v>0</v>
      </c>
      <c r="K154" s="83">
        <f t="shared" si="1324"/>
        <v>1.3045120539345589E-15</v>
      </c>
      <c r="L154" s="83">
        <f t="shared" si="1324"/>
        <v>2.9976021664879227E-15</v>
      </c>
      <c r="M154" s="83">
        <f t="shared" si="1324"/>
        <v>1.0880185641326534E-14</v>
      </c>
      <c r="N154" s="83">
        <f t="shared" si="1324"/>
        <v>1.3322676295501878E-15</v>
      </c>
      <c r="O154" s="83">
        <f t="shared" si="1324"/>
        <v>-1.7208456881689926E-15</v>
      </c>
      <c r="P154" s="83">
        <f t="shared" si="1324"/>
        <v>0</v>
      </c>
      <c r="Q154" s="83">
        <f t="shared" si="1324"/>
        <v>-1.5987211554602254E-14</v>
      </c>
      <c r="R154" s="83">
        <f t="shared" si="1324"/>
        <v>0</v>
      </c>
      <c r="S154" s="83">
        <f t="shared" si="1324"/>
        <v>0</v>
      </c>
      <c r="T154" s="83">
        <f t="shared" si="1324"/>
        <v>0</v>
      </c>
      <c r="U154" s="83">
        <f t="shared" si="1324"/>
        <v>0</v>
      </c>
      <c r="V154" s="83">
        <f t="shared" si="1324"/>
        <v>2.6645352591003757E-15</v>
      </c>
      <c r="W154" s="83">
        <f t="shared" si="1324"/>
        <v>1.7763568394002505E-15</v>
      </c>
      <c r="X154" s="83">
        <f t="shared" si="1324"/>
        <v>-1.8873791418627661E-15</v>
      </c>
      <c r="Y154" s="83">
        <f t="shared" si="1324"/>
        <v>1.5543122344752192E-15</v>
      </c>
      <c r="Z154" s="83">
        <f t="shared" si="1324"/>
        <v>-38.811148272695114</v>
      </c>
      <c r="AA154" s="83">
        <f t="shared" si="1324"/>
        <v>-126.97854951549516</v>
      </c>
      <c r="AB154" s="83">
        <f t="shared" si="1324"/>
        <v>0</v>
      </c>
      <c r="AC154" s="83">
        <f t="shared" si="1324"/>
        <v>1.2434497875801753E-14</v>
      </c>
      <c r="AD154" s="83">
        <f t="shared" si="1324"/>
        <v>-1.7763568394002505E-15</v>
      </c>
      <c r="AE154" s="83">
        <f t="shared" si="1324"/>
        <v>8.8817841970012523E-16</v>
      </c>
      <c r="AF154" s="83">
        <f t="shared" si="1324"/>
        <v>0</v>
      </c>
      <c r="AG154" s="83">
        <f>AG139-AG142-AG145-AG148-AG151</f>
        <v>0</v>
      </c>
      <c r="AH154" s="83">
        <f t="shared" ref="AH154:AK154" si="1325">AH139-AH142-AH145-AH148-AH151</f>
        <v>3.5527136788005009E-15</v>
      </c>
      <c r="AI154" s="83">
        <f t="shared" si="1325"/>
        <v>1.4896640847304958</v>
      </c>
      <c r="AJ154" s="83">
        <f t="shared" si="1325"/>
        <v>1.9100800152988782</v>
      </c>
      <c r="AK154" s="83">
        <f t="shared" si="1325"/>
        <v>3.4851054530023848</v>
      </c>
      <c r="AL154" s="83">
        <v>-9.2141849262540489</v>
      </c>
      <c r="AM154" s="83">
        <v>-1.2434497875801753E-14</v>
      </c>
      <c r="AN154" s="83">
        <v>0</v>
      </c>
      <c r="AO154" s="83">
        <v>-2.3000000000000327</v>
      </c>
      <c r="AP154" s="83">
        <f>AO154+AN154+AM154+AL154</f>
        <v>-11.514184926254094</v>
      </c>
      <c r="AQ154" s="83">
        <v>-9.9999999999999978E-2</v>
      </c>
      <c r="AR154" s="83">
        <v>-9.4999999999999964</v>
      </c>
      <c r="AS154" s="83">
        <v>0</v>
      </c>
      <c r="AT154" s="83">
        <f>AT139-AT142-AT145-AT148</f>
        <v>0</v>
      </c>
      <c r="AU154" s="83">
        <f>AT154+AS154+AR154+AQ154</f>
        <v>-9.5999999999999961</v>
      </c>
      <c r="AV154" s="83">
        <v>-13.5</v>
      </c>
      <c r="AW154" s="83">
        <v>-30.8</v>
      </c>
      <c r="AX154" s="83">
        <v>-62.5</v>
      </c>
      <c r="AY154" s="83">
        <v>-525.79999999999995</v>
      </c>
      <c r="AZ154" s="83">
        <f>AY154+AX154+AW154+AV154</f>
        <v>-632.59999999999991</v>
      </c>
      <c r="BA154" s="83">
        <v>-0.9</v>
      </c>
      <c r="BB154" s="83">
        <v>5.3000000000000007</v>
      </c>
    </row>
    <row r="155" spans="1:123" outlineLevel="1">
      <c r="A155" s="52" t="s">
        <v>224</v>
      </c>
      <c r="B155" s="60" t="s">
        <v>39</v>
      </c>
      <c r="C155" s="55">
        <f t="shared" ref="C155:AS155" si="1326">C154/C35</f>
        <v>-3.7192268458023885E-19</v>
      </c>
      <c r="D155" s="55">
        <f t="shared" si="1326"/>
        <v>-3.7412253927438006E-19</v>
      </c>
      <c r="E155" s="55">
        <f t="shared" si="1326"/>
        <v>0</v>
      </c>
      <c r="F155" s="55">
        <f t="shared" si="1326"/>
        <v>3.0940017407235111E-19</v>
      </c>
      <c r="G155" s="55">
        <f t="shared" si="1326"/>
        <v>1.4055235151603448E-19</v>
      </c>
      <c r="H155" s="55">
        <f t="shared" si="1326"/>
        <v>-1.8068957555502275E-19</v>
      </c>
      <c r="I155" s="55">
        <f t="shared" si="1326"/>
        <v>0</v>
      </c>
      <c r="J155" s="55">
        <f t="shared" si="1326"/>
        <v>0</v>
      </c>
      <c r="K155" s="55">
        <f t="shared" si="1326"/>
        <v>5.684861033705342E-19</v>
      </c>
      <c r="L155" s="55">
        <f t="shared" si="1326"/>
        <v>3.7883568195482318E-19</v>
      </c>
      <c r="M155" s="55">
        <f t="shared" si="1326"/>
        <v>6.2941926860236549E-18</v>
      </c>
      <c r="N155" s="55">
        <f t="shared" si="1326"/>
        <v>6.5764400624936896E-19</v>
      </c>
      <c r="O155" s="55">
        <f t="shared" si="1326"/>
        <v>-7.2750057981765708E-19</v>
      </c>
      <c r="P155" s="55">
        <f t="shared" si="1326"/>
        <v>0</v>
      </c>
      <c r="Q155" s="55">
        <f t="shared" si="1326"/>
        <v>-1.6226283752749794E-18</v>
      </c>
      <c r="R155" s="55">
        <f t="shared" si="1326"/>
        <v>0</v>
      </c>
      <c r="S155" s="55">
        <f t="shared" si="1326"/>
        <v>0</v>
      </c>
      <c r="T155" s="55">
        <f t="shared" si="1326"/>
        <v>0</v>
      </c>
      <c r="U155" s="55">
        <f t="shared" si="1326"/>
        <v>0</v>
      </c>
      <c r="V155" s="55">
        <f t="shared" si="1326"/>
        <v>1.9888423444397453E-19</v>
      </c>
      <c r="W155" s="55">
        <f t="shared" si="1326"/>
        <v>6.0935348912596783E-19</v>
      </c>
      <c r="X155" s="55">
        <f t="shared" si="1326"/>
        <v>-5.5450672217661365E-19</v>
      </c>
      <c r="Y155" s="55">
        <f t="shared" si="1326"/>
        <v>4.4743916461563477E-19</v>
      </c>
      <c r="Z155" s="55">
        <f t="shared" si="1326"/>
        <v>-8.3428298662585835E-3</v>
      </c>
      <c r="AA155" s="55">
        <f t="shared" si="1326"/>
        <v>-8.7906729599292622E-3</v>
      </c>
      <c r="AB155" s="55">
        <f t="shared" si="1326"/>
        <v>0</v>
      </c>
      <c r="AC155" s="55">
        <f t="shared" si="1326"/>
        <v>1.7796155576342493E-18</v>
      </c>
      <c r="AD155" s="55">
        <f t="shared" si="1326"/>
        <v>-1.704834119366162E-19</v>
      </c>
      <c r="AE155" s="55">
        <f t="shared" si="1326"/>
        <v>7.403167836526013E-20</v>
      </c>
      <c r="AF155" s="55">
        <f t="shared" si="1326"/>
        <v>0</v>
      </c>
      <c r="AG155" s="55">
        <f t="shared" si="1326"/>
        <v>0</v>
      </c>
      <c r="AH155" s="55">
        <f t="shared" si="1326"/>
        <v>3.732953407874731E-19</v>
      </c>
      <c r="AI155" s="55">
        <f t="shared" si="1326"/>
        <v>1.5599843820032208E-4</v>
      </c>
      <c r="AJ155" s="55">
        <f t="shared" si="1326"/>
        <v>1.6405079542695353E-4</v>
      </c>
      <c r="AK155" s="55">
        <f t="shared" si="1326"/>
        <v>8.6770387843321882E-5</v>
      </c>
      <c r="AL155" s="55">
        <f t="shared" si="1326"/>
        <v>-1.1164113622727523E-3</v>
      </c>
      <c r="AM155" s="55">
        <f t="shared" si="1326"/>
        <v>-1.4288562459678112E-18</v>
      </c>
      <c r="AN155" s="55">
        <f t="shared" si="1326"/>
        <v>0</v>
      </c>
      <c r="AO155" s="55">
        <f t="shared" si="1326"/>
        <v>-2.2137095997998353E-4</v>
      </c>
      <c r="AP155" s="55">
        <f t="shared" si="1326"/>
        <v>-3.1676523704153597E-4</v>
      </c>
      <c r="AQ155" s="55">
        <f t="shared" si="1326"/>
        <v>-1.2466496291217351E-5</v>
      </c>
      <c r="AR155" s="55">
        <f t="shared" si="1326"/>
        <v>-1.123995650728408E-3</v>
      </c>
      <c r="AS155" s="55">
        <f t="shared" si="1326"/>
        <v>0</v>
      </c>
      <c r="AT155" s="55">
        <f t="shared" ref="AT155" si="1327">AT154/AT35</f>
        <v>0</v>
      </c>
      <c r="AU155" s="55">
        <f>AU154/AU35</f>
        <v>-3.0116087163610744E-4</v>
      </c>
      <c r="AV155" s="55">
        <f t="shared" ref="AV155:AZ155" si="1328">AV154/AV35</f>
        <v>-2.9459258935975209E-3</v>
      </c>
      <c r="AW155" s="55">
        <f t="shared" si="1328"/>
        <v>-5.3250345781466115E-3</v>
      </c>
      <c r="AX155" s="55">
        <f t="shared" si="1328"/>
        <v>-1.04579756705654E-2</v>
      </c>
      <c r="AY155" s="55">
        <f t="shared" si="1328"/>
        <v>-6.786880590657389E-2</v>
      </c>
      <c r="AZ155" s="55">
        <f t="shared" si="1328"/>
        <v>-2.6260294899043565E-2</v>
      </c>
      <c r="BA155" s="55">
        <f t="shared" ref="BA155:BB155" si="1329">BA154/BA35</f>
        <v>-1.7499514552221291E-4</v>
      </c>
      <c r="BB155" s="55">
        <f t="shared" si="1329"/>
        <v>9.3188451665084234E-4</v>
      </c>
    </row>
    <row r="156" spans="1:123" outlineLevel="1">
      <c r="A156" s="52" t="s">
        <v>215</v>
      </c>
      <c r="B156" s="60" t="s">
        <v>28</v>
      </c>
      <c r="C156" s="53" t="s">
        <v>103</v>
      </c>
      <c r="D156" s="53" t="s">
        <v>103</v>
      </c>
      <c r="E156" s="53" t="s">
        <v>103</v>
      </c>
      <c r="F156" s="55" t="s">
        <v>103</v>
      </c>
      <c r="G156" s="53" t="s">
        <v>103</v>
      </c>
      <c r="H156" s="55">
        <f>H154/C154-1</f>
        <v>-0.5</v>
      </c>
      <c r="I156" s="55">
        <f t="shared" ref="I156" si="1330">I154/D154-1</f>
        <v>-1</v>
      </c>
      <c r="J156" s="55" t="s">
        <v>103</v>
      </c>
      <c r="K156" s="55">
        <f t="shared" ref="K156" si="1331">K154/F154-1</f>
        <v>0.80769230769230771</v>
      </c>
      <c r="L156" s="55">
        <f t="shared" ref="L156" si="1332">L154/G154-1</f>
        <v>1.7000000000000002</v>
      </c>
      <c r="M156" s="55">
        <f t="shared" ref="M156" si="1333">M154/H154-1</f>
        <v>-36.636363636363633</v>
      </c>
      <c r="N156" s="55" t="s">
        <v>103</v>
      </c>
      <c r="O156" s="55" t="s">
        <v>103</v>
      </c>
      <c r="P156" s="55">
        <f t="shared" ref="P156" si="1334">P154/K154-1</f>
        <v>-1</v>
      </c>
      <c r="Q156" s="55">
        <f t="shared" ref="Q156" si="1335">Q154/L154-1</f>
        <v>-6.333333333333333</v>
      </c>
      <c r="R156" s="55">
        <f t="shared" ref="R156" si="1336">R154/M154-1</f>
        <v>-1</v>
      </c>
      <c r="S156" s="55">
        <f t="shared" ref="S156" si="1337">S154/N154-1</f>
        <v>-1</v>
      </c>
      <c r="T156" s="55">
        <f t="shared" ref="T156" si="1338">T154/O154-1</f>
        <v>-1</v>
      </c>
      <c r="U156" s="55" t="s">
        <v>103</v>
      </c>
      <c r="V156" s="55">
        <f t="shared" ref="V156" si="1339">V154/Q154-1</f>
        <v>-1.1666666666666667</v>
      </c>
      <c r="W156" s="55" t="s">
        <v>103</v>
      </c>
      <c r="X156" s="55" t="s">
        <v>103</v>
      </c>
      <c r="Y156" s="55" t="s">
        <v>103</v>
      </c>
      <c r="Z156" s="55" t="s">
        <v>103</v>
      </c>
      <c r="AA156" s="55" t="s">
        <v>103</v>
      </c>
      <c r="AB156" s="55">
        <f t="shared" ref="AB156" si="1340">AB154/W154-1</f>
        <v>-1</v>
      </c>
      <c r="AC156" s="55">
        <f t="shared" ref="AC156" si="1341">AC154/X154-1</f>
        <v>-7.5882352941176467</v>
      </c>
      <c r="AD156" s="55">
        <f t="shared" ref="AD156" si="1342">AD154/Y154-1</f>
        <v>-2.1428571428571428</v>
      </c>
      <c r="AE156" s="55">
        <f t="shared" ref="AE156" si="1343">AE154/Z154-1</f>
        <v>-1</v>
      </c>
      <c r="AF156" s="55">
        <f t="shared" ref="AF156" si="1344">AF154/AA154-1</f>
        <v>-1</v>
      </c>
      <c r="AG156" s="55" t="s">
        <v>103</v>
      </c>
      <c r="AH156" s="55">
        <f t="shared" ref="AH156" si="1345">AH154/AC154-1</f>
        <v>-0.7142857142857143</v>
      </c>
      <c r="AI156" s="55" t="s">
        <v>103</v>
      </c>
      <c r="AJ156" s="55" t="s">
        <v>103</v>
      </c>
      <c r="AK156" s="55" t="s">
        <v>103</v>
      </c>
      <c r="AL156" s="55" t="s">
        <v>103</v>
      </c>
      <c r="AM156" s="55" t="s">
        <v>103</v>
      </c>
      <c r="AN156" s="55">
        <f t="shared" ref="AN156:AO156" si="1346">AN154/AI154-1</f>
        <v>-1</v>
      </c>
      <c r="AO156" s="55">
        <f t="shared" si="1346"/>
        <v>-2.2041380369293808</v>
      </c>
      <c r="AP156" s="55">
        <f t="shared" ref="AP156:AQ156" si="1347">AP154/AK154-1</f>
        <v>-4.3038268372438298</v>
      </c>
      <c r="AQ156" s="55">
        <f t="shared" si="1347"/>
        <v>-0.989147168110869</v>
      </c>
      <c r="AR156" s="55" t="s">
        <v>103</v>
      </c>
      <c r="AS156" s="55" t="s">
        <v>103</v>
      </c>
      <c r="AT156" s="55" t="s">
        <v>103</v>
      </c>
      <c r="AU156" s="55">
        <f t="shared" ref="AU156" si="1348">AU154/AP154-1</f>
        <v>-0.16624580363386943</v>
      </c>
      <c r="AV156" s="55">
        <f t="shared" ref="AV156" si="1349">AV154/AQ154-1</f>
        <v>134.00000000000003</v>
      </c>
      <c r="AW156" s="55">
        <f t="shared" ref="AW156" si="1350">AW154/AR154-1</f>
        <v>2.2421052631578959</v>
      </c>
      <c r="AX156" s="55" t="e">
        <f t="shared" ref="AX156" si="1351">AX154/AS154-1</f>
        <v>#DIV/0!</v>
      </c>
      <c r="AY156" s="55" t="e">
        <f t="shared" ref="AY156" si="1352">AY154/AT154-1</f>
        <v>#DIV/0!</v>
      </c>
      <c r="AZ156" s="55">
        <f t="shared" ref="AZ156:BB156" si="1353">AZ154/AU154-1</f>
        <v>64.895833333333357</v>
      </c>
      <c r="BA156" s="55">
        <f t="shared" si="1353"/>
        <v>-0.93333333333333335</v>
      </c>
      <c r="BB156" s="55">
        <f t="shared" si="1353"/>
        <v>-1.1720779220779221</v>
      </c>
    </row>
    <row r="157" spans="1:123" outlineLevel="1">
      <c r="A157" s="60"/>
      <c r="B157" s="60"/>
      <c r="F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</row>
    <row r="158" spans="1:123" s="72" customFormat="1" outlineLevel="1">
      <c r="A158" s="73" t="s">
        <v>229</v>
      </c>
      <c r="B158" s="73" t="s">
        <v>55</v>
      </c>
      <c r="C158" s="79">
        <v>0</v>
      </c>
      <c r="D158" s="79">
        <v>0</v>
      </c>
      <c r="E158" s="79">
        <v>0</v>
      </c>
      <c r="F158" s="79">
        <v>0</v>
      </c>
      <c r="G158" s="79">
        <v>0</v>
      </c>
      <c r="H158" s="79">
        <v>0</v>
      </c>
      <c r="I158" s="79">
        <v>0</v>
      </c>
      <c r="J158" s="79">
        <v>0</v>
      </c>
      <c r="K158" s="79">
        <v>0</v>
      </c>
      <c r="L158" s="79">
        <v>0</v>
      </c>
      <c r="M158" s="79">
        <v>0</v>
      </c>
      <c r="N158" s="79">
        <v>0</v>
      </c>
      <c r="O158" s="79">
        <v>-29.146999999999998</v>
      </c>
      <c r="P158" s="79">
        <v>-22.485057518729995</v>
      </c>
      <c r="Q158" s="79">
        <v>-87.280015588730009</v>
      </c>
      <c r="R158" s="79">
        <v>-6.9133220000002549E-2</v>
      </c>
      <c r="S158" s="79">
        <v>0</v>
      </c>
      <c r="T158" s="79">
        <v>0</v>
      </c>
      <c r="U158" s="79">
        <v>0</v>
      </c>
      <c r="V158" s="79">
        <f>U158+T158+S158+R158</f>
        <v>-6.9133220000002549E-2</v>
      </c>
      <c r="W158" s="79">
        <v>0</v>
      </c>
      <c r="X158" s="79">
        <v>-55.58938023518391</v>
      </c>
      <c r="Y158" s="79">
        <v>-31.972210542086092</v>
      </c>
      <c r="Z158" s="79">
        <v>-3.8787347114147774E-2</v>
      </c>
      <c r="AA158" s="79">
        <v>123.79426018683996</v>
      </c>
      <c r="AB158" s="79">
        <v>-298.28460324466539</v>
      </c>
      <c r="AC158" s="79">
        <v>-5.6318795121659146</v>
      </c>
      <c r="AD158" s="79">
        <v>0</v>
      </c>
      <c r="AE158" s="79">
        <v>0</v>
      </c>
      <c r="AF158" s="79">
        <f>AE158+AD158+AC158+AB158</f>
        <v>-303.91648275683133</v>
      </c>
      <c r="AG158" s="79">
        <v>0</v>
      </c>
      <c r="AH158" s="79">
        <v>0</v>
      </c>
      <c r="AI158" s="79">
        <v>0</v>
      </c>
      <c r="AJ158" s="79">
        <v>0</v>
      </c>
      <c r="AK158" s="79">
        <f>AJ158+AI158+AH158+AG158</f>
        <v>0</v>
      </c>
      <c r="AL158" s="79">
        <v>0</v>
      </c>
      <c r="AM158" s="79">
        <v>0</v>
      </c>
      <c r="AN158" s="79">
        <v>0</v>
      </c>
      <c r="AO158" s="79">
        <v>0</v>
      </c>
      <c r="AP158" s="79">
        <f>AO158+AN158+AM158+AL158</f>
        <v>0</v>
      </c>
      <c r="AQ158" s="79">
        <v>0</v>
      </c>
      <c r="AR158" s="79">
        <v>0</v>
      </c>
      <c r="AS158" s="79">
        <v>0</v>
      </c>
      <c r="AT158" s="79">
        <v>0</v>
      </c>
      <c r="AU158" s="79">
        <f>AT158+AS158+AR158+AQ158</f>
        <v>0</v>
      </c>
      <c r="AV158" s="79">
        <v>0</v>
      </c>
      <c r="AW158" s="79">
        <v>0</v>
      </c>
      <c r="AX158" s="79">
        <v>0</v>
      </c>
      <c r="AY158" s="79">
        <v>0</v>
      </c>
      <c r="AZ158" s="79">
        <f>AY158+AX158+AW158+AV158</f>
        <v>0</v>
      </c>
      <c r="BA158" s="79">
        <v>0</v>
      </c>
      <c r="BB158" s="79">
        <v>0</v>
      </c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</row>
    <row r="159" spans="1:123" outlineLevel="1">
      <c r="A159" s="52" t="s">
        <v>224</v>
      </c>
      <c r="B159" s="60" t="s">
        <v>39</v>
      </c>
      <c r="C159" s="55" t="s">
        <v>103</v>
      </c>
      <c r="D159" s="55" t="s">
        <v>103</v>
      </c>
      <c r="E159" s="55" t="s">
        <v>103</v>
      </c>
      <c r="F159" s="55" t="s">
        <v>103</v>
      </c>
      <c r="G159" s="55" t="s">
        <v>103</v>
      </c>
      <c r="H159" s="55" t="s">
        <v>103</v>
      </c>
      <c r="I159" s="55" t="s">
        <v>103</v>
      </c>
      <c r="J159" s="55" t="s">
        <v>103</v>
      </c>
      <c r="K159" s="55" t="s">
        <v>103</v>
      </c>
      <c r="L159" s="55" t="s">
        <v>103</v>
      </c>
      <c r="M159" s="55" t="s">
        <v>103</v>
      </c>
      <c r="N159" s="55" t="s">
        <v>103</v>
      </c>
      <c r="O159" s="55">
        <f t="shared" ref="O159:AT159" si="1354">O158/O35</f>
        <v>-1.232211554221758E-2</v>
      </c>
      <c r="P159" s="55">
        <f t="shared" si="1354"/>
        <v>-6.0236179652921537E-3</v>
      </c>
      <c r="Q159" s="55">
        <f t="shared" si="1354"/>
        <v>-8.8585197865819632E-3</v>
      </c>
      <c r="R159" s="55">
        <f t="shared" si="1354"/>
        <v>-2.5722779861700654E-5</v>
      </c>
      <c r="S159" s="55">
        <f t="shared" si="1354"/>
        <v>0</v>
      </c>
      <c r="T159" s="55">
        <f t="shared" si="1354"/>
        <v>0</v>
      </c>
      <c r="U159" s="55">
        <f t="shared" si="1354"/>
        <v>0</v>
      </c>
      <c r="V159" s="55">
        <f t="shared" si="1354"/>
        <v>-5.1601897506845555E-6</v>
      </c>
      <c r="W159" s="55">
        <f t="shared" si="1354"/>
        <v>0</v>
      </c>
      <c r="X159" s="55">
        <f t="shared" si="1354"/>
        <v>-1.6332004703420933E-2</v>
      </c>
      <c r="Y159" s="55">
        <f t="shared" si="1354"/>
        <v>-9.2038258842478855E-3</v>
      </c>
      <c r="Z159" s="55">
        <f t="shared" si="1354"/>
        <v>-8.3377135781502007E-6</v>
      </c>
      <c r="AA159" s="55">
        <f t="shared" si="1354"/>
        <v>8.5702259143077119E-3</v>
      </c>
      <c r="AB159" s="55">
        <f t="shared" si="1354"/>
        <v>-3.9676093705512346E-2</v>
      </c>
      <c r="AC159" s="55">
        <f t="shared" si="1354"/>
        <v>-8.0603016693392708E-4</v>
      </c>
      <c r="AD159" s="55">
        <f t="shared" si="1354"/>
        <v>0</v>
      </c>
      <c r="AE159" s="55">
        <f t="shared" si="1354"/>
        <v>0</v>
      </c>
      <c r="AF159" s="55">
        <f t="shared" si="1354"/>
        <v>-8.2313160841585714E-3</v>
      </c>
      <c r="AG159" s="55">
        <f t="shared" si="1354"/>
        <v>0</v>
      </c>
      <c r="AH159" s="55">
        <f t="shared" si="1354"/>
        <v>0</v>
      </c>
      <c r="AI159" s="55">
        <f t="shared" si="1354"/>
        <v>0</v>
      </c>
      <c r="AJ159" s="55">
        <f t="shared" si="1354"/>
        <v>0</v>
      </c>
      <c r="AK159" s="55">
        <f t="shared" si="1354"/>
        <v>0</v>
      </c>
      <c r="AL159" s="55">
        <f t="shared" si="1354"/>
        <v>0</v>
      </c>
      <c r="AM159" s="55">
        <f t="shared" si="1354"/>
        <v>0</v>
      </c>
      <c r="AN159" s="55">
        <f t="shared" si="1354"/>
        <v>0</v>
      </c>
      <c r="AO159" s="55">
        <f t="shared" si="1354"/>
        <v>0</v>
      </c>
      <c r="AP159" s="55">
        <f t="shared" si="1354"/>
        <v>0</v>
      </c>
      <c r="AQ159" s="55">
        <f t="shared" si="1354"/>
        <v>0</v>
      </c>
      <c r="AR159" s="55">
        <f t="shared" si="1354"/>
        <v>0</v>
      </c>
      <c r="AS159" s="55">
        <f t="shared" si="1354"/>
        <v>0</v>
      </c>
      <c r="AT159" s="55">
        <f t="shared" si="1354"/>
        <v>0</v>
      </c>
      <c r="AU159" s="55">
        <f>AU158/AU35</f>
        <v>0</v>
      </c>
      <c r="AV159" s="55">
        <f t="shared" ref="AV159:AZ159" si="1355">AV158/AV35</f>
        <v>0</v>
      </c>
      <c r="AW159" s="55">
        <f t="shared" si="1355"/>
        <v>0</v>
      </c>
      <c r="AX159" s="55">
        <f t="shared" si="1355"/>
        <v>0</v>
      </c>
      <c r="AY159" s="55">
        <f t="shared" si="1355"/>
        <v>0</v>
      </c>
      <c r="AZ159" s="55">
        <f t="shared" si="1355"/>
        <v>0</v>
      </c>
      <c r="BA159" s="55">
        <f t="shared" ref="BA159:BB159" si="1356">BA158/BA35</f>
        <v>0</v>
      </c>
      <c r="BB159" s="55">
        <f t="shared" si="1356"/>
        <v>0</v>
      </c>
    </row>
    <row r="160" spans="1:123" outlineLevel="1">
      <c r="A160" s="52" t="s">
        <v>215</v>
      </c>
      <c r="B160" s="60" t="s">
        <v>28</v>
      </c>
      <c r="C160" s="53" t="s">
        <v>103</v>
      </c>
      <c r="D160" s="53" t="s">
        <v>103</v>
      </c>
      <c r="E160" s="53" t="s">
        <v>103</v>
      </c>
      <c r="F160" s="53" t="s">
        <v>103</v>
      </c>
      <c r="G160" s="53" t="s">
        <v>103</v>
      </c>
      <c r="H160" s="53" t="s">
        <v>103</v>
      </c>
      <c r="I160" s="53" t="s">
        <v>103</v>
      </c>
      <c r="J160" s="53" t="s">
        <v>103</v>
      </c>
      <c r="K160" s="53" t="s">
        <v>103</v>
      </c>
      <c r="L160" s="53" t="s">
        <v>103</v>
      </c>
      <c r="M160" s="53" t="s">
        <v>103</v>
      </c>
      <c r="N160" s="53" t="s">
        <v>103</v>
      </c>
      <c r="O160" s="55" t="s">
        <v>103</v>
      </c>
      <c r="P160" s="55" t="s">
        <v>103</v>
      </c>
      <c r="Q160" s="55" t="s">
        <v>103</v>
      </c>
      <c r="R160" s="55" t="s">
        <v>103</v>
      </c>
      <c r="S160" s="55" t="s">
        <v>103</v>
      </c>
      <c r="T160" s="55" t="s">
        <v>103</v>
      </c>
      <c r="U160" s="55" t="s">
        <v>103</v>
      </c>
      <c r="V160" s="55" t="s">
        <v>103</v>
      </c>
      <c r="W160" s="55" t="s">
        <v>103</v>
      </c>
      <c r="X160" s="55" t="s">
        <v>103</v>
      </c>
      <c r="Y160" s="55" t="s">
        <v>103</v>
      </c>
      <c r="Z160" s="55" t="s">
        <v>103</v>
      </c>
      <c r="AA160" s="55" t="s">
        <v>103</v>
      </c>
      <c r="AB160" s="55" t="s">
        <v>103</v>
      </c>
      <c r="AC160" s="55">
        <f t="shared" ref="AC160" si="1357">AC158/X158-1</f>
        <v>-0.89868785209802793</v>
      </c>
      <c r="AD160" s="55">
        <f t="shared" ref="AD160" si="1358">AD158/Y158-1</f>
        <v>-1</v>
      </c>
      <c r="AE160" s="55">
        <f t="shared" ref="AE160" si="1359">AE158/Z158-1</f>
        <v>-1</v>
      </c>
      <c r="AF160" s="55">
        <f t="shared" ref="AF160" si="1360">AF158/AA158-1</f>
        <v>-3.4550127146293925</v>
      </c>
      <c r="AG160" s="55">
        <f t="shared" ref="AG160" si="1361">AG158/AB158-1</f>
        <v>-1</v>
      </c>
      <c r="AH160" s="55">
        <f t="shared" ref="AH160" si="1362">AH158/AC158-1</f>
        <v>-1</v>
      </c>
      <c r="AI160" s="55" t="s">
        <v>103</v>
      </c>
      <c r="AJ160" s="55" t="s">
        <v>103</v>
      </c>
      <c r="AK160" s="55">
        <f t="shared" ref="AK160" si="1363">AK158/AF158-1</f>
        <v>-1</v>
      </c>
      <c r="AL160" s="55" t="s">
        <v>103</v>
      </c>
      <c r="AM160" s="55" t="s">
        <v>103</v>
      </c>
      <c r="AN160" s="55" t="s">
        <v>103</v>
      </c>
      <c r="AO160" s="55" t="s">
        <v>103</v>
      </c>
      <c r="AP160" s="55" t="s">
        <v>103</v>
      </c>
      <c r="AQ160" s="55" t="s">
        <v>103</v>
      </c>
      <c r="AR160" s="55" t="s">
        <v>103</v>
      </c>
      <c r="AS160" s="55" t="s">
        <v>103</v>
      </c>
      <c r="AT160" s="55"/>
      <c r="AU160" s="55" t="s">
        <v>103</v>
      </c>
      <c r="AV160" s="55" t="s">
        <v>103</v>
      </c>
      <c r="AW160" s="55" t="s">
        <v>103</v>
      </c>
      <c r="AX160" s="55" t="s">
        <v>103</v>
      </c>
      <c r="AY160" s="55" t="s">
        <v>103</v>
      </c>
      <c r="AZ160" s="55" t="s">
        <v>103</v>
      </c>
      <c r="BA160" s="55" t="s">
        <v>103</v>
      </c>
      <c r="BB160" s="55" t="s">
        <v>103</v>
      </c>
    </row>
    <row r="161" spans="1:123" outlineLevel="1">
      <c r="AQ161" s="55"/>
      <c r="AR161" s="55"/>
      <c r="AS161" s="55"/>
      <c r="AT161" s="55"/>
      <c r="AV161" s="55"/>
      <c r="AW161" s="55"/>
      <c r="AX161" s="55"/>
      <c r="AY161" s="55"/>
      <c r="AZ161" s="55"/>
    </row>
    <row r="162" spans="1:123" s="72" customFormat="1" outlineLevel="1">
      <c r="A162" s="73" t="s">
        <v>230</v>
      </c>
      <c r="B162" s="73" t="s">
        <v>56</v>
      </c>
      <c r="C162" s="79">
        <v>0</v>
      </c>
      <c r="D162" s="79">
        <v>0</v>
      </c>
      <c r="E162" s="79">
        <v>0</v>
      </c>
      <c r="F162" s="79">
        <v>0</v>
      </c>
      <c r="G162" s="79">
        <v>0</v>
      </c>
      <c r="H162" s="79">
        <v>0</v>
      </c>
      <c r="I162" s="79">
        <v>0</v>
      </c>
      <c r="J162" s="79">
        <v>0</v>
      </c>
      <c r="K162" s="79">
        <v>0</v>
      </c>
      <c r="L162" s="79">
        <v>0</v>
      </c>
      <c r="M162" s="79">
        <v>0</v>
      </c>
      <c r="N162" s="79">
        <v>0</v>
      </c>
      <c r="O162" s="79">
        <v>0</v>
      </c>
      <c r="P162" s="79">
        <v>-12.6</v>
      </c>
      <c r="Q162" s="79">
        <v>-34.658665119999995</v>
      </c>
      <c r="R162" s="79">
        <v>-15.843185381712859</v>
      </c>
      <c r="S162" s="79">
        <v>-21.55661644581042</v>
      </c>
      <c r="T162" s="79">
        <v>-24.87184795125297</v>
      </c>
      <c r="U162" s="79">
        <v>-39.69938179138574</v>
      </c>
      <c r="V162" s="79">
        <f>U162+T162+S162+R162</f>
        <v>-101.97103157016198</v>
      </c>
      <c r="W162" s="79">
        <v>-38.63620591797698</v>
      </c>
      <c r="X162" s="79">
        <v>-32.894032334034975</v>
      </c>
      <c r="Y162" s="79">
        <v>-32.804637810143191</v>
      </c>
      <c r="Z162" s="79">
        <v>-37.469282150667766</v>
      </c>
      <c r="AA162" s="79">
        <f>Z162+Y162+X162+W162</f>
        <v>-141.80415821282293</v>
      </c>
      <c r="AB162" s="79">
        <v>-30.177364700870939</v>
      </c>
      <c r="AC162" s="79">
        <v>-78.104702521924054</v>
      </c>
      <c r="AD162" s="79">
        <v>-99.829055331731652</v>
      </c>
      <c r="AE162" s="79">
        <v>-171.33346282828231</v>
      </c>
      <c r="AF162" s="79">
        <f>AE162+AD162+AC162+AB162</f>
        <v>-379.44458538280901</v>
      </c>
      <c r="AG162" s="79">
        <v>-110.94780049482371</v>
      </c>
      <c r="AH162" s="79">
        <v>-148.41167314692129</v>
      </c>
      <c r="AI162" s="79">
        <v>-142.3409800864616</v>
      </c>
      <c r="AJ162" s="79">
        <v>-157.42942624049044</v>
      </c>
      <c r="AK162" s="79">
        <f>AJ162+AI162+AH162+AG162</f>
        <v>-559.12987996869708</v>
      </c>
      <c r="AL162" s="79">
        <v>-109.90764086385332</v>
      </c>
      <c r="AM162" s="79">
        <v>-88.695382580185225</v>
      </c>
      <c r="AN162" s="79">
        <v>-72.503</v>
      </c>
      <c r="AO162" s="79">
        <v>-121</v>
      </c>
      <c r="AP162" s="79">
        <f>AO162+AN162+AM162+AL162</f>
        <v>-392.10602344403856</v>
      </c>
      <c r="AQ162" s="79">
        <v>-70.13</v>
      </c>
      <c r="AR162" s="79">
        <v>-83.63</v>
      </c>
      <c r="AS162" s="79">
        <v>-74.700999999999993</v>
      </c>
      <c r="AT162" s="79">
        <v>-94.8</v>
      </c>
      <c r="AU162" s="79">
        <f>AT162+AS162+AR162+AQ162</f>
        <v>-323.26099999999997</v>
      </c>
      <c r="AV162" s="79">
        <v>-55.3</v>
      </c>
      <c r="AW162" s="79">
        <v>-82</v>
      </c>
      <c r="AX162" s="79">
        <v>-42.8</v>
      </c>
      <c r="AY162" s="79">
        <v>-60.4</v>
      </c>
      <c r="AZ162" s="79">
        <f>AY162+AX162+AW162+AV162</f>
        <v>-240.5</v>
      </c>
      <c r="BA162" s="79">
        <v>-24.7</v>
      </c>
      <c r="BB162" s="79">
        <v>-43.8</v>
      </c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</row>
    <row r="163" spans="1:123" outlineLevel="1">
      <c r="A163" s="52" t="s">
        <v>224</v>
      </c>
      <c r="B163" s="60" t="s">
        <v>39</v>
      </c>
      <c r="C163" s="55" t="s">
        <v>103</v>
      </c>
      <c r="D163" s="55" t="s">
        <v>103</v>
      </c>
      <c r="E163" s="55" t="s">
        <v>103</v>
      </c>
      <c r="F163" s="55" t="s">
        <v>103</v>
      </c>
      <c r="G163" s="55" t="s">
        <v>103</v>
      </c>
      <c r="H163" s="55" t="s">
        <v>103</v>
      </c>
      <c r="I163" s="55" t="s">
        <v>103</v>
      </c>
      <c r="J163" s="55" t="s">
        <v>103</v>
      </c>
      <c r="K163" s="55" t="s">
        <v>103</v>
      </c>
      <c r="L163" s="55" t="s">
        <v>103</v>
      </c>
      <c r="M163" s="55" t="s">
        <v>103</v>
      </c>
      <c r="N163" s="55" t="s">
        <v>103</v>
      </c>
      <c r="O163" s="55" t="s">
        <v>103</v>
      </c>
      <c r="P163" s="55">
        <f t="shared" ref="P163:AS163" si="1364">P162/P35</f>
        <v>-3.375467743387298E-3</v>
      </c>
      <c r="Q163" s="55">
        <f t="shared" si="1364"/>
        <v>-3.5176949576723321E-3</v>
      </c>
      <c r="R163" s="55">
        <f t="shared" si="1364"/>
        <v>-5.894861687071695E-3</v>
      </c>
      <c r="S163" s="55">
        <f t="shared" si="1364"/>
        <v>-6.9536519554567935E-3</v>
      </c>
      <c r="T163" s="55">
        <f t="shared" si="1364"/>
        <v>-7.6719942891611747E-3</v>
      </c>
      <c r="U163" s="55">
        <f t="shared" si="1364"/>
        <v>-9.156689752427288E-3</v>
      </c>
      <c r="V163" s="55">
        <f t="shared" si="1364"/>
        <v>-7.6112449553928157E-3</v>
      </c>
      <c r="W163" s="55">
        <f t="shared" si="1364"/>
        <v>-1.32535909230138E-2</v>
      </c>
      <c r="X163" s="55">
        <f t="shared" si="1364"/>
        <v>-9.6641748571594261E-3</v>
      </c>
      <c r="Y163" s="55">
        <f t="shared" si="1364"/>
        <v>-9.4434563479098392E-3</v>
      </c>
      <c r="Z163" s="55">
        <f t="shared" si="1364"/>
        <v>-8.0543828282912382E-3</v>
      </c>
      <c r="AA163" s="55">
        <f t="shared" si="1364"/>
        <v>-9.8170437760031013E-3</v>
      </c>
      <c r="AB163" s="55">
        <f t="shared" si="1364"/>
        <v>-4.014018613877581E-3</v>
      </c>
      <c r="AC163" s="55">
        <f t="shared" si="1364"/>
        <v>-1.1178283604270495E-2</v>
      </c>
      <c r="AD163" s="55">
        <f t="shared" si="1364"/>
        <v>-9.5809567007432098E-3</v>
      </c>
      <c r="AE163" s="55">
        <f t="shared" si="1364"/>
        <v>-1.4281031301787504E-2</v>
      </c>
      <c r="AF163" s="55">
        <f t="shared" si="1364"/>
        <v>-1.0276929669548142E-2</v>
      </c>
      <c r="AG163" s="55">
        <f t="shared" si="1364"/>
        <v>-1.1734208187654228E-2</v>
      </c>
      <c r="AH163" s="55">
        <f t="shared" si="1364"/>
        <v>-1.5594103863423118E-2</v>
      </c>
      <c r="AI163" s="55">
        <f t="shared" si="1364"/>
        <v>-1.4906025333495498E-2</v>
      </c>
      <c r="AJ163" s="55">
        <f t="shared" si="1364"/>
        <v>-1.3521120786303919E-2</v>
      </c>
      <c r="AK163" s="55">
        <f t="shared" si="1364"/>
        <v>-1.3920932147943432E-2</v>
      </c>
      <c r="AL163" s="55">
        <f t="shared" si="1364"/>
        <v>-1.3316656876657937E-2</v>
      </c>
      <c r="AM163" s="55">
        <f t="shared" si="1364"/>
        <v>-1.0192044154419122E-2</v>
      </c>
      <c r="AN163" s="55">
        <f t="shared" si="1364"/>
        <v>-8.0526651386117303E-3</v>
      </c>
      <c r="AO163" s="55">
        <f t="shared" si="1364"/>
        <v>-1.1646037459816358E-2</v>
      </c>
      <c r="AP163" s="55">
        <f t="shared" si="1364"/>
        <v>-1.0787177577672681E-2</v>
      </c>
      <c r="AQ163" s="55">
        <f t="shared" si="1364"/>
        <v>-8.7427538490307301E-3</v>
      </c>
      <c r="AR163" s="55">
        <f t="shared" si="1364"/>
        <v>-9.8947111863596626E-3</v>
      </c>
      <c r="AS163" s="55">
        <f t="shared" si="1364"/>
        <v>-9.9372630536574431E-3</v>
      </c>
      <c r="AT163" s="55">
        <f t="shared" ref="AT163" si="1365">AT162/AT35</f>
        <v>-1.2021456016434395E-2</v>
      </c>
      <c r="AU163" s="55">
        <f>AU162/AU35</f>
        <v>-1.0140996304787474E-2</v>
      </c>
      <c r="AV163" s="55">
        <f t="shared" ref="AV163:AZ163" si="1366">AV162/AV35</f>
        <v>-1.2067385327106881E-2</v>
      </c>
      <c r="AW163" s="55">
        <f t="shared" si="1366"/>
        <v>-1.4177040110650069E-2</v>
      </c>
      <c r="AX163" s="55">
        <f t="shared" si="1366"/>
        <v>-7.1616217392031856E-3</v>
      </c>
      <c r="AY163" s="55">
        <f t="shared" si="1366"/>
        <v>-7.7962645050533731E-3</v>
      </c>
      <c r="AZ163" s="55">
        <f t="shared" si="1366"/>
        <v>-9.9835613708820388E-3</v>
      </c>
      <c r="BA163" s="55">
        <f t="shared" ref="BA163:BB163" si="1367">BA162/BA35</f>
        <v>-4.802644549331843E-3</v>
      </c>
      <c r="BB163" s="55">
        <f t="shared" si="1367"/>
        <v>-7.7012343074163939E-3</v>
      </c>
    </row>
    <row r="164" spans="1:123" outlineLevel="1">
      <c r="A164" s="52" t="s">
        <v>215</v>
      </c>
      <c r="B164" s="60" t="s">
        <v>28</v>
      </c>
      <c r="C164" s="53" t="s">
        <v>103</v>
      </c>
      <c r="D164" s="53" t="s">
        <v>103</v>
      </c>
      <c r="E164" s="53" t="s">
        <v>103</v>
      </c>
      <c r="F164" s="53" t="s">
        <v>103</v>
      </c>
      <c r="G164" s="53" t="s">
        <v>103</v>
      </c>
      <c r="H164" s="53" t="s">
        <v>103</v>
      </c>
      <c r="I164" s="53" t="s">
        <v>103</v>
      </c>
      <c r="J164" s="53" t="s">
        <v>103</v>
      </c>
      <c r="K164" s="53" t="s">
        <v>103</v>
      </c>
      <c r="L164" s="53" t="s">
        <v>103</v>
      </c>
      <c r="M164" s="53" t="s">
        <v>103</v>
      </c>
      <c r="N164" s="53" t="s">
        <v>103</v>
      </c>
      <c r="O164" s="55" t="s">
        <v>103</v>
      </c>
      <c r="P164" s="55" t="s">
        <v>103</v>
      </c>
      <c r="Q164" s="55" t="s">
        <v>103</v>
      </c>
      <c r="R164" s="55" t="s">
        <v>103</v>
      </c>
      <c r="S164" s="55" t="s">
        <v>103</v>
      </c>
      <c r="T164" s="55" t="s">
        <v>103</v>
      </c>
      <c r="U164" s="55">
        <f t="shared" ref="U164" si="1368">U162/P162-1</f>
        <v>2.150744586617916</v>
      </c>
      <c r="V164" s="55">
        <f t="shared" ref="V164" si="1369">V162/Q162-1</f>
        <v>1.9421511537476661</v>
      </c>
      <c r="W164" s="55">
        <f t="shared" ref="W164" si="1370">W162/R162-1</f>
        <v>1.4386640051926158</v>
      </c>
      <c r="X164" s="55">
        <f t="shared" ref="X164" si="1371">X162/S162-1</f>
        <v>0.52593670795808078</v>
      </c>
      <c r="Y164" s="55">
        <f t="shared" ref="Y164" si="1372">Y162/T162-1</f>
        <v>0.31894654045963611</v>
      </c>
      <c r="Z164" s="55">
        <f t="shared" ref="Z164" si="1373">Z162/U162-1</f>
        <v>-5.6174669228775675E-2</v>
      </c>
      <c r="AA164" s="55">
        <f t="shared" ref="AA164" si="1374">AA162/V162-1</f>
        <v>0.39063179051251873</v>
      </c>
      <c r="AB164" s="55">
        <f t="shared" ref="AB164" si="1375">AB162/W162-1</f>
        <v>-0.21893560757657726</v>
      </c>
      <c r="AC164" s="55">
        <f t="shared" ref="AC164" si="1376">AC162/X162-1</f>
        <v>1.3744338100230498</v>
      </c>
      <c r="AD164" s="55">
        <f t="shared" ref="AD164" si="1377">AD162/Y162-1</f>
        <v>2.0431384705263995</v>
      </c>
      <c r="AE164" s="55">
        <f t="shared" ref="AE164" si="1378">AE162/Z162-1</f>
        <v>3.572637984878738</v>
      </c>
      <c r="AF164" s="55">
        <f t="shared" ref="AF164" si="1379">AF162/AA162-1</f>
        <v>1.6758353927346046</v>
      </c>
      <c r="AG164" s="55">
        <f t="shared" ref="AG164" si="1380">AG162/AB162-1</f>
        <v>2.6765238315067879</v>
      </c>
      <c r="AH164" s="55">
        <f t="shared" ref="AH164" si="1381">AH162/AC162-1</f>
        <v>0.90016309332030309</v>
      </c>
      <c r="AI164" s="55">
        <f t="shared" ref="AI164" si="1382">AI162/AD162-1</f>
        <v>0.4258472106488731</v>
      </c>
      <c r="AJ164" s="55">
        <f t="shared" ref="AJ164" si="1383">AJ162/AE162-1</f>
        <v>-8.1151903185001761E-2</v>
      </c>
      <c r="AK164" s="55">
        <f t="shared" ref="AK164" si="1384">AK162/AF162-1</f>
        <v>0.47354818465681769</v>
      </c>
      <c r="AL164" s="55">
        <f t="shared" ref="AL164" si="1385">AL162/AG162-1</f>
        <v>-9.3752163299435365E-3</v>
      </c>
      <c r="AM164" s="55">
        <f t="shared" ref="AM164" si="1386">AM162/AH162-1</f>
        <v>-0.40236922945824793</v>
      </c>
      <c r="AN164" s="55">
        <f t="shared" ref="AN164:AO164" si="1387">AN162/AI162-1</f>
        <v>-0.49063860628218381</v>
      </c>
      <c r="AO164" s="55">
        <f t="shared" si="1387"/>
        <v>-0.23140163253114165</v>
      </c>
      <c r="AP164" s="55">
        <f t="shared" ref="AP164:AT164" si="1388">AP162/AK162-1</f>
        <v>-0.29872103514483861</v>
      </c>
      <c r="AQ164" s="55">
        <f t="shared" si="1388"/>
        <v>-0.36191879428225893</v>
      </c>
      <c r="AR164" s="55">
        <f t="shared" si="1388"/>
        <v>-5.7109879148509957E-2</v>
      </c>
      <c r="AS164" s="55">
        <f t="shared" si="1388"/>
        <v>3.0315986924678962E-2</v>
      </c>
      <c r="AT164" s="55">
        <f t="shared" si="1388"/>
        <v>-0.21652892561983472</v>
      </c>
      <c r="AU164" s="55">
        <f t="shared" ref="AU164" si="1389">AU162/AP162-1</f>
        <v>-0.17557757169691668</v>
      </c>
      <c r="AV164" s="55">
        <f t="shared" ref="AV164" si="1390">AV162/AQ162-1</f>
        <v>-0.21146442321403103</v>
      </c>
      <c r="AW164" s="55">
        <f t="shared" ref="AW164" si="1391">AW162/AR162-1</f>
        <v>-1.9490613416238145E-2</v>
      </c>
      <c r="AX164" s="55">
        <f t="shared" ref="AX164" si="1392">AX162/AS162-1</f>
        <v>-0.42704916935516257</v>
      </c>
      <c r="AY164" s="55">
        <f t="shared" ref="AY164" si="1393">AY162/AT162-1</f>
        <v>-0.3628691983122363</v>
      </c>
      <c r="AZ164" s="55">
        <f t="shared" ref="AZ164:BB164" si="1394">AZ162/AU162-1</f>
        <v>-0.25601913005280552</v>
      </c>
      <c r="BA164" s="55">
        <f t="shared" si="1394"/>
        <v>-0.55334538878842676</v>
      </c>
      <c r="BB164" s="55">
        <f t="shared" si="1394"/>
        <v>-0.46585365853658545</v>
      </c>
    </row>
    <row r="165" spans="1:123" outlineLevel="1"/>
    <row r="166" spans="1:123" s="72" customFormat="1" outlineLevel="1">
      <c r="A166" s="73" t="s">
        <v>231</v>
      </c>
      <c r="B166" s="73" t="s">
        <v>57</v>
      </c>
      <c r="C166" s="79">
        <f>C169+C172+C175+C178+C181</f>
        <v>0</v>
      </c>
      <c r="D166" s="79">
        <v>0</v>
      </c>
      <c r="E166" s="79">
        <v>0</v>
      </c>
      <c r="F166" s="79">
        <v>0</v>
      </c>
      <c r="G166" s="79">
        <v>0</v>
      </c>
      <c r="H166" s="79">
        <v>0</v>
      </c>
      <c r="I166" s="79">
        <v>0</v>
      </c>
      <c r="J166" s="79">
        <v>0</v>
      </c>
      <c r="K166" s="79">
        <v>0</v>
      </c>
      <c r="L166" s="79">
        <v>0</v>
      </c>
      <c r="M166" s="79">
        <v>0</v>
      </c>
      <c r="N166" s="79">
        <v>0</v>
      </c>
      <c r="O166" s="79">
        <v>0</v>
      </c>
      <c r="P166" s="79">
        <v>0</v>
      </c>
      <c r="Q166" s="79">
        <v>0</v>
      </c>
      <c r="R166" s="79">
        <v>0</v>
      </c>
      <c r="S166" s="79">
        <f t="shared" ref="S166:AK166" si="1395">S169+S172+S175+S178+S181</f>
        <v>-37.452318826820829</v>
      </c>
      <c r="T166" s="79">
        <f t="shared" si="1395"/>
        <v>-24.693321175976283</v>
      </c>
      <c r="U166" s="79">
        <f t="shared" si="1395"/>
        <v>-36.104530214635375</v>
      </c>
      <c r="V166" s="79">
        <f t="shared" si="1395"/>
        <v>-98.250170217432483</v>
      </c>
      <c r="W166" s="79">
        <f t="shared" si="1395"/>
        <v>-6.8309270030316975</v>
      </c>
      <c r="X166" s="79">
        <f t="shared" si="1395"/>
        <v>-19.543451641038356</v>
      </c>
      <c r="Y166" s="79">
        <f t="shared" si="1395"/>
        <v>-6.4379587104526994</v>
      </c>
      <c r="Z166" s="79">
        <f t="shared" si="1395"/>
        <v>-18.707478403409485</v>
      </c>
      <c r="AA166" s="79">
        <f t="shared" si="1395"/>
        <v>-51.519815757932243</v>
      </c>
      <c r="AB166" s="79">
        <f t="shared" si="1395"/>
        <v>-25.07162472740665</v>
      </c>
      <c r="AC166" s="79">
        <f t="shared" si="1395"/>
        <v>-43.226509845547625</v>
      </c>
      <c r="AD166" s="79">
        <f t="shared" si="1395"/>
        <v>-77.73196170481782</v>
      </c>
      <c r="AE166" s="79">
        <f t="shared" si="1395"/>
        <v>-78.144919482371719</v>
      </c>
      <c r="AF166" s="79">
        <f t="shared" si="1395"/>
        <v>-224.17501576014382</v>
      </c>
      <c r="AG166" s="79">
        <f t="shared" si="1395"/>
        <v>-134.14216887932599</v>
      </c>
      <c r="AH166" s="79">
        <f t="shared" si="1395"/>
        <v>-181.26454542543999</v>
      </c>
      <c r="AI166" s="79">
        <f t="shared" si="1395"/>
        <v>-105.126620901007</v>
      </c>
      <c r="AJ166" s="79">
        <f t="shared" si="1395"/>
        <v>-89.657316535827704</v>
      </c>
      <c r="AK166" s="79">
        <f t="shared" si="1395"/>
        <v>-510.19065174160067</v>
      </c>
      <c r="AL166" s="79">
        <f>AL169+AL172+AL175+AL178+AL181</f>
        <v>-80.119010926183606</v>
      </c>
      <c r="AM166" s="79">
        <f>AM169+AM172+AM175+AM178+AM181</f>
        <v>-281.60998916918197</v>
      </c>
      <c r="AN166" s="79">
        <f>AN169+AN172+AN175+AN178+AN181</f>
        <v>-162.57900000000001</v>
      </c>
      <c r="AO166" s="79">
        <f t="shared" ref="AO166" si="1396">AO169+AO172+AO175+AO178+AO181</f>
        <v>-117</v>
      </c>
      <c r="AP166" s="79">
        <f t="shared" ref="AP166" si="1397">AP169+AP172+AP175+AP178+AP181</f>
        <v>-641.30800009536551</v>
      </c>
      <c r="AQ166" s="79">
        <f>AQ169+AQ172+AQ175+AQ178+AQ181-0.04</f>
        <v>-84.96</v>
      </c>
      <c r="AR166" s="79">
        <f>AR169+AR172+AR175+AR178+AR181</f>
        <v>-239.1</v>
      </c>
      <c r="AS166" s="79">
        <f>AS169+AS172+AS175+AS178+AS181</f>
        <v>-219.28099999999998</v>
      </c>
      <c r="AT166" s="79">
        <v>-226.8</v>
      </c>
      <c r="AU166" s="79">
        <f t="shared" ref="AU166" si="1398">AU169+AU172+AU175+AU178+AU181</f>
        <v>-770.101</v>
      </c>
      <c r="AV166" s="79">
        <f>AV169+AV172+AV175+AV178+AV181</f>
        <v>-42.300000000000004</v>
      </c>
      <c r="AW166" s="79">
        <f t="shared" ref="AW166:AZ166" si="1399">AW169+AW172+AW175+AW178+AW181</f>
        <v>-67.599999999999994</v>
      </c>
      <c r="AX166" s="79">
        <f t="shared" si="1399"/>
        <v>-132.1</v>
      </c>
      <c r="AY166" s="79">
        <f t="shared" si="1399"/>
        <v>-259.7</v>
      </c>
      <c r="AZ166" s="79">
        <f t="shared" si="1399"/>
        <v>-498.5</v>
      </c>
      <c r="BA166" s="79">
        <f>BA169+BA172+BA175+BA178+BA181</f>
        <v>-125.52184535813323</v>
      </c>
      <c r="BB166" s="79">
        <f>BB169+BB172+BB175+BB178+BB181</f>
        <v>-98.7</v>
      </c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</row>
    <row r="167" spans="1:123" outlineLevel="1">
      <c r="A167" s="52" t="s">
        <v>224</v>
      </c>
      <c r="B167" s="52" t="s">
        <v>39</v>
      </c>
      <c r="C167" s="55" t="s">
        <v>103</v>
      </c>
      <c r="D167" s="55" t="s">
        <v>103</v>
      </c>
      <c r="E167" s="55" t="s">
        <v>103</v>
      </c>
      <c r="F167" s="55" t="s">
        <v>103</v>
      </c>
      <c r="G167" s="55" t="s">
        <v>103</v>
      </c>
      <c r="H167" s="55" t="s">
        <v>103</v>
      </c>
      <c r="I167" s="55" t="s">
        <v>103</v>
      </c>
      <c r="J167" s="55" t="s">
        <v>103</v>
      </c>
      <c r="K167" s="55" t="s">
        <v>103</v>
      </c>
      <c r="L167" s="55" t="s">
        <v>103</v>
      </c>
      <c r="M167" s="55" t="s">
        <v>103</v>
      </c>
      <c r="N167" s="55" t="s">
        <v>103</v>
      </c>
      <c r="O167" s="55" t="s">
        <v>103</v>
      </c>
      <c r="P167" s="55" t="s">
        <v>103</v>
      </c>
      <c r="Q167" s="55" t="s">
        <v>103</v>
      </c>
      <c r="R167" s="55" t="s">
        <v>103</v>
      </c>
      <c r="S167" s="55">
        <f t="shared" ref="S167:AS167" si="1400">S166/S35</f>
        <v>-1.2081227622210127E-2</v>
      </c>
      <c r="T167" s="55">
        <f t="shared" si="1400"/>
        <v>-7.6169257472872643E-3</v>
      </c>
      <c r="U167" s="55">
        <f t="shared" si="1400"/>
        <v>-8.3275347603596356E-3</v>
      </c>
      <c r="V167" s="55">
        <f t="shared" si="1400"/>
        <v>-7.3335152240701276E-3</v>
      </c>
      <c r="W167" s="55">
        <f t="shared" si="1400"/>
        <v>-2.3432505850950079E-3</v>
      </c>
      <c r="X167" s="55">
        <f t="shared" si="1400"/>
        <v>-5.7418115253693482E-3</v>
      </c>
      <c r="Y167" s="55">
        <f t="shared" si="1400"/>
        <v>-1.8532922815263544E-3</v>
      </c>
      <c r="Z167" s="55">
        <f t="shared" si="1400"/>
        <v>-4.0213525363833325E-3</v>
      </c>
      <c r="AA167" s="55">
        <f t="shared" si="1400"/>
        <v>-3.5666957372869181E-3</v>
      </c>
      <c r="AB167" s="55">
        <f t="shared" si="1400"/>
        <v>-3.3348825960624467E-3</v>
      </c>
      <c r="AC167" s="55">
        <f t="shared" si="1400"/>
        <v>-6.1865440962493648E-3</v>
      </c>
      <c r="AD167" s="55">
        <f t="shared" si="1400"/>
        <v>-7.4602184392399415E-3</v>
      </c>
      <c r="AE167" s="55">
        <f t="shared" si="1400"/>
        <v>-6.5135556287793436E-3</v>
      </c>
      <c r="AF167" s="55">
        <f t="shared" si="1400"/>
        <v>-6.0715871549796548E-3</v>
      </c>
      <c r="AG167" s="55">
        <f t="shared" si="1400"/>
        <v>-1.4187321689598714E-2</v>
      </c>
      <c r="AH167" s="55">
        <f t="shared" si="1400"/>
        <v>-1.9046063481288407E-2</v>
      </c>
      <c r="AI167" s="55">
        <f t="shared" si="1400"/>
        <v>-1.1008917273320299E-2</v>
      </c>
      <c r="AJ167" s="55">
        <f t="shared" si="1400"/>
        <v>-7.7003863585511688E-3</v>
      </c>
      <c r="AK167" s="55">
        <f t="shared" si="1400"/>
        <v>-1.2702468066645777E-2</v>
      </c>
      <c r="AL167" s="55">
        <f t="shared" si="1400"/>
        <v>-9.7073994984827813E-3</v>
      </c>
      <c r="AM167" s="55">
        <f t="shared" si="1400"/>
        <v>-3.2359987188092916E-2</v>
      </c>
      <c r="AN167" s="55">
        <f t="shared" si="1400"/>
        <v>-1.8057104472509505E-2</v>
      </c>
      <c r="AO167" s="55">
        <f t="shared" si="1400"/>
        <v>-1.1261044485938133E-2</v>
      </c>
      <c r="AP167" s="55">
        <f t="shared" si="1400"/>
        <v>-1.7642940596137413E-2</v>
      </c>
      <c r="AQ167" s="55">
        <f t="shared" si="1400"/>
        <v>-1.0591535249018263E-2</v>
      </c>
      <c r="AR167" s="55">
        <f t="shared" si="1400"/>
        <v>-2.8289195798859204E-2</v>
      </c>
      <c r="AS167" s="55">
        <f t="shared" si="1400"/>
        <v>-2.9170332119637724E-2</v>
      </c>
      <c r="AT167" s="55">
        <f t="shared" ref="AT167" si="1401">AT166/AT35</f>
        <v>-2.8760192241849381E-2</v>
      </c>
      <c r="AU167" s="55">
        <f>AU166/AU35</f>
        <v>-2.4158780042483133E-2</v>
      </c>
      <c r="AV167" s="55">
        <f t="shared" ref="AV167:AZ167" si="1402">AV166/AV35</f>
        <v>-9.2305677999389001E-3</v>
      </c>
      <c r="AW167" s="55">
        <f t="shared" si="1402"/>
        <v>-1.168741355463347E-2</v>
      </c>
      <c r="AX167" s="55">
        <f t="shared" si="1402"/>
        <v>-2.2103977377307026E-2</v>
      </c>
      <c r="AY167" s="55">
        <f t="shared" si="1402"/>
        <v>-3.3521355827191408E-2</v>
      </c>
      <c r="AZ167" s="55">
        <f t="shared" si="1402"/>
        <v>-2.0693577311370882E-2</v>
      </c>
      <c r="BA167" s="55">
        <f t="shared" ref="BA167:BB167" si="1403">BA166/BA35</f>
        <v>-2.4406348438514702E-2</v>
      </c>
      <c r="BB167" s="55">
        <f t="shared" si="1403"/>
        <v>-1.7354151281780781E-2</v>
      </c>
    </row>
    <row r="168" spans="1:123" outlineLevel="1">
      <c r="A168" s="52" t="s">
        <v>215</v>
      </c>
      <c r="B168" s="52" t="s">
        <v>28</v>
      </c>
      <c r="C168" s="53" t="s">
        <v>103</v>
      </c>
      <c r="D168" s="53" t="s">
        <v>103</v>
      </c>
      <c r="E168" s="53" t="s">
        <v>103</v>
      </c>
      <c r="F168" s="53" t="s">
        <v>103</v>
      </c>
      <c r="G168" s="53" t="s">
        <v>103</v>
      </c>
      <c r="H168" s="53" t="s">
        <v>103</v>
      </c>
      <c r="I168" s="53" t="s">
        <v>103</v>
      </c>
      <c r="J168" s="53" t="s">
        <v>103</v>
      </c>
      <c r="K168" s="53" t="s">
        <v>103</v>
      </c>
      <c r="L168" s="53" t="s">
        <v>103</v>
      </c>
      <c r="M168" s="53" t="s">
        <v>103</v>
      </c>
      <c r="N168" s="53" t="s">
        <v>103</v>
      </c>
      <c r="O168" s="55" t="s">
        <v>103</v>
      </c>
      <c r="P168" s="55" t="s">
        <v>103</v>
      </c>
      <c r="Q168" s="55" t="s">
        <v>103</v>
      </c>
      <c r="R168" s="55" t="s">
        <v>103</v>
      </c>
      <c r="S168" s="55" t="s">
        <v>103</v>
      </c>
      <c r="T168" s="55" t="s">
        <v>103</v>
      </c>
      <c r="U168" s="55" t="s">
        <v>103</v>
      </c>
      <c r="V168" s="55" t="s">
        <v>103</v>
      </c>
      <c r="W168" s="55" t="s">
        <v>103</v>
      </c>
      <c r="X168" s="55" t="s">
        <v>103</v>
      </c>
      <c r="Y168" s="55" t="s">
        <v>103</v>
      </c>
      <c r="Z168" s="55" t="s">
        <v>103</v>
      </c>
      <c r="AA168" s="55" t="s">
        <v>103</v>
      </c>
      <c r="AB168" s="55">
        <f t="shared" ref="AB168" si="1404">AB166/W166-1</f>
        <v>2.6703107376611372</v>
      </c>
      <c r="AC168" s="55">
        <f t="shared" ref="AC168" si="1405">AC166/X166-1</f>
        <v>1.2118155298001891</v>
      </c>
      <c r="AD168" s="55">
        <f t="shared" ref="AD168" si="1406">AD166/Y166-1</f>
        <v>11.07400749225245</v>
      </c>
      <c r="AE168" s="55">
        <f t="shared" ref="AE168" si="1407">AE166/Z166-1</f>
        <v>3.1772021753679862</v>
      </c>
      <c r="AF168" s="55">
        <f t="shared" ref="AF168" si="1408">AF166/AA166-1</f>
        <v>3.3512386925729398</v>
      </c>
      <c r="AG168" s="55">
        <f t="shared" ref="AG168" si="1409">AG166/AB166-1</f>
        <v>4.3503580377338134</v>
      </c>
      <c r="AH168" s="55">
        <f t="shared" ref="AH168" si="1410">AH166/AC166-1</f>
        <v>3.1933652768431973</v>
      </c>
      <c r="AI168" s="55">
        <f t="shared" ref="AI168" si="1411">AI166/AD166-1</f>
        <v>0.3524246474084709</v>
      </c>
      <c r="AJ168" s="55">
        <f t="shared" ref="AJ168" si="1412">AJ166/AE166-1</f>
        <v>0.14732111991046337</v>
      </c>
      <c r="AK168" s="55">
        <f t="shared" ref="AK168" si="1413">AK166/AF166-1</f>
        <v>1.2758586634269693</v>
      </c>
      <c r="AL168" s="55">
        <f t="shared" ref="AL168" si="1414">AL166/AG166-1</f>
        <v>-0.4027306133818479</v>
      </c>
      <c r="AM168" s="55">
        <f t="shared" ref="AM168" si="1415">AM166/AH166-1</f>
        <v>0.5535856088581721</v>
      </c>
      <c r="AN168" s="55">
        <f t="shared" ref="AN168:AO168" si="1416">AN166/AI166-1</f>
        <v>0.54650647577737055</v>
      </c>
      <c r="AO168" s="55">
        <f t="shared" si="1416"/>
        <v>0.30496879140082189</v>
      </c>
      <c r="AP168" s="55">
        <f t="shared" ref="AP168:AT168" si="1417">AP166/AK166-1</f>
        <v>0.25699676759301471</v>
      </c>
      <c r="AQ168" s="55">
        <f t="shared" si="1417"/>
        <v>6.0422476736221364E-2</v>
      </c>
      <c r="AR168" s="55">
        <f t="shared" si="1417"/>
        <v>-0.15095341360083425</v>
      </c>
      <c r="AS168" s="55">
        <f t="shared" si="1417"/>
        <v>0.34876583076535073</v>
      </c>
      <c r="AT168" s="55">
        <f t="shared" si="1417"/>
        <v>0.93846153846153846</v>
      </c>
      <c r="AU168" s="55">
        <f t="shared" ref="AU168" si="1418">AU166/AP166-1</f>
        <v>0.20082861883132974</v>
      </c>
      <c r="AV168" s="55">
        <f t="shared" ref="AV168" si="1419">AV166/AQ166-1</f>
        <v>-0.50211864406779649</v>
      </c>
      <c r="AW168" s="55">
        <f t="shared" ref="AW168" si="1420">AW166/AR166-1</f>
        <v>-0.71727310748640738</v>
      </c>
      <c r="AX168" s="55">
        <f t="shared" ref="AX168" si="1421">AX166/AS166-1</f>
        <v>-0.3975766254258235</v>
      </c>
      <c r="AY168" s="55">
        <f t="shared" ref="AY168" si="1422">AY166/AT166-1</f>
        <v>0.14506172839506171</v>
      </c>
      <c r="AZ168" s="55">
        <f t="shared" ref="AZ168:BB168" si="1423">AZ166/AU166-1</f>
        <v>-0.35268231050212895</v>
      </c>
      <c r="BA168" s="55">
        <f t="shared" si="1423"/>
        <v>1.9674195120126057</v>
      </c>
      <c r="BB168" s="55">
        <f t="shared" si="1423"/>
        <v>0.46005917159763321</v>
      </c>
    </row>
    <row r="169" spans="1:123" s="59" customFormat="1" outlineLevel="1">
      <c r="A169" s="57" t="s">
        <v>219</v>
      </c>
      <c r="B169" s="57" t="s">
        <v>29</v>
      </c>
      <c r="C169" s="80">
        <v>0</v>
      </c>
      <c r="D169" s="80">
        <v>0</v>
      </c>
      <c r="E169" s="80">
        <v>0</v>
      </c>
      <c r="F169" s="80">
        <v>0</v>
      </c>
      <c r="G169" s="80">
        <f>SUM(C169:F169)</f>
        <v>0</v>
      </c>
      <c r="H169" s="80">
        <v>0</v>
      </c>
      <c r="I169" s="80">
        <v>0</v>
      </c>
      <c r="J169" s="80">
        <v>0</v>
      </c>
      <c r="K169" s="80">
        <v>0</v>
      </c>
      <c r="L169" s="80">
        <v>0</v>
      </c>
      <c r="M169" s="80">
        <v>0</v>
      </c>
      <c r="N169" s="80">
        <v>0</v>
      </c>
      <c r="O169" s="80">
        <v>0</v>
      </c>
      <c r="P169" s="80">
        <v>0</v>
      </c>
      <c r="Q169" s="80">
        <v>0</v>
      </c>
      <c r="R169" s="80">
        <v>0</v>
      </c>
      <c r="S169" s="80">
        <v>0</v>
      </c>
      <c r="T169" s="80">
        <v>0</v>
      </c>
      <c r="U169" s="80">
        <v>0</v>
      </c>
      <c r="V169" s="80">
        <v>0</v>
      </c>
      <c r="W169" s="80">
        <v>0</v>
      </c>
      <c r="X169" s="80">
        <v>0</v>
      </c>
      <c r="Y169" s="80">
        <v>0</v>
      </c>
      <c r="Z169" s="80">
        <v>0</v>
      </c>
      <c r="AA169" s="80">
        <v>0</v>
      </c>
      <c r="AB169" s="80">
        <v>-10.53833931216715</v>
      </c>
      <c r="AC169" s="80">
        <v>-24.324055375377622</v>
      </c>
      <c r="AD169" s="80">
        <v>-30.652535840420754</v>
      </c>
      <c r="AE169" s="80">
        <v>-57.465208339883851</v>
      </c>
      <c r="AF169" s="80">
        <f>AE169+AD169+AC169+AB169</f>
        <v>-122.98013886784939</v>
      </c>
      <c r="AG169" s="80">
        <v>-55.948612934455284</v>
      </c>
      <c r="AH169" s="80">
        <v>-37.843618399248172</v>
      </c>
      <c r="AI169" s="80">
        <v>-51.660052404783215</v>
      </c>
      <c r="AJ169" s="80">
        <v>-42.581643364979286</v>
      </c>
      <c r="AK169" s="80">
        <f>AJ169+AI169+AH169+AG169</f>
        <v>-188.03392710346594</v>
      </c>
      <c r="AL169" s="80">
        <v>-35.22600253931833</v>
      </c>
      <c r="AM169" s="80">
        <v>-99.941635752698659</v>
      </c>
      <c r="AN169" s="80">
        <v>-64.093999999999994</v>
      </c>
      <c r="AO169" s="80">
        <v>-56.9</v>
      </c>
      <c r="AP169" s="80">
        <f>AO169+AN169+AM169+AL169</f>
        <v>-256.16163829201696</v>
      </c>
      <c r="AQ169" s="80">
        <v>-26.1</v>
      </c>
      <c r="AR169" s="80">
        <v>-98.7</v>
      </c>
      <c r="AS169" s="80">
        <f>-206.463</f>
        <v>-206.46299999999999</v>
      </c>
      <c r="AT169" s="80">
        <v>-167</v>
      </c>
      <c r="AU169" s="80">
        <f>AT169+AS169+AR169+AQ169</f>
        <v>-498.26299999999998</v>
      </c>
      <c r="AV169" s="80">
        <v>-42.1</v>
      </c>
      <c r="AW169" s="80">
        <v>-66.5</v>
      </c>
      <c r="AX169" s="80">
        <v>-121.1</v>
      </c>
      <c r="AY169" s="80">
        <v>-257.2</v>
      </c>
      <c r="AZ169" s="80">
        <v>-483.7</v>
      </c>
      <c r="BA169" s="80">
        <v>-125.72184535813324</v>
      </c>
      <c r="BB169" s="80">
        <v>-87.7</v>
      </c>
    </row>
    <row r="170" spans="1:123" outlineLevel="1">
      <c r="A170" s="52" t="s">
        <v>224</v>
      </c>
      <c r="B170" s="52" t="s">
        <v>39</v>
      </c>
      <c r="C170" s="55" t="s">
        <v>103</v>
      </c>
      <c r="D170" s="55" t="s">
        <v>103</v>
      </c>
      <c r="E170" s="55" t="s">
        <v>103</v>
      </c>
      <c r="F170" s="55" t="s">
        <v>103</v>
      </c>
      <c r="G170" s="55" t="s">
        <v>103</v>
      </c>
      <c r="H170" s="55" t="s">
        <v>103</v>
      </c>
      <c r="I170" s="55" t="s">
        <v>103</v>
      </c>
      <c r="J170" s="55" t="s">
        <v>103</v>
      </c>
      <c r="K170" s="55" t="s">
        <v>103</v>
      </c>
      <c r="L170" s="55" t="s">
        <v>103</v>
      </c>
      <c r="M170" s="55" t="s">
        <v>103</v>
      </c>
      <c r="N170" s="55" t="s">
        <v>103</v>
      </c>
      <c r="O170" s="55" t="s">
        <v>103</v>
      </c>
      <c r="P170" s="55" t="s">
        <v>103</v>
      </c>
      <c r="Q170" s="55" t="s">
        <v>103</v>
      </c>
      <c r="R170" s="55" t="s">
        <v>103</v>
      </c>
      <c r="S170" s="55" t="s">
        <v>103</v>
      </c>
      <c r="T170" s="55" t="s">
        <v>103</v>
      </c>
      <c r="U170" s="55" t="s">
        <v>103</v>
      </c>
      <c r="V170" s="55" t="s">
        <v>103</v>
      </c>
      <c r="W170" s="55" t="s">
        <v>103</v>
      </c>
      <c r="X170" s="55" t="s">
        <v>103</v>
      </c>
      <c r="Y170" s="55" t="s">
        <v>103</v>
      </c>
      <c r="Z170" s="55" t="s">
        <v>103</v>
      </c>
      <c r="AA170" s="55" t="s">
        <v>103</v>
      </c>
      <c r="AB170" s="55">
        <f t="shared" ref="AB170:AS170" si="1424">AB169/AB37</f>
        <v>-2.5318330932494275E-3</v>
      </c>
      <c r="AC170" s="55">
        <f t="shared" si="1424"/>
        <v>-6.1181088054218105E-3</v>
      </c>
      <c r="AD170" s="55">
        <f t="shared" si="1424"/>
        <v>-5.0385353582910767E-3</v>
      </c>
      <c r="AE170" s="55">
        <f t="shared" si="1424"/>
        <v>-9.0916742584943745E-3</v>
      </c>
      <c r="AF170" s="55">
        <f t="shared" si="1424"/>
        <v>-5.9866652432742379E-3</v>
      </c>
      <c r="AG170" s="55">
        <f t="shared" si="1424"/>
        <v>-1.0788508907394611E-2</v>
      </c>
      <c r="AH170" s="55">
        <f t="shared" si="1424"/>
        <v>-6.8387908106243471E-3</v>
      </c>
      <c r="AI170" s="55">
        <f t="shared" si="1424"/>
        <v>-9.3056233277472155E-3</v>
      </c>
      <c r="AJ170" s="55">
        <f t="shared" si="1424"/>
        <v>-6.9325271240141297E-3</v>
      </c>
      <c r="AK170" s="55">
        <f t="shared" si="1424"/>
        <v>-8.3893527730622159E-3</v>
      </c>
      <c r="AL170" s="55">
        <f t="shared" si="1424"/>
        <v>-7.4136275942310167E-3</v>
      </c>
      <c r="AM170" s="55">
        <f t="shared" si="1424"/>
        <v>-1.7991148119856235E-2</v>
      </c>
      <c r="AN170" s="55">
        <f t="shared" si="1424"/>
        <v>-1.1093662294962225E-2</v>
      </c>
      <c r="AO170" s="55">
        <f t="shared" si="1424"/>
        <v>-9.5739668865257779E-3</v>
      </c>
      <c r="AP170" s="55">
        <f t="shared" si="1424"/>
        <v>-1.1629280860663683E-2</v>
      </c>
      <c r="AQ170" s="55">
        <f t="shared" si="1424"/>
        <v>-5.366284927113104E-3</v>
      </c>
      <c r="AR170" s="55">
        <f t="shared" si="1424"/>
        <v>-1.8067326877665709E-2</v>
      </c>
      <c r="AS170" s="55">
        <f t="shared" si="1424"/>
        <v>-3.9461326130525914E-2</v>
      </c>
      <c r="AT170" s="55">
        <f t="shared" ref="AT170" si="1425">AT169/AT37</f>
        <v>-3.4205890786940314E-2</v>
      </c>
      <c r="AU170" s="55">
        <f>AU169/AU37</f>
        <v>-2.4375864507289673E-2</v>
      </c>
      <c r="AV170" s="55">
        <f t="shared" ref="AV170:AZ170" si="1426">AV169/AV37</f>
        <v>-9.1949504215262309E-3</v>
      </c>
      <c r="AW170" s="55">
        <f t="shared" si="1426"/>
        <v>-1.150379711799609E-2</v>
      </c>
      <c r="AX170" s="55">
        <f t="shared" si="1426"/>
        <v>-2.026574737264877E-2</v>
      </c>
      <c r="AY170" s="55">
        <f t="shared" si="1426"/>
        <v>-3.6273376018954667E-2</v>
      </c>
      <c r="AZ170" s="55">
        <f t="shared" si="1426"/>
        <v>-2.0648967551622419E-2</v>
      </c>
      <c r="BA170" s="55">
        <f t="shared" ref="BA170:BB170" si="1427">BA169/BA37</f>
        <v>-2.444523624863075E-2</v>
      </c>
      <c r="BB170" s="55">
        <f t="shared" si="1427"/>
        <v>-1.542005134156205E-2</v>
      </c>
    </row>
    <row r="171" spans="1:123" outlineLevel="1">
      <c r="A171" s="52" t="s">
        <v>215</v>
      </c>
      <c r="B171" s="52" t="s">
        <v>28</v>
      </c>
      <c r="C171" s="53" t="s">
        <v>103</v>
      </c>
      <c r="D171" s="53" t="s">
        <v>103</v>
      </c>
      <c r="E171" s="53" t="s">
        <v>103</v>
      </c>
      <c r="F171" s="53" t="s">
        <v>103</v>
      </c>
      <c r="G171" s="53" t="s">
        <v>103</v>
      </c>
      <c r="H171" s="53" t="s">
        <v>103</v>
      </c>
      <c r="I171" s="53" t="s">
        <v>103</v>
      </c>
      <c r="J171" s="53" t="s">
        <v>103</v>
      </c>
      <c r="K171" s="53" t="s">
        <v>103</v>
      </c>
      <c r="L171" s="53" t="s">
        <v>103</v>
      </c>
      <c r="M171" s="53" t="s">
        <v>103</v>
      </c>
      <c r="N171" s="53" t="s">
        <v>103</v>
      </c>
      <c r="O171" s="55" t="s">
        <v>103</v>
      </c>
      <c r="P171" s="55" t="s">
        <v>103</v>
      </c>
      <c r="Q171" s="55" t="s">
        <v>103</v>
      </c>
      <c r="R171" s="55" t="s">
        <v>103</v>
      </c>
      <c r="S171" s="55" t="s">
        <v>103</v>
      </c>
      <c r="T171" s="55" t="s">
        <v>103</v>
      </c>
      <c r="U171" s="55" t="s">
        <v>103</v>
      </c>
      <c r="V171" s="55" t="s">
        <v>103</v>
      </c>
      <c r="W171" s="55" t="s">
        <v>103</v>
      </c>
      <c r="X171" s="55" t="s">
        <v>103</v>
      </c>
      <c r="Y171" s="55" t="s">
        <v>103</v>
      </c>
      <c r="Z171" s="55" t="s">
        <v>103</v>
      </c>
      <c r="AA171" s="55" t="s">
        <v>103</v>
      </c>
      <c r="AB171" s="55" t="s">
        <v>103</v>
      </c>
      <c r="AC171" s="55" t="s">
        <v>103</v>
      </c>
      <c r="AD171" s="55" t="s">
        <v>103</v>
      </c>
      <c r="AE171" s="55" t="s">
        <v>103</v>
      </c>
      <c r="AF171" s="55" t="s">
        <v>103</v>
      </c>
      <c r="AG171" s="55">
        <f t="shared" ref="AG171" si="1428">AG169/AB169-1</f>
        <v>4.3090540432551103</v>
      </c>
      <c r="AH171" s="55">
        <f t="shared" ref="AH171" si="1429">AH169/AC169-1</f>
        <v>0.55581040312693597</v>
      </c>
      <c r="AI171" s="55">
        <f t="shared" ref="AI171" si="1430">AI169/AD169-1</f>
        <v>0.68534351199290855</v>
      </c>
      <c r="AJ171" s="55">
        <f t="shared" ref="AJ171" si="1431">AJ169/AE169-1</f>
        <v>-0.25900132279820864</v>
      </c>
      <c r="AK171" s="55">
        <f t="shared" ref="AK171" si="1432">AK169/AF169-1</f>
        <v>0.52897800274499063</v>
      </c>
      <c r="AL171" s="55">
        <f t="shared" ref="AL171" si="1433">AL169/AG169-1</f>
        <v>-0.37038649053576778</v>
      </c>
      <c r="AM171" s="55">
        <f t="shared" ref="AM171" si="1434">AM169/AH169-1</f>
        <v>1.6409112019447951</v>
      </c>
      <c r="AN171" s="55">
        <f t="shared" ref="AN171:AO171" si="1435">AN169/AI169-1</f>
        <v>0.24068786260204256</v>
      </c>
      <c r="AO171" s="55">
        <f t="shared" si="1435"/>
        <v>0.33625655337662841</v>
      </c>
      <c r="AP171" s="55">
        <f t="shared" ref="AP171:AT171" si="1436">AP169/AK169-1</f>
        <v>0.362316057734962</v>
      </c>
      <c r="AQ171" s="55">
        <f t="shared" si="1436"/>
        <v>-0.25907005852089304</v>
      </c>
      <c r="AR171" s="55">
        <f t="shared" si="1436"/>
        <v>-1.2423608472559189E-2</v>
      </c>
      <c r="AS171" s="55">
        <f t="shared" si="1436"/>
        <v>2.221253159422099</v>
      </c>
      <c r="AT171" s="55">
        <f t="shared" si="1436"/>
        <v>1.9349736379613356</v>
      </c>
      <c r="AU171" s="55">
        <f t="shared" ref="AU171" si="1437">AU169/AP169-1</f>
        <v>0.94511170104242681</v>
      </c>
      <c r="AV171" s="55">
        <f t="shared" ref="AV171" si="1438">AV169/AQ169-1</f>
        <v>0.61302681992337171</v>
      </c>
      <c r="AW171" s="55">
        <f t="shared" ref="AW171" si="1439">AW169/AR169-1</f>
        <v>-0.32624113475177308</v>
      </c>
      <c r="AX171" s="55">
        <f t="shared" ref="AX171" si="1440">AX169/AS169-1</f>
        <v>-0.41345422666531051</v>
      </c>
      <c r="AY171" s="55">
        <f t="shared" ref="AY171" si="1441">AY169/AT169-1</f>
        <v>0.54011976047904176</v>
      </c>
      <c r="AZ171" s="55">
        <f t="shared" ref="AZ171:BB171" si="1442">AZ169/AU169-1</f>
        <v>-2.9227536461667758E-2</v>
      </c>
      <c r="BA171" s="55">
        <f t="shared" si="1442"/>
        <v>1.9862671106444947</v>
      </c>
      <c r="BB171" s="55">
        <f t="shared" si="1442"/>
        <v>0.31879699248120308</v>
      </c>
    </row>
    <row r="172" spans="1:123" s="59" customFormat="1" outlineLevel="1">
      <c r="A172" s="57" t="s">
        <v>30</v>
      </c>
      <c r="B172" s="57" t="s">
        <v>30</v>
      </c>
      <c r="C172" s="80">
        <v>0</v>
      </c>
      <c r="D172" s="80">
        <v>0</v>
      </c>
      <c r="E172" s="80">
        <v>0</v>
      </c>
      <c r="F172" s="80">
        <v>0</v>
      </c>
      <c r="G172" s="80">
        <f>SUM(C172:F172)</f>
        <v>0</v>
      </c>
      <c r="H172" s="80">
        <v>0</v>
      </c>
      <c r="I172" s="80">
        <v>0</v>
      </c>
      <c r="J172" s="80">
        <v>0</v>
      </c>
      <c r="K172" s="80">
        <v>0</v>
      </c>
      <c r="L172" s="80">
        <f>SUM(H172:K172)</f>
        <v>0</v>
      </c>
      <c r="M172" s="80">
        <v>0</v>
      </c>
      <c r="N172" s="80">
        <v>0</v>
      </c>
      <c r="O172" s="80">
        <v>0</v>
      </c>
      <c r="P172" s="80">
        <v>0</v>
      </c>
      <c r="Q172" s="80">
        <f>SUM(M172:P172)</f>
        <v>0</v>
      </c>
      <c r="R172" s="80">
        <v>0</v>
      </c>
      <c r="S172" s="80">
        <v>0</v>
      </c>
      <c r="T172" s="80">
        <v>0</v>
      </c>
      <c r="U172" s="80">
        <v>0</v>
      </c>
      <c r="V172" s="80">
        <f>SUM(R172:U172)</f>
        <v>0</v>
      </c>
      <c r="W172" s="80">
        <v>0</v>
      </c>
      <c r="X172" s="80">
        <v>0</v>
      </c>
      <c r="Y172" s="80">
        <v>0</v>
      </c>
      <c r="Z172" s="80">
        <v>0</v>
      </c>
      <c r="AA172" s="80">
        <f>SUM(W172:Z172)</f>
        <v>0</v>
      </c>
      <c r="AB172" s="80">
        <v>-14.533285415239499</v>
      </c>
      <c r="AC172" s="80">
        <v>-18.902454470169999</v>
      </c>
      <c r="AD172" s="80">
        <v>-47.079425864397059</v>
      </c>
      <c r="AE172" s="80">
        <v>-20.679711142487864</v>
      </c>
      <c r="AF172" s="80">
        <f>AE172+AD172+AC172+AB172</f>
        <v>-101.19487689229443</v>
      </c>
      <c r="AG172" s="80">
        <v>-75.062555542796247</v>
      </c>
      <c r="AH172" s="80">
        <v>-127.3256799655239</v>
      </c>
      <c r="AI172" s="80">
        <v>-44.09289845867383</v>
      </c>
      <c r="AJ172" s="80">
        <v>-42.898662819155732</v>
      </c>
      <c r="AK172" s="80">
        <f>AJ172+AI172+AH172+AG172</f>
        <v>-289.37979678614971</v>
      </c>
      <c r="AL172" s="80">
        <v>-40.321948384238652</v>
      </c>
      <c r="AM172" s="80">
        <v>-25.532071981863698</v>
      </c>
      <c r="AN172" s="80">
        <v>-88.887</v>
      </c>
      <c r="AO172" s="80">
        <v>-59.5</v>
      </c>
      <c r="AP172" s="80">
        <f>AO172+AN172+AM172+AL172</f>
        <v>-214.24102036610236</v>
      </c>
      <c r="AQ172" s="80">
        <v>-57.5</v>
      </c>
      <c r="AR172" s="80">
        <v>-138.80000000000001</v>
      </c>
      <c r="AS172" s="80">
        <v>-13.379</v>
      </c>
      <c r="AT172" s="80">
        <v>-60.9</v>
      </c>
      <c r="AU172" s="80">
        <f>AT172+AS172+AR172+AQ172</f>
        <v>-270.57900000000001</v>
      </c>
      <c r="AV172" s="80">
        <v>0</v>
      </c>
      <c r="AW172" s="80">
        <v>0</v>
      </c>
      <c r="AX172" s="80"/>
      <c r="AY172" s="80">
        <v>0</v>
      </c>
      <c r="AZ172" s="80">
        <f>AY172</f>
        <v>0</v>
      </c>
      <c r="BA172" s="80">
        <v>0</v>
      </c>
      <c r="BB172" s="80">
        <v>0</v>
      </c>
    </row>
    <row r="173" spans="1:123" outlineLevel="1">
      <c r="A173" s="52" t="s">
        <v>224</v>
      </c>
      <c r="B173" s="52" t="s">
        <v>39</v>
      </c>
      <c r="C173" s="55" t="s">
        <v>103</v>
      </c>
      <c r="D173" s="55" t="s">
        <v>103</v>
      </c>
      <c r="E173" s="55" t="s">
        <v>103</v>
      </c>
      <c r="F173" s="55" t="s">
        <v>103</v>
      </c>
      <c r="G173" s="55" t="s">
        <v>103</v>
      </c>
      <c r="H173" s="55" t="s">
        <v>103</v>
      </c>
      <c r="I173" s="55" t="s">
        <v>103</v>
      </c>
      <c r="J173" s="55" t="s">
        <v>103</v>
      </c>
      <c r="K173" s="55" t="s">
        <v>103</v>
      </c>
      <c r="L173" s="55" t="s">
        <v>103</v>
      </c>
      <c r="M173" s="55" t="s">
        <v>103</v>
      </c>
      <c r="N173" s="55" t="s">
        <v>103</v>
      </c>
      <c r="O173" s="55" t="s">
        <v>103</v>
      </c>
      <c r="P173" s="55" t="s">
        <v>103</v>
      </c>
      <c r="Q173" s="55" t="s">
        <v>103</v>
      </c>
      <c r="R173" s="55" t="s">
        <v>103</v>
      </c>
      <c r="S173" s="55" t="s">
        <v>103</v>
      </c>
      <c r="T173" s="55" t="s">
        <v>103</v>
      </c>
      <c r="U173" s="55" t="s">
        <v>103</v>
      </c>
      <c r="V173" s="55" t="s">
        <v>103</v>
      </c>
      <c r="W173" s="55" t="s">
        <v>103</v>
      </c>
      <c r="X173" s="55" t="s">
        <v>103</v>
      </c>
      <c r="Y173" s="55" t="s">
        <v>103</v>
      </c>
      <c r="Z173" s="55" t="s">
        <v>103</v>
      </c>
      <c r="AA173" s="55" t="s">
        <v>103</v>
      </c>
      <c r="AB173" s="55">
        <f t="shared" ref="AB173:AS173" si="1443">AB172/AB40</f>
        <v>-6.8504202381142795E-3</v>
      </c>
      <c r="AC173" s="55">
        <f t="shared" si="1443"/>
        <v>-1.1455910563273062E-2</v>
      </c>
      <c r="AD173" s="55">
        <f t="shared" si="1443"/>
        <v>-1.9158723494464073E-2</v>
      </c>
      <c r="AE173" s="55">
        <f t="shared" si="1443"/>
        <v>-7.2092319177428877E-3</v>
      </c>
      <c r="AF173" s="55">
        <f t="shared" si="1443"/>
        <v>-1.112352445685124E-2</v>
      </c>
      <c r="AG173" s="55">
        <f t="shared" si="1443"/>
        <v>-3.175942618885183E-2</v>
      </c>
      <c r="AH173" s="55">
        <f t="shared" si="1443"/>
        <v>-5.7770146828392821E-2</v>
      </c>
      <c r="AI173" s="55">
        <f t="shared" si="1443"/>
        <v>-2.1469760786192765E-2</v>
      </c>
      <c r="AJ173" s="55">
        <f t="shared" si="1443"/>
        <v>-1.5840720011322383E-2</v>
      </c>
      <c r="AK173" s="55">
        <f t="shared" si="1443"/>
        <v>-3.1018299859412124E-2</v>
      </c>
      <c r="AL173" s="55">
        <f t="shared" si="1443"/>
        <v>-2.1890599756531806E-2</v>
      </c>
      <c r="AM173" s="55">
        <f t="shared" si="1443"/>
        <v>-1.5532602980578255E-2</v>
      </c>
      <c r="AN173" s="55">
        <f t="shared" si="1443"/>
        <v>-5.3949642872750045E-2</v>
      </c>
      <c r="AO173" s="55">
        <f t="shared" si="1443"/>
        <v>-2.8847086201881124E-2</v>
      </c>
      <c r="AP173" s="55">
        <f t="shared" si="1443"/>
        <v>-2.9772483964749446E-2</v>
      </c>
      <c r="AQ173" s="55">
        <f t="shared" si="1443"/>
        <v>-3.5789866799452265E-2</v>
      </c>
      <c r="AR173" s="55">
        <f t="shared" si="1443"/>
        <v>-9.1902271071972463E-2</v>
      </c>
      <c r="AS173" s="55">
        <f t="shared" si="1443"/>
        <v>-9.1902243873756163E-3</v>
      </c>
      <c r="AT173" s="55">
        <f t="shared" ref="AT173" si="1444">AT172/AT40</f>
        <v>-3.5528848958637185E-2</v>
      </c>
      <c r="AU173" s="55">
        <f>AU172/AU40</f>
        <v>-4.3039320886697909E-2</v>
      </c>
      <c r="AV173" s="55" t="e">
        <f t="shared" ref="AV173:AZ173" si="1445">AV172/AV40</f>
        <v>#DIV/0!</v>
      </c>
      <c r="AW173" s="55" t="e">
        <f t="shared" si="1445"/>
        <v>#DIV/0!</v>
      </c>
      <c r="AX173" s="55" t="e">
        <f t="shared" si="1445"/>
        <v>#DIV/0!</v>
      </c>
      <c r="AY173" s="55">
        <f t="shared" si="1445"/>
        <v>0</v>
      </c>
      <c r="AZ173" s="55">
        <f t="shared" si="1445"/>
        <v>0</v>
      </c>
      <c r="BA173" s="55"/>
      <c r="BB173" s="55"/>
    </row>
    <row r="174" spans="1:123" outlineLevel="1">
      <c r="A174" s="52" t="s">
        <v>215</v>
      </c>
      <c r="B174" s="52" t="s">
        <v>28</v>
      </c>
      <c r="C174" s="53" t="s">
        <v>103</v>
      </c>
      <c r="D174" s="53" t="s">
        <v>103</v>
      </c>
      <c r="E174" s="53" t="s">
        <v>103</v>
      </c>
      <c r="F174" s="53" t="s">
        <v>103</v>
      </c>
      <c r="G174" s="53" t="s">
        <v>103</v>
      </c>
      <c r="H174" s="53" t="s">
        <v>103</v>
      </c>
      <c r="I174" s="53" t="s">
        <v>103</v>
      </c>
      <c r="J174" s="53" t="s">
        <v>103</v>
      </c>
      <c r="K174" s="53" t="s">
        <v>103</v>
      </c>
      <c r="L174" s="53" t="s">
        <v>103</v>
      </c>
      <c r="M174" s="53" t="s">
        <v>103</v>
      </c>
      <c r="N174" s="53" t="s">
        <v>103</v>
      </c>
      <c r="O174" s="55" t="s">
        <v>103</v>
      </c>
      <c r="P174" s="55" t="s">
        <v>103</v>
      </c>
      <c r="Q174" s="55" t="s">
        <v>103</v>
      </c>
      <c r="R174" s="55" t="s">
        <v>103</v>
      </c>
      <c r="S174" s="55" t="s">
        <v>103</v>
      </c>
      <c r="T174" s="55" t="s">
        <v>103</v>
      </c>
      <c r="U174" s="55" t="s">
        <v>103</v>
      </c>
      <c r="V174" s="55" t="s">
        <v>103</v>
      </c>
      <c r="W174" s="55" t="s">
        <v>103</v>
      </c>
      <c r="X174" s="55" t="s">
        <v>103</v>
      </c>
      <c r="Y174" s="55" t="s">
        <v>103</v>
      </c>
      <c r="Z174" s="55" t="s">
        <v>103</v>
      </c>
      <c r="AA174" s="55" t="s">
        <v>103</v>
      </c>
      <c r="AB174" s="55" t="s">
        <v>103</v>
      </c>
      <c r="AC174" s="55" t="s">
        <v>103</v>
      </c>
      <c r="AD174" s="55" t="s">
        <v>103</v>
      </c>
      <c r="AE174" s="55" t="s">
        <v>103</v>
      </c>
      <c r="AF174" s="55" t="s">
        <v>103</v>
      </c>
      <c r="AG174" s="55">
        <f t="shared" ref="AG174" si="1446">AG172/AB172-1</f>
        <v>4.164871768367405</v>
      </c>
      <c r="AH174" s="55">
        <f t="shared" ref="AH174" si="1447">AH172/AC172-1</f>
        <v>5.735933694032</v>
      </c>
      <c r="AI174" s="55">
        <f t="shared" ref="AI174" si="1448">AI172/AD172-1</f>
        <v>-6.343593514341761E-2</v>
      </c>
      <c r="AJ174" s="55">
        <f t="shared" ref="AJ174" si="1449">AJ172/AE172-1</f>
        <v>1.0744324001227237</v>
      </c>
      <c r="AK174" s="55">
        <f t="shared" ref="AK174" si="1450">AK172/AF172-1</f>
        <v>1.8596289226592733</v>
      </c>
      <c r="AL174" s="55">
        <f t="shared" ref="AL174" si="1451">AL172/AG172-1</f>
        <v>-0.46282206763864508</v>
      </c>
      <c r="AM174" s="55">
        <f t="shared" ref="AM174" si="1452">AM172/AH172-1</f>
        <v>-0.79947429309800633</v>
      </c>
      <c r="AN174" s="55">
        <f t="shared" ref="AN174:AO174" si="1453">AN172/AI172-1</f>
        <v>1.015902857538602</v>
      </c>
      <c r="AO174" s="55">
        <f t="shared" si="1453"/>
        <v>0.38698961901980766</v>
      </c>
      <c r="AP174" s="55">
        <f t="shared" ref="AP174:AT174" si="1454">AP172/AK172-1</f>
        <v>-0.25965453447178466</v>
      </c>
      <c r="AQ174" s="55">
        <f t="shared" si="1454"/>
        <v>0.42602236013168526</v>
      </c>
      <c r="AR174" s="55">
        <f t="shared" si="1454"/>
        <v>4.4362998858296496</v>
      </c>
      <c r="AS174" s="55">
        <f t="shared" si="1454"/>
        <v>-0.84948305151484471</v>
      </c>
      <c r="AT174" s="55">
        <f t="shared" si="1454"/>
        <v>2.3529411764705799E-2</v>
      </c>
      <c r="AU174" s="55">
        <f t="shared" ref="AU174" si="1455">AU172/AP172-1</f>
        <v>0.26296541874952517</v>
      </c>
      <c r="AV174" s="55">
        <f t="shared" ref="AV174" si="1456">AV172/AQ172-1</f>
        <v>-1</v>
      </c>
      <c r="AW174" s="55">
        <f t="shared" ref="AW174" si="1457">AW172/AR172-1</f>
        <v>-1</v>
      </c>
      <c r="AX174" s="55">
        <f t="shared" ref="AX174" si="1458">AX172/AS172-1</f>
        <v>-1</v>
      </c>
      <c r="AY174" s="55">
        <f t="shared" ref="AY174" si="1459">AY172/AT172-1</f>
        <v>-1</v>
      </c>
      <c r="AZ174" s="55">
        <f t="shared" ref="AZ174" si="1460">AZ172/AU172-1</f>
        <v>-1</v>
      </c>
      <c r="BA174" s="55"/>
      <c r="BB174" s="55"/>
    </row>
    <row r="175" spans="1:123" s="59" customFormat="1" outlineLevel="1">
      <c r="A175" s="57" t="s">
        <v>31</v>
      </c>
      <c r="B175" s="57" t="s">
        <v>31</v>
      </c>
      <c r="C175" s="80">
        <v>0</v>
      </c>
      <c r="D175" s="80">
        <v>0</v>
      </c>
      <c r="E175" s="80">
        <v>0</v>
      </c>
      <c r="F175" s="80">
        <v>0</v>
      </c>
      <c r="G175" s="80">
        <f>SUM(C175:F175)</f>
        <v>0</v>
      </c>
      <c r="H175" s="80">
        <v>0</v>
      </c>
      <c r="I175" s="80">
        <v>0</v>
      </c>
      <c r="J175" s="80">
        <v>0</v>
      </c>
      <c r="K175" s="80">
        <v>0</v>
      </c>
      <c r="L175" s="80">
        <f>SUM(H175:K175)</f>
        <v>0</v>
      </c>
      <c r="M175" s="80">
        <v>0</v>
      </c>
      <c r="N175" s="80">
        <v>0</v>
      </c>
      <c r="O175" s="80">
        <v>0</v>
      </c>
      <c r="P175" s="80">
        <v>0</v>
      </c>
      <c r="Q175" s="80">
        <f>SUM(M175:P175)</f>
        <v>0</v>
      </c>
      <c r="R175" s="80">
        <v>0</v>
      </c>
      <c r="S175" s="80">
        <v>-37.452318826820829</v>
      </c>
      <c r="T175" s="80">
        <v>-24.693321175976283</v>
      </c>
      <c r="U175" s="80">
        <v>-36.104530214635375</v>
      </c>
      <c r="V175" s="80">
        <f>U175+T175+S175+R175</f>
        <v>-98.250170217432483</v>
      </c>
      <c r="W175" s="80">
        <v>-6.8309270030316975</v>
      </c>
      <c r="X175" s="80">
        <v>-19.543451641038356</v>
      </c>
      <c r="Y175" s="80">
        <v>-6.4379587104526994</v>
      </c>
      <c r="Z175" s="80">
        <v>-18.707478403409485</v>
      </c>
      <c r="AA175" s="80">
        <f>Z175+Y175+X175+W175</f>
        <v>-51.519815757932243</v>
      </c>
      <c r="AB175" s="80">
        <v>0</v>
      </c>
      <c r="AC175" s="80">
        <v>0</v>
      </c>
      <c r="AD175" s="80">
        <v>0</v>
      </c>
      <c r="AE175" s="80">
        <v>0</v>
      </c>
      <c r="AF175" s="80">
        <f>AB175+AC175+AD175+AE175</f>
        <v>0</v>
      </c>
      <c r="AG175" s="80">
        <v>0</v>
      </c>
      <c r="AH175" s="80">
        <v>0</v>
      </c>
      <c r="AI175" s="80">
        <v>0</v>
      </c>
      <c r="AJ175" s="80">
        <v>0</v>
      </c>
      <c r="AK175" s="80">
        <f>AG175+AH175+AI175+AJ175</f>
        <v>0</v>
      </c>
      <c r="AL175" s="80">
        <v>0</v>
      </c>
      <c r="AM175" s="80">
        <v>0</v>
      </c>
      <c r="AN175" s="80">
        <v>0</v>
      </c>
      <c r="AO175" s="80">
        <v>0</v>
      </c>
      <c r="AP175" s="80">
        <f>AL175+AM175+AN175+AO175</f>
        <v>0</v>
      </c>
      <c r="AQ175" s="80">
        <v>0</v>
      </c>
      <c r="AR175" s="80">
        <v>0</v>
      </c>
      <c r="AS175" s="80">
        <v>0</v>
      </c>
      <c r="AT175" s="80">
        <v>0</v>
      </c>
      <c r="AU175" s="80">
        <v>0</v>
      </c>
      <c r="AV175" s="80"/>
      <c r="AW175" s="80"/>
      <c r="AX175" s="80"/>
      <c r="AY175" s="80"/>
      <c r="AZ175" s="80"/>
      <c r="BA175" s="80"/>
      <c r="BB175" s="80"/>
    </row>
    <row r="176" spans="1:123" outlineLevel="1">
      <c r="A176" s="52" t="s">
        <v>224</v>
      </c>
      <c r="B176" s="52" t="s">
        <v>39</v>
      </c>
      <c r="C176" s="55" t="s">
        <v>103</v>
      </c>
      <c r="D176" s="55" t="s">
        <v>103</v>
      </c>
      <c r="E176" s="55" t="s">
        <v>103</v>
      </c>
      <c r="F176" s="55" t="s">
        <v>103</v>
      </c>
      <c r="G176" s="55" t="s">
        <v>103</v>
      </c>
      <c r="H176" s="55" t="s">
        <v>103</v>
      </c>
      <c r="I176" s="55" t="s">
        <v>103</v>
      </c>
      <c r="J176" s="55" t="s">
        <v>103</v>
      </c>
      <c r="K176" s="55" t="s">
        <v>103</v>
      </c>
      <c r="L176" s="55" t="s">
        <v>103</v>
      </c>
      <c r="M176" s="55" t="s">
        <v>103</v>
      </c>
      <c r="N176" s="55" t="s">
        <v>103</v>
      </c>
      <c r="O176" s="55" t="s">
        <v>103</v>
      </c>
      <c r="P176" s="55" t="s">
        <v>103</v>
      </c>
      <c r="Q176" s="55" t="s">
        <v>103</v>
      </c>
      <c r="R176" s="55" t="s">
        <v>103</v>
      </c>
      <c r="S176" s="55">
        <f t="shared" ref="S176:AA176" si="1461">S175/S43</f>
        <v>-4.6427108163638015E-2</v>
      </c>
      <c r="T176" s="55">
        <f t="shared" si="1461"/>
        <v>-2.6671056194395412E-2</v>
      </c>
      <c r="U176" s="55">
        <f t="shared" si="1461"/>
        <v>-2.6819424631763122E-2</v>
      </c>
      <c r="V176" s="55">
        <f t="shared" si="1461"/>
        <v>-2.5283096377978504E-2</v>
      </c>
      <c r="W176" s="55">
        <f t="shared" si="1461"/>
        <v>-7.6810974417376877E-3</v>
      </c>
      <c r="X176" s="55">
        <f t="shared" si="1461"/>
        <v>-2.2529614448713559E-2</v>
      </c>
      <c r="Y176" s="55">
        <f t="shared" si="1461"/>
        <v>-6.8803614825961911E-3</v>
      </c>
      <c r="Z176" s="55">
        <f t="shared" si="1461"/>
        <v>-1.3019919494468821E-2</v>
      </c>
      <c r="AA176" s="55">
        <f t="shared" si="1461"/>
        <v>-1.247662072504379E-2</v>
      </c>
      <c r="AB176" s="55" t="s">
        <v>103</v>
      </c>
      <c r="AC176" s="55" t="s">
        <v>103</v>
      </c>
      <c r="AD176" s="55" t="s">
        <v>103</v>
      </c>
      <c r="AE176" s="55" t="s">
        <v>103</v>
      </c>
      <c r="AF176" s="55" t="s">
        <v>103</v>
      </c>
      <c r="AG176" s="55" t="s">
        <v>103</v>
      </c>
      <c r="AH176" s="55" t="s">
        <v>103</v>
      </c>
      <c r="AI176" s="55" t="s">
        <v>103</v>
      </c>
      <c r="AJ176" s="55" t="s">
        <v>103</v>
      </c>
      <c r="AK176" s="55" t="s">
        <v>103</v>
      </c>
      <c r="AL176" s="55" t="s">
        <v>103</v>
      </c>
      <c r="AM176" s="55" t="s">
        <v>103</v>
      </c>
      <c r="AN176" s="55" t="s">
        <v>103</v>
      </c>
      <c r="AO176" s="55" t="s">
        <v>103</v>
      </c>
      <c r="AP176" s="55" t="s">
        <v>103</v>
      </c>
      <c r="AQ176" s="55" t="s">
        <v>103</v>
      </c>
      <c r="AR176" s="55" t="s">
        <v>103</v>
      </c>
      <c r="AS176" s="55" t="s">
        <v>103</v>
      </c>
      <c r="AT176" s="55" t="s">
        <v>103</v>
      </c>
      <c r="AU176" s="55" t="s">
        <v>103</v>
      </c>
      <c r="AV176" s="55"/>
      <c r="AW176" s="55"/>
      <c r="AX176" s="55"/>
      <c r="AY176" s="55"/>
      <c r="AZ176" s="55"/>
      <c r="BA176" s="55"/>
      <c r="BB176" s="55"/>
    </row>
    <row r="177" spans="1:123" outlineLevel="1">
      <c r="A177" s="52" t="s">
        <v>215</v>
      </c>
      <c r="B177" s="52" t="s">
        <v>28</v>
      </c>
      <c r="C177" s="53" t="s">
        <v>103</v>
      </c>
      <c r="D177" s="53" t="s">
        <v>103</v>
      </c>
      <c r="E177" s="53" t="s">
        <v>103</v>
      </c>
      <c r="F177" s="53" t="s">
        <v>103</v>
      </c>
      <c r="G177" s="53" t="s">
        <v>103</v>
      </c>
      <c r="H177" s="53" t="s">
        <v>103</v>
      </c>
      <c r="I177" s="53" t="s">
        <v>103</v>
      </c>
      <c r="J177" s="53" t="s">
        <v>103</v>
      </c>
      <c r="K177" s="53" t="s">
        <v>103</v>
      </c>
      <c r="L177" s="53" t="s">
        <v>103</v>
      </c>
      <c r="M177" s="53" t="s">
        <v>103</v>
      </c>
      <c r="N177" s="53" t="s">
        <v>103</v>
      </c>
      <c r="O177" s="55" t="s">
        <v>103</v>
      </c>
      <c r="P177" s="55" t="s">
        <v>103</v>
      </c>
      <c r="Q177" s="55" t="s">
        <v>103</v>
      </c>
      <c r="R177" s="55" t="s">
        <v>103</v>
      </c>
      <c r="S177" s="55" t="s">
        <v>103</v>
      </c>
      <c r="T177" s="55" t="s">
        <v>103</v>
      </c>
      <c r="U177" s="55" t="s">
        <v>103</v>
      </c>
      <c r="V177" s="55" t="s">
        <v>103</v>
      </c>
      <c r="W177" s="55" t="s">
        <v>103</v>
      </c>
      <c r="X177" s="55">
        <f t="shared" ref="X177" si="1462">X175/S175-1</f>
        <v>-0.47817779370598934</v>
      </c>
      <c r="Y177" s="55">
        <f t="shared" ref="Y177" si="1463">Y175/T175-1</f>
        <v>-0.73928340118476732</v>
      </c>
      <c r="Z177" s="55">
        <f t="shared" ref="Z177" si="1464">Z175/U175-1</f>
        <v>-0.48185232456435068</v>
      </c>
      <c r="AA177" s="55">
        <f t="shared" ref="AA177" si="1465">AA175/V175-1</f>
        <v>-0.47562619338046597</v>
      </c>
      <c r="AB177" s="55" t="s">
        <v>103</v>
      </c>
      <c r="AC177" s="55" t="s">
        <v>103</v>
      </c>
      <c r="AD177" s="55" t="s">
        <v>103</v>
      </c>
      <c r="AE177" s="55" t="s">
        <v>103</v>
      </c>
      <c r="AF177" s="55" t="s">
        <v>103</v>
      </c>
      <c r="AG177" s="55" t="s">
        <v>103</v>
      </c>
      <c r="AH177" s="55" t="s">
        <v>103</v>
      </c>
      <c r="AI177" s="55" t="s">
        <v>103</v>
      </c>
      <c r="AJ177" s="55" t="s">
        <v>103</v>
      </c>
      <c r="AK177" s="55" t="s">
        <v>103</v>
      </c>
      <c r="AL177" s="55" t="s">
        <v>103</v>
      </c>
      <c r="AM177" s="55" t="s">
        <v>103</v>
      </c>
      <c r="AN177" s="55" t="s">
        <v>103</v>
      </c>
      <c r="AO177" s="55" t="s">
        <v>103</v>
      </c>
      <c r="AP177" s="55" t="s">
        <v>103</v>
      </c>
      <c r="AQ177" s="55" t="s">
        <v>103</v>
      </c>
      <c r="AR177" s="55" t="s">
        <v>103</v>
      </c>
      <c r="AS177" s="55" t="s">
        <v>103</v>
      </c>
      <c r="AT177" s="55" t="s">
        <v>103</v>
      </c>
      <c r="AU177" s="55" t="s">
        <v>103</v>
      </c>
      <c r="AV177" s="55"/>
      <c r="AW177" s="55"/>
      <c r="AX177" s="55"/>
      <c r="AY177" s="55"/>
      <c r="AZ177" s="55"/>
      <c r="BA177" s="55"/>
      <c r="BB177" s="55"/>
    </row>
    <row r="178" spans="1:123" s="59" customFormat="1" outlineLevel="1">
      <c r="A178" s="57" t="s">
        <v>32</v>
      </c>
      <c r="B178" s="57" t="s">
        <v>32</v>
      </c>
      <c r="C178" s="80">
        <v>0</v>
      </c>
      <c r="D178" s="80">
        <v>0</v>
      </c>
      <c r="E178" s="80">
        <v>0</v>
      </c>
      <c r="F178" s="80">
        <v>0</v>
      </c>
      <c r="G178" s="80">
        <f>C178+D178+E178+F178</f>
        <v>0</v>
      </c>
      <c r="H178" s="80">
        <v>0</v>
      </c>
      <c r="I178" s="80">
        <v>0</v>
      </c>
      <c r="J178" s="80">
        <v>0</v>
      </c>
      <c r="K178" s="80">
        <v>0</v>
      </c>
      <c r="L178" s="80">
        <f>H178+I178+J178+K178</f>
        <v>0</v>
      </c>
      <c r="M178" s="80">
        <v>0</v>
      </c>
      <c r="N178" s="80">
        <v>0</v>
      </c>
      <c r="O178" s="80">
        <v>0</v>
      </c>
      <c r="P178" s="80">
        <v>0</v>
      </c>
      <c r="Q178" s="80">
        <f>M178+N178+O178+P178</f>
        <v>0</v>
      </c>
      <c r="R178" s="80">
        <v>0</v>
      </c>
      <c r="S178" s="80">
        <v>0</v>
      </c>
      <c r="T178" s="80">
        <v>0</v>
      </c>
      <c r="U178" s="80">
        <v>0</v>
      </c>
      <c r="V178" s="80">
        <f>R178+S178+T178+U178</f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f>W178+X178+Y178+Z178</f>
        <v>0</v>
      </c>
      <c r="AB178" s="80">
        <v>0</v>
      </c>
      <c r="AC178" s="80">
        <v>0</v>
      </c>
      <c r="AD178" s="80">
        <v>0</v>
      </c>
      <c r="AE178" s="80">
        <v>0</v>
      </c>
      <c r="AF178" s="80">
        <f>AB178+AC178+AD178+AE178</f>
        <v>0</v>
      </c>
      <c r="AG178" s="80">
        <v>0</v>
      </c>
      <c r="AH178" s="80">
        <v>0</v>
      </c>
      <c r="AI178" s="80">
        <v>0</v>
      </c>
      <c r="AJ178" s="80">
        <v>0</v>
      </c>
      <c r="AK178" s="80">
        <f>AG178+AH178+AI178+AJ178</f>
        <v>0</v>
      </c>
      <c r="AL178" s="80">
        <v>0</v>
      </c>
      <c r="AM178" s="80">
        <v>0</v>
      </c>
      <c r="AN178" s="80">
        <v>0</v>
      </c>
      <c r="AO178" s="80">
        <v>0</v>
      </c>
      <c r="AP178" s="80">
        <f>AL178+AM178+AN178+AO178</f>
        <v>0</v>
      </c>
      <c r="AQ178" s="80">
        <v>0</v>
      </c>
      <c r="AR178" s="80">
        <v>0</v>
      </c>
      <c r="AS178" s="80">
        <v>0</v>
      </c>
      <c r="AT178" s="80">
        <v>0</v>
      </c>
      <c r="AU178" s="80">
        <f>AQ178+AR178+AS178+AT178</f>
        <v>0</v>
      </c>
      <c r="AV178" s="80"/>
      <c r="AW178" s="80"/>
      <c r="AX178" s="80"/>
      <c r="AY178" s="80"/>
      <c r="AZ178" s="80"/>
      <c r="BA178" s="80"/>
      <c r="BB178" s="80"/>
    </row>
    <row r="179" spans="1:123" outlineLevel="1">
      <c r="A179" s="52" t="s">
        <v>224</v>
      </c>
      <c r="B179" s="52" t="s">
        <v>39</v>
      </c>
      <c r="C179" s="55" t="s">
        <v>103</v>
      </c>
      <c r="D179" s="55" t="s">
        <v>103</v>
      </c>
      <c r="E179" s="55" t="s">
        <v>103</v>
      </c>
      <c r="F179" s="55" t="s">
        <v>103</v>
      </c>
      <c r="G179" s="55" t="s">
        <v>103</v>
      </c>
      <c r="H179" s="55" t="s">
        <v>103</v>
      </c>
      <c r="I179" s="55" t="s">
        <v>103</v>
      </c>
      <c r="J179" s="55" t="s">
        <v>103</v>
      </c>
      <c r="K179" s="55" t="s">
        <v>103</v>
      </c>
      <c r="L179" s="55" t="s">
        <v>103</v>
      </c>
      <c r="M179" s="55" t="s">
        <v>103</v>
      </c>
      <c r="N179" s="55" t="s">
        <v>103</v>
      </c>
      <c r="O179" s="55" t="s">
        <v>103</v>
      </c>
      <c r="P179" s="55" t="s">
        <v>103</v>
      </c>
      <c r="Q179" s="55" t="s">
        <v>103</v>
      </c>
      <c r="R179" s="55" t="s">
        <v>103</v>
      </c>
      <c r="S179" s="55" t="s">
        <v>103</v>
      </c>
      <c r="T179" s="55" t="s">
        <v>103</v>
      </c>
      <c r="U179" s="55" t="s">
        <v>103</v>
      </c>
      <c r="V179" s="55" t="s">
        <v>103</v>
      </c>
      <c r="W179" s="55" t="s">
        <v>103</v>
      </c>
      <c r="X179" s="55" t="s">
        <v>103</v>
      </c>
      <c r="Y179" s="55" t="s">
        <v>103</v>
      </c>
      <c r="Z179" s="55" t="s">
        <v>103</v>
      </c>
      <c r="AA179" s="55" t="s">
        <v>103</v>
      </c>
      <c r="AB179" s="55" t="s">
        <v>103</v>
      </c>
      <c r="AC179" s="55" t="s">
        <v>103</v>
      </c>
      <c r="AD179" s="55" t="s">
        <v>103</v>
      </c>
      <c r="AE179" s="55" t="s">
        <v>103</v>
      </c>
      <c r="AF179" s="55" t="s">
        <v>103</v>
      </c>
      <c r="AG179" s="55" t="s">
        <v>103</v>
      </c>
      <c r="AH179" s="55" t="s">
        <v>103</v>
      </c>
      <c r="AI179" s="55" t="s">
        <v>103</v>
      </c>
      <c r="AJ179" s="55" t="s">
        <v>103</v>
      </c>
      <c r="AK179" s="55" t="s">
        <v>103</v>
      </c>
      <c r="AL179" s="55" t="s">
        <v>103</v>
      </c>
      <c r="AM179" s="55" t="s">
        <v>103</v>
      </c>
      <c r="AN179" s="55" t="s">
        <v>103</v>
      </c>
      <c r="AO179" s="55" t="s">
        <v>103</v>
      </c>
      <c r="AP179" s="55" t="s">
        <v>103</v>
      </c>
      <c r="AQ179" s="55" t="s">
        <v>103</v>
      </c>
      <c r="AR179" s="55" t="s">
        <v>103</v>
      </c>
      <c r="AS179" s="55" t="s">
        <v>103</v>
      </c>
      <c r="AT179" s="55" t="s">
        <v>103</v>
      </c>
      <c r="AU179" s="55" t="s">
        <v>103</v>
      </c>
      <c r="AV179" s="55"/>
      <c r="AW179" s="55"/>
      <c r="AX179" s="55"/>
      <c r="AY179" s="55"/>
      <c r="AZ179" s="55"/>
      <c r="BA179" s="55"/>
      <c r="BB179" s="55"/>
    </row>
    <row r="180" spans="1:123" outlineLevel="1">
      <c r="A180" s="52" t="s">
        <v>215</v>
      </c>
      <c r="B180" s="52" t="s">
        <v>28</v>
      </c>
      <c r="C180" s="53" t="s">
        <v>103</v>
      </c>
      <c r="D180" s="53" t="s">
        <v>103</v>
      </c>
      <c r="E180" s="53" t="s">
        <v>103</v>
      </c>
      <c r="F180" s="53" t="s">
        <v>103</v>
      </c>
      <c r="G180" s="53" t="s">
        <v>103</v>
      </c>
      <c r="H180" s="53" t="s">
        <v>103</v>
      </c>
      <c r="I180" s="53" t="s">
        <v>103</v>
      </c>
      <c r="J180" s="53" t="s">
        <v>103</v>
      </c>
      <c r="K180" s="53" t="s">
        <v>103</v>
      </c>
      <c r="L180" s="53" t="s">
        <v>103</v>
      </c>
      <c r="M180" s="53" t="s">
        <v>103</v>
      </c>
      <c r="N180" s="53" t="s">
        <v>103</v>
      </c>
      <c r="O180" s="55" t="s">
        <v>103</v>
      </c>
      <c r="P180" s="55" t="s">
        <v>103</v>
      </c>
      <c r="Q180" s="55" t="s">
        <v>103</v>
      </c>
      <c r="R180" s="55" t="s">
        <v>103</v>
      </c>
      <c r="S180" s="55" t="s">
        <v>103</v>
      </c>
      <c r="T180" s="55" t="s">
        <v>103</v>
      </c>
      <c r="U180" s="55" t="s">
        <v>103</v>
      </c>
      <c r="V180" s="55" t="s">
        <v>103</v>
      </c>
      <c r="W180" s="55" t="s">
        <v>103</v>
      </c>
      <c r="X180" s="55" t="s">
        <v>103</v>
      </c>
      <c r="Y180" s="55" t="s">
        <v>103</v>
      </c>
      <c r="Z180" s="55" t="s">
        <v>103</v>
      </c>
      <c r="AA180" s="55" t="s">
        <v>103</v>
      </c>
      <c r="AB180" s="55" t="s">
        <v>103</v>
      </c>
      <c r="AC180" s="55" t="s">
        <v>103</v>
      </c>
      <c r="AD180" s="55" t="s">
        <v>103</v>
      </c>
      <c r="AE180" s="55" t="s">
        <v>103</v>
      </c>
      <c r="AF180" s="55" t="s">
        <v>103</v>
      </c>
      <c r="AG180" s="55" t="s">
        <v>103</v>
      </c>
      <c r="AH180" s="55" t="s">
        <v>103</v>
      </c>
      <c r="AI180" s="55" t="s">
        <v>103</v>
      </c>
      <c r="AJ180" s="55" t="s">
        <v>103</v>
      </c>
      <c r="AK180" s="55" t="s">
        <v>103</v>
      </c>
      <c r="AL180" s="55" t="s">
        <v>103</v>
      </c>
      <c r="AM180" s="55" t="s">
        <v>103</v>
      </c>
      <c r="AN180" s="55" t="s">
        <v>103</v>
      </c>
      <c r="AO180" s="55" t="s">
        <v>103</v>
      </c>
      <c r="AP180" s="55" t="s">
        <v>103</v>
      </c>
      <c r="AQ180" s="55" t="s">
        <v>103</v>
      </c>
      <c r="AR180" s="55" t="s">
        <v>103</v>
      </c>
      <c r="AS180" s="55" t="s">
        <v>103</v>
      </c>
      <c r="AT180" s="55" t="s">
        <v>103</v>
      </c>
      <c r="AU180" s="55" t="s">
        <v>103</v>
      </c>
      <c r="AV180" s="55"/>
      <c r="AW180" s="55"/>
      <c r="AX180" s="55"/>
      <c r="AY180" s="55"/>
      <c r="AZ180" s="55"/>
      <c r="BA180" s="55"/>
      <c r="BB180" s="55"/>
    </row>
    <row r="181" spans="1:123" s="84" customFormat="1" outlineLevel="1">
      <c r="A181" s="81" t="s">
        <v>225</v>
      </c>
      <c r="B181" s="82" t="s">
        <v>58</v>
      </c>
      <c r="C181" s="83">
        <v>0</v>
      </c>
      <c r="D181" s="83">
        <v>0</v>
      </c>
      <c r="E181" s="83">
        <v>0</v>
      </c>
      <c r="F181" s="83">
        <v>0</v>
      </c>
      <c r="G181" s="83">
        <f>C181+D181+E181</f>
        <v>0</v>
      </c>
      <c r="H181" s="83">
        <v>0</v>
      </c>
      <c r="I181" s="83">
        <v>0</v>
      </c>
      <c r="J181" s="83">
        <v>0</v>
      </c>
      <c r="K181" s="83">
        <v>0</v>
      </c>
      <c r="L181" s="83">
        <f>H181+I181+J181+K181</f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f>M181+N181+O181+P181</f>
        <v>0</v>
      </c>
      <c r="R181" s="83">
        <v>0</v>
      </c>
      <c r="S181" s="83">
        <v>0</v>
      </c>
      <c r="T181" s="83">
        <v>0</v>
      </c>
      <c r="U181" s="83">
        <v>0</v>
      </c>
      <c r="V181" s="83">
        <f>R181+S181+T181+U181</f>
        <v>0</v>
      </c>
      <c r="W181" s="83">
        <v>0</v>
      </c>
      <c r="X181" s="83">
        <v>0</v>
      </c>
      <c r="Y181" s="83">
        <v>0</v>
      </c>
      <c r="Z181" s="83">
        <v>0</v>
      </c>
      <c r="AA181" s="83">
        <f>W181+X181+Y181+Z181</f>
        <v>0</v>
      </c>
      <c r="AB181" s="83">
        <v>0</v>
      </c>
      <c r="AC181" s="83">
        <v>0</v>
      </c>
      <c r="AD181" s="83">
        <v>0</v>
      </c>
      <c r="AE181" s="83">
        <v>0</v>
      </c>
      <c r="AF181" s="83">
        <f>AB181+AC181+AD181+AE181</f>
        <v>0</v>
      </c>
      <c r="AG181" s="83">
        <f>-134.142168879326-AG169-AG172</f>
        <v>-3.1310004020744628</v>
      </c>
      <c r="AH181" s="83">
        <f>-181.26454542544-AH169-AH172</f>
        <v>-16.095247060667901</v>
      </c>
      <c r="AI181" s="83">
        <f>-105.126620901007-AI169-AI172</f>
        <v>-9.3736700375499566</v>
      </c>
      <c r="AJ181" s="83">
        <f>-89.6573165358277-AJ169-AJ172</f>
        <v>-4.1770103516926866</v>
      </c>
      <c r="AK181" s="83">
        <f>AJ181+AI181+AH181+AG181</f>
        <v>-32.776927851985008</v>
      </c>
      <c r="AL181" s="83">
        <f>-80.1190109261836-AL169-AL172</f>
        <v>-4.5710600026266235</v>
      </c>
      <c r="AM181" s="83">
        <f>-281.609989169182-AM169-AM172</f>
        <v>-156.1362814346196</v>
      </c>
      <c r="AN181" s="83">
        <f>-162.579-AN172-AN169</f>
        <v>-9.5980000000000132</v>
      </c>
      <c r="AO181" s="83">
        <f>-116.8-0.2-AO172-AO169</f>
        <v>-0.60000000000000142</v>
      </c>
      <c r="AP181" s="83">
        <f>AO181+AN181+AM181+AL181</f>
        <v>-170.90534143724625</v>
      </c>
      <c r="AQ181" s="83">
        <f>-(1.92)+0.6</f>
        <v>-1.3199999999999998</v>
      </c>
      <c r="AR181" s="83">
        <f>-0.9-0.7</f>
        <v>-1.6</v>
      </c>
      <c r="AS181" s="83">
        <f>0.914-0.353</f>
        <v>0.56100000000000005</v>
      </c>
      <c r="AT181" s="83">
        <f>AT166-AT169-AT172</f>
        <v>1.0999999999999872</v>
      </c>
      <c r="AU181" s="83">
        <f>AT181+AS181+AR181+AQ181</f>
        <v>-1.2590000000000128</v>
      </c>
      <c r="AV181" s="83">
        <v>-0.2</v>
      </c>
      <c r="AW181" s="83">
        <v>-1.1000000000000001</v>
      </c>
      <c r="AX181" s="83">
        <v>-11</v>
      </c>
      <c r="AY181" s="83">
        <v>-2.5</v>
      </c>
      <c r="AZ181" s="83">
        <f>AY181+AX181+AW181+AV181</f>
        <v>-14.799999999999999</v>
      </c>
      <c r="BA181" s="83">
        <v>0.2</v>
      </c>
      <c r="BB181" s="83">
        <v>-11</v>
      </c>
    </row>
    <row r="182" spans="1:123" outlineLevel="1">
      <c r="A182" s="52" t="s">
        <v>224</v>
      </c>
      <c r="B182" s="52" t="s">
        <v>39</v>
      </c>
      <c r="C182" s="55" t="s">
        <v>103</v>
      </c>
      <c r="D182" s="55" t="s">
        <v>103</v>
      </c>
      <c r="E182" s="55" t="s">
        <v>103</v>
      </c>
      <c r="F182" s="55" t="s">
        <v>103</v>
      </c>
      <c r="G182" s="55" t="s">
        <v>103</v>
      </c>
      <c r="H182" s="55" t="s">
        <v>103</v>
      </c>
      <c r="I182" s="55" t="s">
        <v>103</v>
      </c>
      <c r="J182" s="55" t="s">
        <v>103</v>
      </c>
      <c r="K182" s="55" t="s">
        <v>103</v>
      </c>
      <c r="L182" s="55" t="s">
        <v>103</v>
      </c>
      <c r="M182" s="55" t="s">
        <v>103</v>
      </c>
      <c r="N182" s="55" t="s">
        <v>103</v>
      </c>
      <c r="O182" s="55" t="s">
        <v>103</v>
      </c>
      <c r="P182" s="55" t="s">
        <v>103</v>
      </c>
      <c r="Q182" s="55" t="s">
        <v>103</v>
      </c>
      <c r="R182" s="55" t="s">
        <v>103</v>
      </c>
      <c r="S182" s="55" t="s">
        <v>103</v>
      </c>
      <c r="T182" s="55" t="s">
        <v>103</v>
      </c>
      <c r="U182" s="55" t="s">
        <v>103</v>
      </c>
      <c r="V182" s="55" t="s">
        <v>103</v>
      </c>
      <c r="W182" s="55" t="s">
        <v>103</v>
      </c>
      <c r="X182" s="55" t="s">
        <v>103</v>
      </c>
      <c r="Y182" s="55" t="s">
        <v>103</v>
      </c>
      <c r="Z182" s="55" t="s">
        <v>103</v>
      </c>
      <c r="AA182" s="55" t="s">
        <v>103</v>
      </c>
      <c r="AB182" s="55" t="s">
        <v>103</v>
      </c>
      <c r="AC182" s="55">
        <f t="shared" ref="AC182:AS182" si="1466">AC181/AC35</f>
        <v>0</v>
      </c>
      <c r="AD182" s="55">
        <f t="shared" si="1466"/>
        <v>0</v>
      </c>
      <c r="AE182" s="55">
        <f t="shared" si="1466"/>
        <v>0</v>
      </c>
      <c r="AF182" s="55">
        <f t="shared" si="1466"/>
        <v>0</v>
      </c>
      <c r="AG182" s="55">
        <f t="shared" si="1466"/>
        <v>-3.311450104437622E-4</v>
      </c>
      <c r="AH182" s="55">
        <f t="shared" si="1466"/>
        <v>-1.6911806803972924E-3</v>
      </c>
      <c r="AI182" s="55">
        <f t="shared" si="1466"/>
        <v>-9.8161585625359095E-4</v>
      </c>
      <c r="AJ182" s="55">
        <f t="shared" si="1466"/>
        <v>-3.5875034826464143E-4</v>
      </c>
      <c r="AK182" s="55">
        <f t="shared" si="1466"/>
        <v>-8.160633244480973E-4</v>
      </c>
      <c r="AL182" s="55">
        <f t="shared" si="1466"/>
        <v>-5.5383990720897502E-4</v>
      </c>
      <c r="AM182" s="55">
        <f t="shared" si="1466"/>
        <v>-1.7941721746899199E-2</v>
      </c>
      <c r="AN182" s="55">
        <f t="shared" si="1466"/>
        <v>-1.0660176820324054E-3</v>
      </c>
      <c r="AO182" s="55">
        <f t="shared" si="1466"/>
        <v>-5.7748946081734151E-5</v>
      </c>
      <c r="AP182" s="55">
        <f t="shared" si="1466"/>
        <v>-4.7017545174729341E-3</v>
      </c>
      <c r="AQ182" s="55">
        <f t="shared" si="1466"/>
        <v>-1.6455775104406908E-4</v>
      </c>
      <c r="AR182" s="55">
        <f t="shared" si="1466"/>
        <v>-1.893045306489951E-4</v>
      </c>
      <c r="AS182" s="55">
        <f t="shared" si="1466"/>
        <v>7.4628245580404893E-5</v>
      </c>
      <c r="AT182" s="55">
        <f t="shared" ref="AT182" si="1467">AT181/AT35</f>
        <v>1.3948946854512324E-4</v>
      </c>
      <c r="AU182" s="55">
        <f>AU181/AU35</f>
        <v>-3.9495993478110759E-5</v>
      </c>
      <c r="AV182" s="55">
        <f t="shared" ref="AV182:AZ182" si="1468">AV181/AV35</f>
        <v>-4.3643346571815126E-5</v>
      </c>
      <c r="AW182" s="55">
        <f t="shared" si="1468"/>
        <v>-1.9017980636237898E-4</v>
      </c>
      <c r="AX182" s="55">
        <f t="shared" si="1468"/>
        <v>-1.8406037180195103E-3</v>
      </c>
      <c r="AY182" s="55">
        <f t="shared" si="1468"/>
        <v>-3.2269306726214294E-4</v>
      </c>
      <c r="AZ182" s="55">
        <f t="shared" si="1468"/>
        <v>-6.1437300743889464E-4</v>
      </c>
      <c r="BA182" s="55">
        <f t="shared" ref="BA182:BB182" si="1469">BA181/BA35</f>
        <v>3.8887810116047313E-5</v>
      </c>
      <c r="BB182" s="55">
        <f t="shared" si="1469"/>
        <v>-1.9340999402187291E-3</v>
      </c>
    </row>
    <row r="183" spans="1:123" outlineLevel="1">
      <c r="A183" s="52" t="s">
        <v>215</v>
      </c>
      <c r="B183" s="52" t="s">
        <v>28</v>
      </c>
      <c r="C183" s="53" t="s">
        <v>103</v>
      </c>
      <c r="D183" s="53" t="s">
        <v>103</v>
      </c>
      <c r="E183" s="53" t="s">
        <v>103</v>
      </c>
      <c r="F183" s="53" t="s">
        <v>103</v>
      </c>
      <c r="G183" s="53" t="s">
        <v>103</v>
      </c>
      <c r="H183" s="53" t="s">
        <v>103</v>
      </c>
      <c r="I183" s="53" t="s">
        <v>103</v>
      </c>
      <c r="J183" s="53" t="s">
        <v>103</v>
      </c>
      <c r="K183" s="53" t="s">
        <v>103</v>
      </c>
      <c r="L183" s="53" t="s">
        <v>103</v>
      </c>
      <c r="M183" s="53" t="s">
        <v>103</v>
      </c>
      <c r="N183" s="53" t="s">
        <v>103</v>
      </c>
      <c r="O183" s="55" t="s">
        <v>103</v>
      </c>
      <c r="P183" s="55" t="s">
        <v>103</v>
      </c>
      <c r="Q183" s="55" t="s">
        <v>103</v>
      </c>
      <c r="R183" s="55" t="s">
        <v>103</v>
      </c>
      <c r="S183" s="55" t="s">
        <v>103</v>
      </c>
      <c r="T183" s="55" t="s">
        <v>103</v>
      </c>
      <c r="U183" s="55" t="s">
        <v>103</v>
      </c>
      <c r="V183" s="55" t="s">
        <v>103</v>
      </c>
      <c r="W183" s="55" t="s">
        <v>103</v>
      </c>
      <c r="X183" s="55" t="s">
        <v>103</v>
      </c>
      <c r="Y183" s="55" t="s">
        <v>103</v>
      </c>
      <c r="Z183" s="55" t="s">
        <v>103</v>
      </c>
      <c r="AA183" s="55" t="s">
        <v>103</v>
      </c>
      <c r="AB183" s="55" t="s">
        <v>103</v>
      </c>
      <c r="AC183" s="55" t="s">
        <v>103</v>
      </c>
      <c r="AD183" s="55" t="s">
        <v>103</v>
      </c>
      <c r="AE183" s="55" t="s">
        <v>103</v>
      </c>
      <c r="AF183" s="55" t="s">
        <v>103</v>
      </c>
      <c r="AG183" s="55" t="s">
        <v>103</v>
      </c>
      <c r="AH183" s="55" t="s">
        <v>103</v>
      </c>
      <c r="AI183" s="55" t="s">
        <v>103</v>
      </c>
      <c r="AJ183" s="55" t="s">
        <v>103</v>
      </c>
      <c r="AK183" s="55" t="s">
        <v>103</v>
      </c>
      <c r="AL183" s="55">
        <f t="shared" ref="AL183" si="1470">AL181/AG181-1</f>
        <v>0.45993593600244842</v>
      </c>
      <c r="AM183" s="55">
        <f t="shared" ref="AM183" si="1471">AM181/AH181-1</f>
        <v>8.7007694784736316</v>
      </c>
      <c r="AN183" s="55">
        <f t="shared" ref="AN183:AO183" si="1472">AN181/AI181-1</f>
        <v>2.3931924374488656E-2</v>
      </c>
      <c r="AO183" s="55">
        <f t="shared" si="1472"/>
        <v>-0.85635659251913077</v>
      </c>
      <c r="AP183" s="55">
        <f t="shared" ref="AP183:AT183" si="1473">AP181/AK181-1</f>
        <v>4.2141964679858193</v>
      </c>
      <c r="AQ183" s="55">
        <f t="shared" si="1473"/>
        <v>-0.71122671782004587</v>
      </c>
      <c r="AR183" s="55">
        <f t="shared" si="1473"/>
        <v>-0.98975254191211171</v>
      </c>
      <c r="AS183" s="55">
        <f t="shared" si="1473"/>
        <v>-1.058449677016045</v>
      </c>
      <c r="AT183" s="55">
        <f t="shared" si="1473"/>
        <v>-2.8333333333333077</v>
      </c>
      <c r="AU183" s="55">
        <f t="shared" ref="AU183" si="1474">AU181/AP181-1</f>
        <v>-0.99263334902576872</v>
      </c>
      <c r="AV183" s="55">
        <f t="shared" ref="AV183" si="1475">AV181/AQ181-1</f>
        <v>-0.8484848484848484</v>
      </c>
      <c r="AW183" s="55">
        <f t="shared" ref="AW183" si="1476">AW181/AR181-1</f>
        <v>-0.3125</v>
      </c>
      <c r="AX183" s="55">
        <f t="shared" ref="AX183" si="1477">AX181/AS181-1</f>
        <v>-20.6078431372549</v>
      </c>
      <c r="AY183" s="55">
        <f t="shared" ref="AY183" si="1478">AY181/AT181-1</f>
        <v>-3.2727272727272991</v>
      </c>
      <c r="AZ183" s="55">
        <f t="shared" ref="AZ183:BB183" si="1479">AZ181/AU181-1</f>
        <v>10.755361397934749</v>
      </c>
      <c r="BA183" s="55">
        <f t="shared" si="1479"/>
        <v>-2</v>
      </c>
      <c r="BB183" s="55">
        <f t="shared" si="1479"/>
        <v>9</v>
      </c>
    </row>
    <row r="184" spans="1:123" outlineLevel="1"/>
    <row r="185" spans="1:123" s="72" customFormat="1" outlineLevel="1">
      <c r="A185" s="73" t="s">
        <v>232</v>
      </c>
      <c r="B185" s="73" t="s">
        <v>44</v>
      </c>
      <c r="C185" s="79">
        <f t="shared" ref="C185:AQ185" si="1480">C68+C85</f>
        <v>228.73290225763424</v>
      </c>
      <c r="D185" s="79">
        <f t="shared" si="1480"/>
        <v>304.26022290246328</v>
      </c>
      <c r="E185" s="79">
        <f t="shared" si="1480"/>
        <v>337.08515456005352</v>
      </c>
      <c r="F185" s="79">
        <f t="shared" si="1480"/>
        <v>386.39775621417652</v>
      </c>
      <c r="G185" s="79">
        <f t="shared" si="1480"/>
        <v>1256.4760359343272</v>
      </c>
      <c r="H185" s="79">
        <f t="shared" si="1480"/>
        <v>153.92365825708339</v>
      </c>
      <c r="I185" s="79">
        <f t="shared" si="1480"/>
        <v>280.35115570353491</v>
      </c>
      <c r="J185" s="79">
        <f t="shared" si="1480"/>
        <v>251.42449615288683</v>
      </c>
      <c r="K185" s="79">
        <f t="shared" si="1480"/>
        <v>397.17790480602935</v>
      </c>
      <c r="L185" s="79">
        <f t="shared" si="1480"/>
        <v>1082.8772149195356</v>
      </c>
      <c r="M185" s="79">
        <f t="shared" si="1480"/>
        <v>297.23228301072527</v>
      </c>
      <c r="N185" s="79">
        <f t="shared" si="1480"/>
        <v>232.00735198984762</v>
      </c>
      <c r="O185" s="79">
        <f t="shared" si="1480"/>
        <v>367.31530510087123</v>
      </c>
      <c r="P185" s="79">
        <f t="shared" si="1480"/>
        <v>462.13926543427624</v>
      </c>
      <c r="Q185" s="79">
        <f t="shared" si="1480"/>
        <v>1359.2043823880249</v>
      </c>
      <c r="R185" s="79">
        <f t="shared" si="1480"/>
        <v>190.59586329444369</v>
      </c>
      <c r="S185" s="79">
        <f t="shared" si="1480"/>
        <v>189.77782517489049</v>
      </c>
      <c r="T185" s="79">
        <f t="shared" si="1480"/>
        <v>339.92475060436618</v>
      </c>
      <c r="U185" s="79">
        <f t="shared" si="1480"/>
        <v>543.5806320263805</v>
      </c>
      <c r="V185" s="79">
        <f t="shared" si="1480"/>
        <v>1256.8158642512499</v>
      </c>
      <c r="W185" s="79">
        <f t="shared" si="1480"/>
        <v>193.59973240982413</v>
      </c>
      <c r="X185" s="79">
        <f t="shared" si="1480"/>
        <v>274.67162746236136</v>
      </c>
      <c r="Y185" s="79">
        <f t="shared" si="1480"/>
        <v>247.61591886186443</v>
      </c>
      <c r="Z185" s="79">
        <f t="shared" si="1480"/>
        <v>585.01595029555438</v>
      </c>
      <c r="AA185" s="79">
        <f t="shared" si="1480"/>
        <v>1300.448446465085</v>
      </c>
      <c r="AB185" s="79">
        <f t="shared" si="1480"/>
        <v>-480.53960356256994</v>
      </c>
      <c r="AC185" s="79">
        <f t="shared" si="1480"/>
        <v>-40.272191795766048</v>
      </c>
      <c r="AD185" s="79">
        <f t="shared" si="1480"/>
        <v>759.93592303380683</v>
      </c>
      <c r="AE185" s="79">
        <f t="shared" si="1480"/>
        <v>585.58515763222022</v>
      </c>
      <c r="AF185" s="79">
        <f t="shared" si="1480"/>
        <v>824.70928530769379</v>
      </c>
      <c r="AG185" s="79">
        <f t="shared" si="1480"/>
        <v>132.84650389050512</v>
      </c>
      <c r="AH185" s="79">
        <f t="shared" si="1480"/>
        <v>-68.984686254229018</v>
      </c>
      <c r="AI185" s="79">
        <f t="shared" si="1480"/>
        <v>289.53453319589426</v>
      </c>
      <c r="AJ185" s="79">
        <f t="shared" si="1480"/>
        <v>764.91517476353511</v>
      </c>
      <c r="AK185" s="79">
        <f t="shared" si="1480"/>
        <v>1119.289513758682</v>
      </c>
      <c r="AL185" s="79">
        <f t="shared" si="1480"/>
        <v>40.154849731497961</v>
      </c>
      <c r="AM185" s="79">
        <f t="shared" si="1480"/>
        <v>46.223184189273525</v>
      </c>
      <c r="AN185" s="79">
        <f t="shared" si="1480"/>
        <v>171.10756799999945</v>
      </c>
      <c r="AO185" s="79">
        <f t="shared" si="1480"/>
        <v>-152.80000000000018</v>
      </c>
      <c r="AP185" s="79">
        <f t="shared" si="1480"/>
        <v>-433.54535514576492</v>
      </c>
      <c r="AQ185" s="79">
        <f t="shared" si="1480"/>
        <v>73.710000000000036</v>
      </c>
      <c r="AR185" s="79">
        <f>AR68+AR85-0.1</f>
        <v>-131.8599999999993</v>
      </c>
      <c r="AS185" s="79">
        <f>AS68+AS85</f>
        <v>-48.643000000000029</v>
      </c>
      <c r="AT185" s="79">
        <f>AT68+AT85</f>
        <v>-375.20000000000073</v>
      </c>
      <c r="AU185" s="79">
        <f>AU68+AU85</f>
        <v>-481.75299999999697</v>
      </c>
      <c r="AV185" s="79">
        <f t="shared" ref="AV185:AZ185" si="1481">AV68+AV85</f>
        <v>434.79999999999927</v>
      </c>
      <c r="AW185" s="79">
        <f t="shared" si="1481"/>
        <v>468.10000000000082</v>
      </c>
      <c r="AX185" s="79">
        <f t="shared" si="1481"/>
        <v>431.19999999999982</v>
      </c>
      <c r="AY185" s="79">
        <f t="shared" si="1481"/>
        <v>-426.5</v>
      </c>
      <c r="AZ185" s="79">
        <f t="shared" si="1481"/>
        <v>908.60000000000036</v>
      </c>
      <c r="BA185" s="79">
        <f t="shared" ref="BA185:BB185" si="1482">BA68+BA85</f>
        <v>432.36488075021725</v>
      </c>
      <c r="BB185" s="79">
        <f t="shared" si="1482"/>
        <v>446.5</v>
      </c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</row>
    <row r="186" spans="1:123" outlineLevel="1">
      <c r="A186" s="52" t="s">
        <v>233</v>
      </c>
      <c r="B186" s="52" t="s">
        <v>45</v>
      </c>
      <c r="C186" s="55">
        <f t="shared" ref="C186:AS186" si="1483">C185/C35</f>
        <v>0.13931837145671472</v>
      </c>
      <c r="D186" s="55">
        <f t="shared" si="1483"/>
        <v>0.15773768619548098</v>
      </c>
      <c r="E186" s="55">
        <f t="shared" si="1483"/>
        <v>0.16888879931862993</v>
      </c>
      <c r="F186" s="55">
        <f t="shared" si="1483"/>
        <v>0.16566530449930394</v>
      </c>
      <c r="G186" s="55">
        <f t="shared" si="1483"/>
        <v>0.15906773464164162</v>
      </c>
      <c r="H186" s="55">
        <f t="shared" si="1483"/>
        <v>9.1095211949505844E-2</v>
      </c>
      <c r="I186" s="55">
        <f t="shared" si="1483"/>
        <v>0.13840004545458556</v>
      </c>
      <c r="J186" s="55">
        <f t="shared" si="1483"/>
        <v>0.13214784828807255</v>
      </c>
      <c r="K186" s="55">
        <f t="shared" si="1483"/>
        <v>0.17308396558471309</v>
      </c>
      <c r="L186" s="55">
        <f t="shared" si="1483"/>
        <v>0.13685356007999627</v>
      </c>
      <c r="M186" s="55">
        <f t="shared" si="1483"/>
        <v>0.17194902030624948</v>
      </c>
      <c r="N186" s="55">
        <f t="shared" si="1483"/>
        <v>0.11452522080223906</v>
      </c>
      <c r="O186" s="55">
        <f t="shared" si="1483"/>
        <v>0.15528533399244648</v>
      </c>
      <c r="P186" s="55">
        <f t="shared" si="1483"/>
        <v>0.12380445900207143</v>
      </c>
      <c r="Q186" s="55">
        <f t="shared" si="1483"/>
        <v>0.13795298768195871</v>
      </c>
      <c r="R186" s="55">
        <f t="shared" si="1483"/>
        <v>7.0916057925170931E-2</v>
      </c>
      <c r="S186" s="55">
        <f t="shared" si="1483"/>
        <v>6.1217814421251238E-2</v>
      </c>
      <c r="T186" s="55">
        <f t="shared" si="1483"/>
        <v>0.10485351753888698</v>
      </c>
      <c r="U186" s="55">
        <f t="shared" si="1483"/>
        <v>0.12537724715839124</v>
      </c>
      <c r="V186" s="55">
        <f t="shared" si="1483"/>
        <v>9.3810303370894813E-2</v>
      </c>
      <c r="W186" s="55">
        <f t="shared" si="1483"/>
        <v>6.6411584553929134E-2</v>
      </c>
      <c r="X186" s="55">
        <f t="shared" si="1483"/>
        <v>8.0697757244868606E-2</v>
      </c>
      <c r="Y186" s="55">
        <f t="shared" si="1483"/>
        <v>7.1281083313670474E-2</v>
      </c>
      <c r="Z186" s="55">
        <f t="shared" si="1483"/>
        <v>0.12575480910976083</v>
      </c>
      <c r="AA186" s="55">
        <f t="shared" si="1483"/>
        <v>9.0029513155902116E-2</v>
      </c>
      <c r="AB186" s="55">
        <f t="shared" si="1483"/>
        <v>-6.3918600332581066E-2</v>
      </c>
      <c r="AC186" s="55">
        <f t="shared" si="1483"/>
        <v>-5.7637244202074023E-3</v>
      </c>
      <c r="AD186" s="55">
        <f t="shared" si="1483"/>
        <v>7.2933808195737956E-2</v>
      </c>
      <c r="AE186" s="55">
        <f t="shared" si="1483"/>
        <v>4.8809846179257002E-2</v>
      </c>
      <c r="AF186" s="55">
        <f t="shared" si="1483"/>
        <v>2.2336540431535878E-2</v>
      </c>
      <c r="AG186" s="55">
        <f t="shared" si="1483"/>
        <v>1.4050287853394018E-2</v>
      </c>
      <c r="AH186" s="55">
        <f t="shared" si="1483"/>
        <v>-7.2484484516871731E-3</v>
      </c>
      <c r="AI186" s="55">
        <f t="shared" si="1483"/>
        <v>3.0320214769620518E-2</v>
      </c>
      <c r="AJ186" s="55">
        <f t="shared" si="1483"/>
        <v>6.5696170761971956E-2</v>
      </c>
      <c r="AK186" s="55">
        <f t="shared" si="1483"/>
        <v>2.7867502584214499E-2</v>
      </c>
      <c r="AL186" s="55">
        <f t="shared" si="1483"/>
        <v>4.8652518751676815E-3</v>
      </c>
      <c r="AM186" s="55">
        <f t="shared" si="1483"/>
        <v>5.311536187230681E-3</v>
      </c>
      <c r="AN186" s="55">
        <f t="shared" si="1483"/>
        <v>1.900434392764757E-2</v>
      </c>
      <c r="AO186" s="55">
        <f t="shared" si="1483"/>
        <v>-1.470673160214828E-2</v>
      </c>
      <c r="AP186" s="55">
        <f t="shared" si="1483"/>
        <v>-1.1927209617579359E-2</v>
      </c>
      <c r="AQ186" s="55">
        <f t="shared" si="1483"/>
        <v>9.1890544162563162E-3</v>
      </c>
      <c r="AR186" s="55">
        <f t="shared" si="1483"/>
        <v>-1.5601059632110226E-2</v>
      </c>
      <c r="AS186" s="55">
        <f t="shared" si="1483"/>
        <v>-6.4708409086767149E-3</v>
      </c>
      <c r="AT186" s="55">
        <f t="shared" ref="AT186" si="1484">AT185/AT35</f>
        <v>-4.7578589634664492E-2</v>
      </c>
      <c r="AU186" s="55">
        <f>AU185/AU35</f>
        <v>-1.5113036811803001E-2</v>
      </c>
      <c r="AV186" s="55">
        <f t="shared" ref="AV186:AZ186" si="1485">AV185/AV35</f>
        <v>9.4880635447125924E-2</v>
      </c>
      <c r="AW186" s="55">
        <f t="shared" si="1485"/>
        <v>8.0930152143845233E-2</v>
      </c>
      <c r="AX186" s="55">
        <f t="shared" si="1485"/>
        <v>7.2151665746364779E-2</v>
      </c>
      <c r="AY186" s="55">
        <f t="shared" si="1485"/>
        <v>-5.5051437274921587E-2</v>
      </c>
      <c r="AZ186" s="55">
        <f t="shared" si="1485"/>
        <v>3.7717521253985135E-2</v>
      </c>
      <c r="BA186" s="55">
        <f t="shared" ref="BA186:BB186" si="1486">BA185/BA35</f>
        <v>8.4068616917309449E-2</v>
      </c>
      <c r="BB186" s="55">
        <f t="shared" si="1486"/>
        <v>7.850687484615114E-2</v>
      </c>
    </row>
    <row r="187" spans="1:123" outlineLevel="1">
      <c r="A187" s="52" t="s">
        <v>215</v>
      </c>
      <c r="B187" s="52" t="s">
        <v>28</v>
      </c>
      <c r="C187" s="53" t="s">
        <v>103</v>
      </c>
      <c r="D187" s="53" t="s">
        <v>103</v>
      </c>
      <c r="E187" s="53" t="s">
        <v>103</v>
      </c>
      <c r="F187" s="53" t="s">
        <v>103</v>
      </c>
      <c r="G187" s="53" t="s">
        <v>103</v>
      </c>
      <c r="H187" s="55">
        <f>H185/C185-1</f>
        <v>-0.32705939225258096</v>
      </c>
      <c r="I187" s="55">
        <f t="shared" ref="I187" si="1487">I185/D185-1</f>
        <v>-7.8580982327725812E-2</v>
      </c>
      <c r="J187" s="55">
        <f t="shared" ref="J187" si="1488">J185/E185-1</f>
        <v>-0.25412171746028578</v>
      </c>
      <c r="K187" s="55">
        <f t="shared" ref="K187" si="1489">K185/F185-1</f>
        <v>2.789909728636597E-2</v>
      </c>
      <c r="L187" s="55">
        <f t="shared" ref="L187" si="1490">L185/G185-1</f>
        <v>-0.13816325663998985</v>
      </c>
      <c r="M187" s="55">
        <f t="shared" ref="M187" si="1491">M185/H185-1</f>
        <v>0.93103702430387747</v>
      </c>
      <c r="N187" s="55">
        <f t="shared" ref="N187" si="1492">N185/I185-1</f>
        <v>-0.17244017986075211</v>
      </c>
      <c r="O187" s="55">
        <f t="shared" ref="O187" si="1493">O185/J185-1</f>
        <v>0.46093682485700693</v>
      </c>
      <c r="P187" s="55">
        <f t="shared" ref="P187" si="1494">P185/K185-1</f>
        <v>0.16355733751093782</v>
      </c>
      <c r="Q187" s="55">
        <f t="shared" ref="Q187" si="1495">Q185/L185-1</f>
        <v>0.25517866999262884</v>
      </c>
      <c r="R187" s="55">
        <f t="shared" ref="R187" si="1496">R185/M185-1</f>
        <v>-0.35876459527255899</v>
      </c>
      <c r="S187" s="55">
        <f t="shared" ref="S187" si="1497">S185/N185-1</f>
        <v>-0.18201805439684959</v>
      </c>
      <c r="T187" s="55">
        <f t="shared" ref="T187" si="1498">T185/O185-1</f>
        <v>-7.4569597607655136E-2</v>
      </c>
      <c r="U187" s="55">
        <f t="shared" ref="U187" si="1499">U185/P185-1</f>
        <v>0.17622689237533873</v>
      </c>
      <c r="V187" s="55">
        <f t="shared" ref="V187" si="1500">V185/Q185-1</f>
        <v>-7.5329743976314867E-2</v>
      </c>
      <c r="W187" s="55">
        <f t="shared" ref="W187" si="1501">W185/R185-1</f>
        <v>1.5760410868623564E-2</v>
      </c>
      <c r="X187" s="55">
        <f t="shared" ref="X187" si="1502">X185/S185-1</f>
        <v>0.44733257012106997</v>
      </c>
      <c r="Y187" s="55">
        <f t="shared" ref="Y187" si="1503">Y185/T185-1</f>
        <v>-0.27155666534543921</v>
      </c>
      <c r="Z187" s="55">
        <f t="shared" ref="Z187" si="1504">Z185/U185-1</f>
        <v>7.6226627344520681E-2</v>
      </c>
      <c r="AA187" s="55">
        <f t="shared" ref="AA187" si="1505">AA185/V185-1</f>
        <v>3.4716765959848406E-2</v>
      </c>
      <c r="AB187" s="55">
        <f t="shared" ref="AB187" si="1506">AB185/W185-1</f>
        <v>-3.4821294822109228</v>
      </c>
      <c r="AC187" s="55">
        <f t="shared" ref="AC187" si="1507">AC185/X185-1</f>
        <v>-1.1466194093938027</v>
      </c>
      <c r="AD187" s="55">
        <f t="shared" ref="AD187" si="1508">AD185/Y185-1</f>
        <v>2.0690107749403075</v>
      </c>
      <c r="AE187" s="55">
        <f t="shared" ref="AE187" si="1509">AE185/Z185-1</f>
        <v>9.72977465619973E-4</v>
      </c>
      <c r="AF187" s="55">
        <f t="shared" ref="AF187" si="1510">AF185/AA185-1</f>
        <v>-0.36582700563836923</v>
      </c>
      <c r="AG187" s="55">
        <f t="shared" ref="AG187" si="1511">AG185/AB185-1</f>
        <v>-1.2764527687325307</v>
      </c>
      <c r="AH187" s="55">
        <f t="shared" ref="AH187" si="1512">AH185/AC185-1</f>
        <v>0.71296080938613349</v>
      </c>
      <c r="AI187" s="55">
        <f t="shared" ref="AI187" si="1513">AI185/AD185-1</f>
        <v>-0.61900138627475587</v>
      </c>
      <c r="AJ187" s="55">
        <f t="shared" ref="AJ187" si="1514">AJ185/AE185-1</f>
        <v>0.30624071459807056</v>
      </c>
      <c r="AK187" s="55">
        <f t="shared" ref="AK187" si="1515">AK185/AF185-1</f>
        <v>0.3571928116961629</v>
      </c>
      <c r="AL187" s="55">
        <f t="shared" ref="AL187" si="1516">AL185/AG185-1</f>
        <v>-0.69773499071835243</v>
      </c>
      <c r="AM187" s="55">
        <f t="shared" ref="AM187" si="1517">AM185/AH185-1</f>
        <v>-1.6700499299065794</v>
      </c>
      <c r="AN187" s="55">
        <f t="shared" ref="AN187:AO187" si="1518">AN185/AI185-1</f>
        <v>-0.4090253548987508</v>
      </c>
      <c r="AO187" s="55">
        <f t="shared" si="1518"/>
        <v>-1.1997607120910323</v>
      </c>
      <c r="AP187" s="55">
        <f t="shared" ref="AP187:AT187" si="1519">AP185/AK185-1</f>
        <v>-1.387339781009721</v>
      </c>
      <c r="AQ187" s="55">
        <f t="shared" si="1519"/>
        <v>0.83564377635264808</v>
      </c>
      <c r="AR187" s="55">
        <f t="shared" si="1519"/>
        <v>-3.8526810152252238</v>
      </c>
      <c r="AS187" s="55">
        <f t="shared" si="1519"/>
        <v>-1.2842831592346644</v>
      </c>
      <c r="AT187" s="55">
        <f t="shared" si="1519"/>
        <v>1.4554973821989545</v>
      </c>
      <c r="AU187" s="55">
        <f t="shared" ref="AU187" si="1520">AU185/AP185-1</f>
        <v>0.11119400607584384</v>
      </c>
      <c r="AV187" s="55">
        <f t="shared" ref="AV187" si="1521">AV185/AQ185-1</f>
        <v>4.8987925654592193</v>
      </c>
      <c r="AW187" s="55">
        <f t="shared" ref="AW187" si="1522">AW185/AR185-1</f>
        <v>-4.5499772485970222</v>
      </c>
      <c r="AX187" s="55">
        <f t="shared" ref="AX187" si="1523">AX185/AS185-1</f>
        <v>-9.8645848323499692</v>
      </c>
      <c r="AY187" s="55">
        <f t="shared" ref="AY187" si="1524">AY185/AT185-1</f>
        <v>0.13672707889125579</v>
      </c>
      <c r="AZ187" s="55">
        <f t="shared" ref="AZ187:BB187" si="1525">AZ185/AU185-1</f>
        <v>-2.8860287325662863</v>
      </c>
      <c r="BA187" s="55">
        <f t="shared" si="1525"/>
        <v>-5.600550252488512E-3</v>
      </c>
      <c r="BB187" s="55">
        <f t="shared" si="1525"/>
        <v>-4.6143986327709441E-2</v>
      </c>
    </row>
    <row r="188" spans="1:123" s="59" customFormat="1" outlineLevel="1">
      <c r="A188" s="57" t="s">
        <v>219</v>
      </c>
      <c r="B188" s="57" t="s">
        <v>29</v>
      </c>
      <c r="C188" s="80">
        <f t="shared" ref="C188:AS188" si="1526">C71+C88</f>
        <v>228.02333107792504</v>
      </c>
      <c r="D188" s="80">
        <f t="shared" si="1526"/>
        <v>295.41976152345069</v>
      </c>
      <c r="E188" s="80">
        <f t="shared" si="1526"/>
        <v>330.85399736614329</v>
      </c>
      <c r="F188" s="80">
        <f t="shared" si="1526"/>
        <v>338.80634248219872</v>
      </c>
      <c r="G188" s="80">
        <f t="shared" si="1526"/>
        <v>1193.1034324497168</v>
      </c>
      <c r="H188" s="80">
        <f t="shared" si="1526"/>
        <v>146.57090081037563</v>
      </c>
      <c r="I188" s="80">
        <f t="shared" si="1526"/>
        <v>269.50165872970308</v>
      </c>
      <c r="J188" s="80">
        <f t="shared" si="1526"/>
        <v>239.52449615288697</v>
      </c>
      <c r="K188" s="80">
        <f t="shared" si="1526"/>
        <v>350.69794375867536</v>
      </c>
      <c r="L188" s="80">
        <f t="shared" si="1526"/>
        <v>1006.2949994516421</v>
      </c>
      <c r="M188" s="80">
        <f t="shared" si="1526"/>
        <v>295.74164739534444</v>
      </c>
      <c r="N188" s="80">
        <f t="shared" si="1526"/>
        <v>227.78671974197937</v>
      </c>
      <c r="O188" s="80">
        <f t="shared" si="1526"/>
        <v>396.05837225050038</v>
      </c>
      <c r="P188" s="80">
        <f t="shared" si="1526"/>
        <v>277.18900000000008</v>
      </c>
      <c r="Q188" s="80">
        <f t="shared" si="1526"/>
        <v>1255.0366486390476</v>
      </c>
      <c r="R188" s="80">
        <f t="shared" si="1526"/>
        <v>183.20841915227675</v>
      </c>
      <c r="S188" s="80">
        <f t="shared" si="1526"/>
        <v>268.29073596440548</v>
      </c>
      <c r="T188" s="80">
        <f t="shared" si="1526"/>
        <v>361.76039965620271</v>
      </c>
      <c r="U188" s="80">
        <f t="shared" si="1526"/>
        <v>369.09475872111693</v>
      </c>
      <c r="V188" s="80">
        <f t="shared" si="1526"/>
        <v>1175.2911066451725</v>
      </c>
      <c r="W188" s="80">
        <f t="shared" si="1526"/>
        <v>193.20206801328402</v>
      </c>
      <c r="X188" s="80">
        <f t="shared" si="1526"/>
        <v>381.31906182588227</v>
      </c>
      <c r="Y188" s="80">
        <f t="shared" si="1526"/>
        <v>291.91633025096303</v>
      </c>
      <c r="Z188" s="80">
        <f t="shared" si="1526"/>
        <v>353.24687543647497</v>
      </c>
      <c r="AA188" s="80">
        <f t="shared" si="1526"/>
        <v>1088.5894358663445</v>
      </c>
      <c r="AB188" s="80">
        <f t="shared" si="1526"/>
        <v>12.861598279374448</v>
      </c>
      <c r="AC188" s="80">
        <f t="shared" si="1526"/>
        <v>208.85669090974034</v>
      </c>
      <c r="AD188" s="80">
        <f t="shared" si="1526"/>
        <v>730.99820741639314</v>
      </c>
      <c r="AE188" s="80">
        <f t="shared" si="1526"/>
        <v>542.00595227623216</v>
      </c>
      <c r="AF188" s="80">
        <f t="shared" si="1526"/>
        <v>1494.7224488817392</v>
      </c>
      <c r="AG188" s="80">
        <f t="shared" si="1526"/>
        <v>361.05203344942629</v>
      </c>
      <c r="AH188" s="80">
        <f t="shared" si="1526"/>
        <v>344.15694615554185</v>
      </c>
      <c r="AI188" s="80">
        <f t="shared" si="1526"/>
        <v>510.05538310353313</v>
      </c>
      <c r="AJ188" s="80">
        <f t="shared" si="1526"/>
        <v>508.83918583452032</v>
      </c>
      <c r="AK188" s="80">
        <f t="shared" si="1526"/>
        <v>1724.9961753530242</v>
      </c>
      <c r="AL188" s="80">
        <f t="shared" si="1526"/>
        <v>173.65699913086837</v>
      </c>
      <c r="AM188" s="80">
        <f t="shared" si="1526"/>
        <v>275.82117595675254</v>
      </c>
      <c r="AN188" s="80">
        <f t="shared" si="1526"/>
        <v>373.21900000000005</v>
      </c>
      <c r="AO188" s="80">
        <f t="shared" si="1526"/>
        <v>173.70000000000027</v>
      </c>
      <c r="AP188" s="80">
        <f t="shared" si="1526"/>
        <v>996.3971750876226</v>
      </c>
      <c r="AQ188" s="80">
        <f t="shared" si="1526"/>
        <v>410.70000000000027</v>
      </c>
      <c r="AR188" s="80">
        <f t="shared" si="1526"/>
        <v>385.90000000000009</v>
      </c>
      <c r="AS188" s="80">
        <f t="shared" si="1526"/>
        <v>178.20599999999968</v>
      </c>
      <c r="AT188" s="80">
        <f t="shared" ref="AT188:AZ188" si="1527">AT71+AT88</f>
        <v>344.40000000000009</v>
      </c>
      <c r="AU188" s="80">
        <f>AU71+AU88</f>
        <v>1319.2060000000001</v>
      </c>
      <c r="AV188" s="80">
        <f t="shared" si="1527"/>
        <v>507.19999999999982</v>
      </c>
      <c r="AW188" s="80">
        <f t="shared" si="1527"/>
        <v>585.60000000000036</v>
      </c>
      <c r="AX188" s="80">
        <f t="shared" si="1527"/>
        <v>548.60000000000036</v>
      </c>
      <c r="AY188" s="80">
        <f t="shared" si="1527"/>
        <v>185.60000000000036</v>
      </c>
      <c r="AZ188" s="80">
        <f t="shared" si="1527"/>
        <v>1827.3999999999996</v>
      </c>
      <c r="BA188" s="80">
        <f t="shared" ref="BA188:BB188" si="1528">BA71+BA88</f>
        <v>464.06488075021662</v>
      </c>
      <c r="BB188" s="80">
        <f t="shared" si="1528"/>
        <v>532.90000000000009</v>
      </c>
    </row>
    <row r="189" spans="1:123" outlineLevel="1">
      <c r="A189" s="52" t="s">
        <v>233</v>
      </c>
      <c r="B189" s="52" t="s">
        <v>45</v>
      </c>
      <c r="C189" s="55">
        <f t="shared" ref="C189:AS189" si="1529">C188/C37</f>
        <v>0.1447195614171834</v>
      </c>
      <c r="D189" s="55">
        <f t="shared" si="1529"/>
        <v>0.16017248797105296</v>
      </c>
      <c r="E189" s="55">
        <f t="shared" si="1529"/>
        <v>0.17538502521703378</v>
      </c>
      <c r="F189" s="55">
        <f t="shared" si="1529"/>
        <v>0.15678105048617633</v>
      </c>
      <c r="G189" s="55">
        <f t="shared" si="1529"/>
        <v>0.15977351397521161</v>
      </c>
      <c r="H189" s="55">
        <f t="shared" si="1529"/>
        <v>9.3975109443523802E-2</v>
      </c>
      <c r="I189" s="55">
        <f t="shared" si="1529"/>
        <v>0.14187433926290549</v>
      </c>
      <c r="J189" s="55">
        <f t="shared" si="1529"/>
        <v>0.13522525611296052</v>
      </c>
      <c r="K189" s="55">
        <f t="shared" si="1529"/>
        <v>0.16681022918908367</v>
      </c>
      <c r="L189" s="55">
        <f t="shared" si="1529"/>
        <v>0.13722950633625616</v>
      </c>
      <c r="M189" s="55">
        <f t="shared" si="1529"/>
        <v>0.18668680783117356</v>
      </c>
      <c r="N189" s="55">
        <f t="shared" si="1529"/>
        <v>0.12154409781657788</v>
      </c>
      <c r="O189" s="55">
        <f t="shared" si="1529"/>
        <v>0.20208892731605088</v>
      </c>
      <c r="P189" s="55">
        <f t="shared" si="1529"/>
        <v>0.12202282428016006</v>
      </c>
      <c r="Q189" s="55">
        <f t="shared" si="1529"/>
        <v>0.16320998273589798</v>
      </c>
      <c r="R189" s="55">
        <f t="shared" si="1529"/>
        <v>0.10910193365976033</v>
      </c>
      <c r="S189" s="55">
        <f t="shared" si="1529"/>
        <v>0.1303752563967257</v>
      </c>
      <c r="T189" s="55">
        <f t="shared" si="1529"/>
        <v>0.17658281080575852</v>
      </c>
      <c r="U189" s="55">
        <f t="shared" si="1529"/>
        <v>0.14037558966324967</v>
      </c>
      <c r="V189" s="55">
        <f t="shared" si="1529"/>
        <v>0.13913095473946271</v>
      </c>
      <c r="W189" s="55">
        <f t="shared" si="1529"/>
        <v>0.11002433055681804</v>
      </c>
      <c r="X189" s="55">
        <f t="shared" si="1529"/>
        <v>0.16932449141493577</v>
      </c>
      <c r="Y189" s="55">
        <f t="shared" si="1529"/>
        <v>0.13021416813851167</v>
      </c>
      <c r="Z189" s="55">
        <f t="shared" si="1529"/>
        <v>0.1278712836027365</v>
      </c>
      <c r="AA189" s="55">
        <f t="shared" si="1529"/>
        <v>0.12078887416046083</v>
      </c>
      <c r="AB189" s="55">
        <f t="shared" si="1529"/>
        <v>3.0899954149515461E-3</v>
      </c>
      <c r="AC189" s="55">
        <f t="shared" si="1529"/>
        <v>5.2532685853840945E-2</v>
      </c>
      <c r="AD189" s="55">
        <f t="shared" si="1529"/>
        <v>0.12015842128330528</v>
      </c>
      <c r="AE189" s="55">
        <f t="shared" si="1529"/>
        <v>8.5751739297888194E-2</v>
      </c>
      <c r="AF189" s="55">
        <f t="shared" si="1529"/>
        <v>7.2762992589215855E-2</v>
      </c>
      <c r="AG189" s="55">
        <f t="shared" si="1529"/>
        <v>6.9621262701639777E-2</v>
      </c>
      <c r="AH189" s="55">
        <f t="shared" si="1529"/>
        <v>6.2193243150021206E-2</v>
      </c>
      <c r="AI189" s="55">
        <f t="shared" si="1529"/>
        <v>9.1877244611773032E-2</v>
      </c>
      <c r="AJ189" s="55">
        <f t="shared" si="1529"/>
        <v>8.2841834621635538E-2</v>
      </c>
      <c r="AK189" s="55">
        <f t="shared" si="1529"/>
        <v>7.6962714495967477E-2</v>
      </c>
      <c r="AL189" s="55">
        <f t="shared" si="1529"/>
        <v>3.6547670126661803E-2</v>
      </c>
      <c r="AM189" s="55">
        <f t="shared" si="1529"/>
        <v>4.9652375547564208E-2</v>
      </c>
      <c r="AN189" s="55">
        <f t="shared" si="1529"/>
        <v>6.459833288706443E-2</v>
      </c>
      <c r="AO189" s="55">
        <f t="shared" si="1529"/>
        <v>2.9226679230044468E-2</v>
      </c>
      <c r="AP189" s="55">
        <f t="shared" si="1529"/>
        <v>4.5234652132637304E-2</v>
      </c>
      <c r="AQ189" s="55">
        <f t="shared" si="1529"/>
        <v>8.4441885807101644E-2</v>
      </c>
      <c r="AR189" s="55">
        <f t="shared" si="1529"/>
        <v>7.0640136191400194E-2</v>
      </c>
      <c r="AS189" s="55">
        <f t="shared" si="1529"/>
        <v>3.4060558474963983E-2</v>
      </c>
      <c r="AT189" s="55">
        <f t="shared" ref="AT189" si="1530">AT188/AT37</f>
        <v>7.0541968784564354E-2</v>
      </c>
      <c r="AU189" s="55">
        <f>AU188/AU37</f>
        <v>6.4537777666018925E-2</v>
      </c>
      <c r="AV189" s="55">
        <f t="shared" ref="AV189:AZ189" si="1531">AV188/AV37</f>
        <v>0.11077621980518057</v>
      </c>
      <c r="AW189" s="55">
        <f t="shared" si="1531"/>
        <v>0.10130261041050398</v>
      </c>
      <c r="AX189" s="55">
        <f t="shared" si="1531"/>
        <v>9.1806680500702911E-2</v>
      </c>
      <c r="AY189" s="55">
        <f t="shared" si="1531"/>
        <v>2.6175499957690515E-2</v>
      </c>
      <c r="AZ189" s="55">
        <f t="shared" si="1531"/>
        <v>7.8011005383160636E-2</v>
      </c>
      <c r="BA189" s="55">
        <f t="shared" ref="BA189:BB189" si="1532">BA188/BA37</f>
        <v>9.0232334820702823E-2</v>
      </c>
      <c r="BB189" s="55">
        <f t="shared" si="1532"/>
        <v>9.3698350740232819E-2</v>
      </c>
    </row>
    <row r="190" spans="1:123" outlineLevel="1">
      <c r="A190" s="52" t="s">
        <v>215</v>
      </c>
      <c r="B190" s="52" t="s">
        <v>28</v>
      </c>
      <c r="C190" s="53" t="s">
        <v>103</v>
      </c>
      <c r="D190" s="53" t="s">
        <v>103</v>
      </c>
      <c r="E190" s="53" t="s">
        <v>103</v>
      </c>
      <c r="F190" s="53" t="s">
        <v>103</v>
      </c>
      <c r="G190" s="53" t="s">
        <v>103</v>
      </c>
      <c r="H190" s="55">
        <f>H188/C188-1</f>
        <v>-0.35721094803107545</v>
      </c>
      <c r="I190" s="55">
        <f t="shared" ref="I190" si="1533">I188/D188-1</f>
        <v>-8.7733138298164315E-2</v>
      </c>
      <c r="J190" s="55">
        <f t="shared" ref="J190" si="1534">J188/E188-1</f>
        <v>-0.2760417040153984</v>
      </c>
      <c r="K190" s="55">
        <f t="shared" ref="K190" si="1535">K188/F188-1</f>
        <v>3.5098520261914734E-2</v>
      </c>
      <c r="L190" s="55">
        <f t="shared" ref="L190" si="1536">L188/G188-1</f>
        <v>-0.15657354418511216</v>
      </c>
      <c r="M190" s="55">
        <f t="shared" ref="M190" si="1537">M188/H188-1</f>
        <v>1.0177378030715434</v>
      </c>
      <c r="N190" s="55">
        <f t="shared" ref="N190" si="1538">N188/I188-1</f>
        <v>-0.1547854628589197</v>
      </c>
      <c r="O190" s="55">
        <f t="shared" ref="O190" si="1539">O188/J188-1</f>
        <v>0.65351927928782216</v>
      </c>
      <c r="P190" s="55">
        <f t="shared" ref="P190" si="1540">P188/K188-1</f>
        <v>-0.2096075698957014</v>
      </c>
      <c r="Q190" s="55">
        <f t="shared" ref="Q190" si="1541">Q188/L188-1</f>
        <v>0.24718561587104348</v>
      </c>
      <c r="R190" s="55">
        <f t="shared" ref="R190" si="1542">R188/M188-1</f>
        <v>-0.38051194085841555</v>
      </c>
      <c r="S190" s="55">
        <f t="shared" ref="S190" si="1543">S188/N188-1</f>
        <v>0.17781552966874536</v>
      </c>
      <c r="T190" s="55">
        <f t="shared" ref="T190" si="1544">T188/O188-1</f>
        <v>-8.6598276914102934E-2</v>
      </c>
      <c r="U190" s="55">
        <f t="shared" ref="U190" si="1545">U188/P188-1</f>
        <v>0.33156351341906354</v>
      </c>
      <c r="V190" s="55">
        <f t="shared" ref="V190" si="1546">V188/Q188-1</f>
        <v>-6.3540409023394306E-2</v>
      </c>
      <c r="W190" s="55">
        <f t="shared" ref="W190" si="1547">W188/R188-1</f>
        <v>5.4547978238384864E-2</v>
      </c>
      <c r="X190" s="55">
        <f t="shared" ref="X190" si="1548">X188/S188-1</f>
        <v>0.42129045363859463</v>
      </c>
      <c r="Y190" s="55">
        <f t="shared" ref="Y190" si="1549">Y188/T188-1</f>
        <v>-0.19306720545315537</v>
      </c>
      <c r="Z190" s="55">
        <f t="shared" ref="Z190" si="1550">Z188/U188-1</f>
        <v>-4.293716697455574E-2</v>
      </c>
      <c r="AA190" s="55">
        <f t="shared" ref="AA190" si="1551">AA188/V188-1</f>
        <v>-7.3770379345688086E-2</v>
      </c>
      <c r="AB190" s="55">
        <f t="shared" ref="AB190" si="1552">AB188/W188-1</f>
        <v>-0.93342929290751631</v>
      </c>
      <c r="AC190" s="55">
        <f t="shared" ref="AC190" si="1553">AC188/X188-1</f>
        <v>-0.45227838883882399</v>
      </c>
      <c r="AD190" s="55">
        <f t="shared" ref="AD190" si="1554">AD188/Y188-1</f>
        <v>1.5041360542863345</v>
      </c>
      <c r="AE190" s="55">
        <f t="shared" ref="AE190" si="1555">AE188/Z188-1</f>
        <v>0.53435455474736981</v>
      </c>
      <c r="AF190" s="55">
        <f t="shared" ref="AF190" si="1556">AF188/AA188-1</f>
        <v>0.37308189812826664</v>
      </c>
      <c r="AG190" s="55">
        <f t="shared" ref="AG190" si="1557">AG188/AB188-1</f>
        <v>27.072096920367105</v>
      </c>
      <c r="AH190" s="55">
        <f t="shared" ref="AH190" si="1558">AH188/AC188-1</f>
        <v>0.64781384142619092</v>
      </c>
      <c r="AI190" s="55">
        <f t="shared" ref="AI190" si="1559">AI188/AD188-1</f>
        <v>-0.30224810686437975</v>
      </c>
      <c r="AJ190" s="55">
        <f t="shared" ref="AJ190" si="1560">AJ188/AE188-1</f>
        <v>-6.1192623996882745E-2</v>
      </c>
      <c r="AK190" s="55">
        <f t="shared" ref="AK190" si="1561">AK188/AF188-1</f>
        <v>0.15405784976572878</v>
      </c>
      <c r="AL190" s="55">
        <f t="shared" ref="AL190" si="1562">AL188/AG188-1</f>
        <v>-0.51902500736035029</v>
      </c>
      <c r="AM190" s="55">
        <f t="shared" ref="AM190" si="1563">AM188/AH188-1</f>
        <v>-0.19855990402676615</v>
      </c>
      <c r="AN190" s="55">
        <f t="shared" ref="AN190:AO190" si="1564">AN188/AI188-1</f>
        <v>-0.26827750012346696</v>
      </c>
      <c r="AO190" s="55">
        <f t="shared" si="1564"/>
        <v>-0.65863478121260632</v>
      </c>
      <c r="AP190" s="55">
        <f t="shared" ref="AP190:AT190" si="1565">AP188/AK188-1</f>
        <v>-0.42237716852693441</v>
      </c>
      <c r="AQ190" s="55">
        <f t="shared" si="1565"/>
        <v>1.3650068932176795</v>
      </c>
      <c r="AR190" s="55">
        <f t="shared" si="1565"/>
        <v>0.39909489784971175</v>
      </c>
      <c r="AS190" s="55">
        <f t="shared" si="1565"/>
        <v>-0.52251627060787453</v>
      </c>
      <c r="AT190" s="55">
        <f t="shared" si="1565"/>
        <v>0.9827288428324672</v>
      </c>
      <c r="AU190" s="55">
        <f t="shared" ref="AU190" si="1566">AU188/AP188-1</f>
        <v>0.32397605391041973</v>
      </c>
      <c r="AV190" s="55">
        <f t="shared" ref="AV190" si="1567">AV188/AQ188-1</f>
        <v>0.23496469442415258</v>
      </c>
      <c r="AW190" s="55">
        <f t="shared" ref="AW190" si="1568">AW188/AR188-1</f>
        <v>0.51749157812904967</v>
      </c>
      <c r="AX190" s="55">
        <f t="shared" ref="AX190" si="1569">AX188/AS188-1</f>
        <v>2.0784597600529802</v>
      </c>
      <c r="AY190" s="55">
        <f t="shared" ref="AY190" si="1570">AY188/AT188-1</f>
        <v>-0.4610917537746797</v>
      </c>
      <c r="AZ190" s="55">
        <f t="shared" ref="AZ190:BB190" si="1571">AZ188/AU188-1</f>
        <v>0.38522717452770783</v>
      </c>
      <c r="BA190" s="55">
        <f t="shared" si="1571"/>
        <v>-8.5045582117080465E-2</v>
      </c>
      <c r="BB190" s="55">
        <f t="shared" si="1571"/>
        <v>-8.9993169398907558E-2</v>
      </c>
    </row>
    <row r="191" spans="1:123" s="59" customFormat="1" outlineLevel="1">
      <c r="A191" s="57" t="s">
        <v>30</v>
      </c>
      <c r="B191" s="57" t="s">
        <v>30</v>
      </c>
      <c r="C191" s="80">
        <f t="shared" ref="C191:AS191" si="1572">C74+C91</f>
        <v>0</v>
      </c>
      <c r="D191" s="80">
        <f t="shared" si="1572"/>
        <v>0</v>
      </c>
      <c r="E191" s="80">
        <f t="shared" si="1572"/>
        <v>0</v>
      </c>
      <c r="F191" s="80">
        <f t="shared" si="1572"/>
        <v>0</v>
      </c>
      <c r="G191" s="80">
        <f t="shared" si="1572"/>
        <v>0</v>
      </c>
      <c r="H191" s="80">
        <f t="shared" si="1572"/>
        <v>0</v>
      </c>
      <c r="I191" s="80">
        <f t="shared" si="1572"/>
        <v>0</v>
      </c>
      <c r="J191" s="80">
        <f t="shared" si="1572"/>
        <v>0</v>
      </c>
      <c r="K191" s="80">
        <f t="shared" si="1572"/>
        <v>0</v>
      </c>
      <c r="L191" s="80">
        <f t="shared" si="1572"/>
        <v>0</v>
      </c>
      <c r="M191" s="80">
        <f t="shared" si="1572"/>
        <v>0</v>
      </c>
      <c r="N191" s="80">
        <f t="shared" si="1572"/>
        <v>0</v>
      </c>
      <c r="O191" s="80">
        <f t="shared" si="1572"/>
        <v>0</v>
      </c>
      <c r="P191" s="80">
        <f t="shared" si="1572"/>
        <v>0</v>
      </c>
      <c r="Q191" s="80">
        <f t="shared" si="1572"/>
        <v>0</v>
      </c>
      <c r="R191" s="80">
        <f t="shared" si="1572"/>
        <v>0</v>
      </c>
      <c r="S191" s="80">
        <f t="shared" si="1572"/>
        <v>0</v>
      </c>
      <c r="T191" s="80">
        <f t="shared" si="1572"/>
        <v>0</v>
      </c>
      <c r="U191" s="80">
        <f t="shared" si="1572"/>
        <v>0</v>
      </c>
      <c r="V191" s="80">
        <f t="shared" si="1572"/>
        <v>0</v>
      </c>
      <c r="W191" s="80">
        <f t="shared" si="1572"/>
        <v>0</v>
      </c>
      <c r="X191" s="80">
        <f t="shared" si="1572"/>
        <v>0</v>
      </c>
      <c r="Y191" s="80">
        <f t="shared" si="1572"/>
        <v>0</v>
      </c>
      <c r="Z191" s="80">
        <f t="shared" si="1572"/>
        <v>0</v>
      </c>
      <c r="AA191" s="80">
        <f t="shared" si="1572"/>
        <v>0</v>
      </c>
      <c r="AB191" s="80">
        <f t="shared" si="1572"/>
        <v>-156.17770413674543</v>
      </c>
      <c r="AC191" s="80">
        <f t="shared" si="1572"/>
        <v>-153.29929150021655</v>
      </c>
      <c r="AD191" s="80">
        <f t="shared" si="1572"/>
        <v>-63.054503905946831</v>
      </c>
      <c r="AE191" s="80">
        <f t="shared" si="1572"/>
        <v>-126.60450934936216</v>
      </c>
      <c r="AF191" s="80">
        <f t="shared" si="1572"/>
        <v>-499.13600889227109</v>
      </c>
      <c r="AG191" s="80">
        <f t="shared" si="1572"/>
        <v>-196.65666581693904</v>
      </c>
      <c r="AH191" s="80">
        <f t="shared" si="1572"/>
        <v>-254.55883499168499</v>
      </c>
      <c r="AI191" s="80">
        <f t="shared" si="1572"/>
        <v>-158.00924609932031</v>
      </c>
      <c r="AJ191" s="80">
        <f t="shared" si="1572"/>
        <v>52.347082411068868</v>
      </c>
      <c r="AK191" s="80">
        <f t="shared" si="1572"/>
        <v>-556.87766449687479</v>
      </c>
      <c r="AL191" s="80">
        <f t="shared" si="1572"/>
        <v>-137.58523808680138</v>
      </c>
      <c r="AM191" s="80">
        <f t="shared" si="1572"/>
        <v>-26.380053852287006</v>
      </c>
      <c r="AN191" s="80">
        <f t="shared" si="1572"/>
        <v>-190.274</v>
      </c>
      <c r="AO191" s="80">
        <f t="shared" si="1572"/>
        <v>-399.79999999999973</v>
      </c>
      <c r="AP191" s="80">
        <f t="shared" si="1572"/>
        <v>-754.03929193908789</v>
      </c>
      <c r="AQ191" s="80">
        <f t="shared" si="1572"/>
        <v>-148.5</v>
      </c>
      <c r="AR191" s="80">
        <f t="shared" si="1572"/>
        <v>-276.90000000000009</v>
      </c>
      <c r="AS191" s="80">
        <f t="shared" si="1572"/>
        <v>-49.313999999999965</v>
      </c>
      <c r="AT191" s="80">
        <f t="shared" ref="AT191:AZ191" si="1573">AT74+AT91</f>
        <v>-684.40000000000009</v>
      </c>
      <c r="AU191" s="80">
        <f>AU74+AU91</f>
        <v>-1159.1139999999991</v>
      </c>
      <c r="AV191" s="80">
        <f t="shared" si="1573"/>
        <v>0</v>
      </c>
      <c r="AW191" s="80">
        <f t="shared" si="1573"/>
        <v>0</v>
      </c>
      <c r="AX191" s="80">
        <f t="shared" si="1573"/>
        <v>0</v>
      </c>
      <c r="AY191" s="80">
        <f t="shared" si="1573"/>
        <v>6.3999999999999773</v>
      </c>
      <c r="AZ191" s="80">
        <f t="shared" si="1573"/>
        <v>6.3999999999999773</v>
      </c>
      <c r="BA191" s="80">
        <f t="shared" ref="BA191:BB191" si="1574">BA74+BA91</f>
        <v>0</v>
      </c>
      <c r="BB191" s="80">
        <f t="shared" si="1574"/>
        <v>0</v>
      </c>
    </row>
    <row r="192" spans="1:123" outlineLevel="1">
      <c r="A192" s="52" t="s">
        <v>233</v>
      </c>
      <c r="B192" s="52" t="s">
        <v>45</v>
      </c>
      <c r="C192" s="53" t="s">
        <v>103</v>
      </c>
      <c r="D192" s="53" t="s">
        <v>103</v>
      </c>
      <c r="E192" s="53" t="s">
        <v>103</v>
      </c>
      <c r="F192" s="53" t="s">
        <v>103</v>
      </c>
      <c r="G192" s="53" t="s">
        <v>103</v>
      </c>
      <c r="H192" s="53" t="s">
        <v>103</v>
      </c>
      <c r="I192" s="53" t="s">
        <v>103</v>
      </c>
      <c r="J192" s="53" t="s">
        <v>103</v>
      </c>
      <c r="K192" s="53" t="s">
        <v>103</v>
      </c>
      <c r="L192" s="53" t="s">
        <v>103</v>
      </c>
      <c r="M192" s="53" t="s">
        <v>103</v>
      </c>
      <c r="N192" s="53" t="s">
        <v>103</v>
      </c>
      <c r="O192" s="53" t="s">
        <v>103</v>
      </c>
      <c r="P192" s="53" t="s">
        <v>103</v>
      </c>
      <c r="Q192" s="53" t="s">
        <v>103</v>
      </c>
      <c r="R192" s="53" t="s">
        <v>103</v>
      </c>
      <c r="S192" s="53" t="s">
        <v>103</v>
      </c>
      <c r="T192" s="53" t="s">
        <v>103</v>
      </c>
      <c r="U192" s="53" t="s">
        <v>103</v>
      </c>
      <c r="V192" s="53" t="s">
        <v>103</v>
      </c>
      <c r="W192" s="53" t="s">
        <v>103</v>
      </c>
      <c r="X192" s="53" t="s">
        <v>103</v>
      </c>
      <c r="Y192" s="53" t="s">
        <v>103</v>
      </c>
      <c r="Z192" s="53" t="s">
        <v>103</v>
      </c>
      <c r="AA192" s="53" t="s">
        <v>103</v>
      </c>
      <c r="AB192" s="55">
        <f t="shared" ref="AB192:AS192" si="1575">AB191/AB40</f>
        <v>-7.3616038947305992E-2</v>
      </c>
      <c r="AC192" s="55">
        <f t="shared" si="1575"/>
        <v>-9.290766845178984E-2</v>
      </c>
      <c r="AD192" s="55">
        <f t="shared" si="1575"/>
        <v>-2.5659697059479243E-2</v>
      </c>
      <c r="AE192" s="55">
        <f t="shared" si="1575"/>
        <v>-4.4136074408522658E-2</v>
      </c>
      <c r="AF192" s="55">
        <f t="shared" si="1575"/>
        <v>-5.4865935635434016E-2</v>
      </c>
      <c r="AG192" s="55">
        <f t="shared" si="1575"/>
        <v>-8.3206637682324114E-2</v>
      </c>
      <c r="AH192" s="55">
        <f t="shared" si="1575"/>
        <v>-0.11549831328539689</v>
      </c>
      <c r="AI192" s="55">
        <f t="shared" si="1575"/>
        <v>-7.6938029350432105E-2</v>
      </c>
      <c r="AJ192" s="55">
        <f t="shared" si="1575"/>
        <v>1.9329634571105727E-2</v>
      </c>
      <c r="AK192" s="55">
        <f t="shared" si="1575"/>
        <v>-5.9691099980756855E-2</v>
      </c>
      <c r="AL192" s="55">
        <f t="shared" si="1575"/>
        <v>-7.4694391021605216E-2</v>
      </c>
      <c r="AM192" s="55">
        <f t="shared" si="1575"/>
        <v>-1.6048478297605775E-2</v>
      </c>
      <c r="AN192" s="55">
        <f t="shared" si="1575"/>
        <v>-0.11548611549461274</v>
      </c>
      <c r="AO192" s="55">
        <f t="shared" si="1575"/>
        <v>-0.1938330262775137</v>
      </c>
      <c r="AP192" s="55">
        <f t="shared" si="1575"/>
        <v>-0.10478676160935398</v>
      </c>
      <c r="AQ192" s="55">
        <f t="shared" si="1575"/>
        <v>-9.2431221212498443E-2</v>
      </c>
      <c r="AR192" s="55">
        <f t="shared" si="1575"/>
        <v>-0.18334105806793358</v>
      </c>
      <c r="AS192" s="55">
        <f t="shared" si="1575"/>
        <v>-3.387448429920329E-2</v>
      </c>
      <c r="AT192" s="55">
        <f t="shared" ref="AT192" si="1576">AT191/AT40</f>
        <v>-0.39927658829706558</v>
      </c>
      <c r="AU192" s="55">
        <f>AU191/AU40</f>
        <v>-0.18437306439252094</v>
      </c>
      <c r="AV192" s="55" t="e">
        <f t="shared" ref="AV192:AZ192" si="1577">AV191/AV40</f>
        <v>#DIV/0!</v>
      </c>
      <c r="AW192" s="55" t="e">
        <f t="shared" si="1577"/>
        <v>#DIV/0!</v>
      </c>
      <c r="AX192" s="55" t="e">
        <f t="shared" si="1577"/>
        <v>#DIV/0!</v>
      </c>
      <c r="AY192" s="55">
        <f t="shared" si="1577"/>
        <v>9.7456981879092078E-3</v>
      </c>
      <c r="AZ192" s="55">
        <f t="shared" si="1577"/>
        <v>9.7456981879092078E-3</v>
      </c>
      <c r="BA192" s="55"/>
      <c r="BB192" s="55"/>
    </row>
    <row r="193" spans="1:123" outlineLevel="1">
      <c r="A193" s="52" t="s">
        <v>215</v>
      </c>
      <c r="B193" s="52" t="s">
        <v>28</v>
      </c>
      <c r="C193" s="53" t="s">
        <v>103</v>
      </c>
      <c r="D193" s="53" t="s">
        <v>103</v>
      </c>
      <c r="E193" s="53" t="s">
        <v>103</v>
      </c>
      <c r="F193" s="53" t="s">
        <v>103</v>
      </c>
      <c r="G193" s="53" t="s">
        <v>103</v>
      </c>
      <c r="H193" s="53" t="s">
        <v>103</v>
      </c>
      <c r="I193" s="53" t="s">
        <v>103</v>
      </c>
      <c r="J193" s="53" t="s">
        <v>103</v>
      </c>
      <c r="K193" s="53" t="s">
        <v>103</v>
      </c>
      <c r="L193" s="53" t="s">
        <v>103</v>
      </c>
      <c r="M193" s="53" t="s">
        <v>103</v>
      </c>
      <c r="N193" s="53" t="s">
        <v>103</v>
      </c>
      <c r="O193" s="53" t="s">
        <v>103</v>
      </c>
      <c r="P193" s="53" t="s">
        <v>103</v>
      </c>
      <c r="Q193" s="53" t="s">
        <v>103</v>
      </c>
      <c r="R193" s="53" t="s">
        <v>103</v>
      </c>
      <c r="S193" s="53" t="s">
        <v>103</v>
      </c>
      <c r="T193" s="53" t="s">
        <v>103</v>
      </c>
      <c r="U193" s="53" t="s">
        <v>103</v>
      </c>
      <c r="V193" s="53" t="s">
        <v>103</v>
      </c>
      <c r="W193" s="53" t="s">
        <v>103</v>
      </c>
      <c r="X193" s="53" t="s">
        <v>103</v>
      </c>
      <c r="Y193" s="53" t="s">
        <v>103</v>
      </c>
      <c r="Z193" s="53" t="s">
        <v>103</v>
      </c>
      <c r="AA193" s="53" t="s">
        <v>103</v>
      </c>
      <c r="AB193" s="55" t="s">
        <v>103</v>
      </c>
      <c r="AC193" s="55" t="s">
        <v>103</v>
      </c>
      <c r="AD193" s="55" t="s">
        <v>103</v>
      </c>
      <c r="AE193" s="55" t="s">
        <v>103</v>
      </c>
      <c r="AF193" s="55" t="s">
        <v>103</v>
      </c>
      <c r="AG193" s="55">
        <f t="shared" ref="AG193" si="1578">AG191/AB191-1</f>
        <v>0.25918527810314851</v>
      </c>
      <c r="AH193" s="55">
        <f t="shared" ref="AH193" si="1579">AH191/AC191-1</f>
        <v>0.66053497377921921</v>
      </c>
      <c r="AI193" s="55">
        <f t="shared" ref="AI193" si="1580">AI191/AD191-1</f>
        <v>1.5059153004361048</v>
      </c>
      <c r="AJ193" s="55">
        <f t="shared" ref="AJ193" si="1581">AJ191/AE191-1</f>
        <v>-1.4134693359666861</v>
      </c>
      <c r="AK193" s="55">
        <f t="shared" ref="AK193" si="1582">AK191/AF191-1</f>
        <v>0.11568320973826207</v>
      </c>
      <c r="AL193" s="55">
        <f t="shared" ref="AL193" si="1583">AL191/AG191-1</f>
        <v>-0.30037846662734147</v>
      </c>
      <c r="AM193" s="55">
        <f t="shared" ref="AM193" si="1584">AM191/AH191-1</f>
        <v>-0.89636952159547445</v>
      </c>
      <c r="AN193" s="55">
        <f t="shared" ref="AN193:AO193" si="1585">AN191/AI191-1</f>
        <v>0.20419535373517927</v>
      </c>
      <c r="AO193" s="55">
        <f t="shared" si="1585"/>
        <v>-8.6374839166864703</v>
      </c>
      <c r="AP193" s="55">
        <f t="shared" ref="AP193:AT193" si="1586">AP191/AK191-1</f>
        <v>0.35404836647622373</v>
      </c>
      <c r="AQ193" s="55">
        <f t="shared" si="1586"/>
        <v>7.933090835161094E-2</v>
      </c>
      <c r="AR193" s="55">
        <f t="shared" si="1586"/>
        <v>9.4965668967349117</v>
      </c>
      <c r="AS193" s="55">
        <f t="shared" si="1586"/>
        <v>-0.74082638721002358</v>
      </c>
      <c r="AT193" s="55">
        <f t="shared" si="1586"/>
        <v>0.71185592796398334</v>
      </c>
      <c r="AU193" s="55">
        <f t="shared" ref="AU193" si="1587">AU191/AP191-1</f>
        <v>0.53720636628791696</v>
      </c>
      <c r="AV193" s="55">
        <f t="shared" ref="AV193" si="1588">AV191/AQ191-1</f>
        <v>-1</v>
      </c>
      <c r="AW193" s="55">
        <f t="shared" ref="AW193" si="1589">AW191/AR191-1</f>
        <v>-1</v>
      </c>
      <c r="AX193" s="55">
        <f t="shared" ref="AX193" si="1590">AX191/AS191-1</f>
        <v>-1</v>
      </c>
      <c r="AY193" s="55">
        <f t="shared" ref="AY193" si="1591">AY191/AT191-1</f>
        <v>-1.0093512565751022</v>
      </c>
      <c r="AZ193" s="55">
        <f t="shared" ref="AZ193" si="1592">AZ191/AU191-1</f>
        <v>-1.0055214586313339</v>
      </c>
      <c r="BA193" s="55"/>
      <c r="BB193" s="55"/>
    </row>
    <row r="194" spans="1:123" s="59" customFormat="1" outlineLevel="1">
      <c r="A194" s="57" t="s">
        <v>31</v>
      </c>
      <c r="B194" s="57" t="s">
        <v>31</v>
      </c>
      <c r="C194" s="80">
        <f t="shared" ref="C194:AS194" si="1593">C77+C94</f>
        <v>0</v>
      </c>
      <c r="D194" s="80">
        <f t="shared" si="1593"/>
        <v>0</v>
      </c>
      <c r="E194" s="80">
        <f t="shared" si="1593"/>
        <v>0</v>
      </c>
      <c r="F194" s="80">
        <f t="shared" si="1593"/>
        <v>0</v>
      </c>
      <c r="G194" s="80">
        <f t="shared" si="1593"/>
        <v>0</v>
      </c>
      <c r="H194" s="80">
        <f t="shared" si="1593"/>
        <v>0</v>
      </c>
      <c r="I194" s="80">
        <f t="shared" si="1593"/>
        <v>0</v>
      </c>
      <c r="J194" s="80">
        <f t="shared" si="1593"/>
        <v>0</v>
      </c>
      <c r="K194" s="80">
        <f t="shared" si="1593"/>
        <v>0</v>
      </c>
      <c r="L194" s="80">
        <f t="shared" si="1593"/>
        <v>0</v>
      </c>
      <c r="M194" s="80">
        <f t="shared" si="1593"/>
        <v>0</v>
      </c>
      <c r="N194" s="80">
        <f t="shared" si="1593"/>
        <v>0</v>
      </c>
      <c r="O194" s="80">
        <f t="shared" si="1593"/>
        <v>-1.3855099029802034</v>
      </c>
      <c r="P194" s="80">
        <f t="shared" si="1593"/>
        <v>164.83532295300586</v>
      </c>
      <c r="Q194" s="80">
        <f t="shared" si="1593"/>
        <v>163.44981305002568</v>
      </c>
      <c r="R194" s="80">
        <f t="shared" si="1593"/>
        <v>8.9064791402767014</v>
      </c>
      <c r="S194" s="80">
        <f t="shared" si="1593"/>
        <v>-64.243864724107993</v>
      </c>
      <c r="T194" s="80">
        <f t="shared" si="1593"/>
        <v>-3.8824501281430912</v>
      </c>
      <c r="U194" s="80">
        <f t="shared" si="1593"/>
        <v>147.50212347222191</v>
      </c>
      <c r="V194" s="80">
        <f t="shared" si="1593"/>
        <v>88.282287760246618</v>
      </c>
      <c r="W194" s="80">
        <f t="shared" si="1593"/>
        <v>21.239901474146677</v>
      </c>
      <c r="X194" s="80">
        <f t="shared" si="1593"/>
        <v>-30.320103476328313</v>
      </c>
      <c r="Y194" s="80">
        <f t="shared" si="1593"/>
        <v>3.1553726348723785</v>
      </c>
      <c r="Z194" s="80">
        <f t="shared" si="1593"/>
        <v>204.27101310494811</v>
      </c>
      <c r="AA194" s="80">
        <f t="shared" si="1593"/>
        <v>205.75906376495914</v>
      </c>
      <c r="AB194" s="80">
        <f t="shared" si="1593"/>
        <v>-30.839571471430872</v>
      </c>
      <c r="AC194" s="80">
        <f t="shared" si="1593"/>
        <v>-46.566418189996284</v>
      </c>
      <c r="AD194" s="80">
        <f t="shared" si="1593"/>
        <v>109.59428351937515</v>
      </c>
      <c r="AE194" s="80">
        <f t="shared" si="1593"/>
        <v>142.05225603780104</v>
      </c>
      <c r="AF194" s="80">
        <f t="shared" si="1593"/>
        <v>174.24054989574915</v>
      </c>
      <c r="AG194" s="80">
        <f t="shared" si="1593"/>
        <v>3.5696953958715767</v>
      </c>
      <c r="AH194" s="80">
        <f t="shared" si="1593"/>
        <v>-31.015764854679674</v>
      </c>
      <c r="AI194" s="80">
        <f t="shared" si="1593"/>
        <v>59.285856151312601</v>
      </c>
      <c r="AJ194" s="80">
        <f t="shared" si="1593"/>
        <v>197.51616309707401</v>
      </c>
      <c r="AK194" s="80">
        <f t="shared" si="1593"/>
        <v>227.96893002635352</v>
      </c>
      <c r="AL194" s="80">
        <f t="shared" si="1593"/>
        <v>-112.67829764196756</v>
      </c>
      <c r="AM194" s="80">
        <f t="shared" si="1593"/>
        <v>-170.4199969575767</v>
      </c>
      <c r="AN194" s="80">
        <f t="shared" si="1593"/>
        <v>-107.51599999999996</v>
      </c>
      <c r="AO194" s="80">
        <f t="shared" si="1593"/>
        <v>62.099999999999909</v>
      </c>
      <c r="AP194" s="80">
        <f t="shared" si="1593"/>
        <v>-328.51429459954488</v>
      </c>
      <c r="AQ194" s="80">
        <f t="shared" si="1593"/>
        <v>-163.09999999999991</v>
      </c>
      <c r="AR194" s="80">
        <f t="shared" si="1593"/>
        <v>-156.00000000000011</v>
      </c>
      <c r="AS194" s="80">
        <f t="shared" si="1593"/>
        <v>-103.39999999999998</v>
      </c>
      <c r="AT194" s="80">
        <f t="shared" ref="AT194" si="1594">AT77+AT94</f>
        <v>58.5</v>
      </c>
      <c r="AU194" s="80">
        <f>AU77+AU94</f>
        <v>-364.00000000000045</v>
      </c>
      <c r="AV194" s="80"/>
      <c r="AW194" s="80"/>
      <c r="AX194" s="80"/>
      <c r="AY194" s="80"/>
      <c r="AZ194" s="80"/>
      <c r="BA194" s="80"/>
      <c r="BB194" s="80"/>
    </row>
    <row r="195" spans="1:123" outlineLevel="1">
      <c r="A195" s="52" t="s">
        <v>233</v>
      </c>
      <c r="B195" s="52" t="s">
        <v>45</v>
      </c>
      <c r="C195" s="53" t="s">
        <v>103</v>
      </c>
      <c r="D195" s="53" t="s">
        <v>103</v>
      </c>
      <c r="E195" s="53" t="s">
        <v>103</v>
      </c>
      <c r="F195" s="53" t="s">
        <v>103</v>
      </c>
      <c r="G195" s="53" t="s">
        <v>103</v>
      </c>
      <c r="H195" s="53" t="s">
        <v>103</v>
      </c>
      <c r="I195" s="53" t="s">
        <v>103</v>
      </c>
      <c r="J195" s="53" t="s">
        <v>103</v>
      </c>
      <c r="K195" s="53" t="s">
        <v>103</v>
      </c>
      <c r="L195" s="53" t="s">
        <v>103</v>
      </c>
      <c r="M195" s="55" t="s">
        <v>103</v>
      </c>
      <c r="N195" s="55" t="s">
        <v>103</v>
      </c>
      <c r="O195" s="55">
        <f t="shared" ref="O195:AS195" si="1595">O194/O43</f>
        <v>-5.6432520599348475E-3</v>
      </c>
      <c r="P195" s="55">
        <f t="shared" si="1595"/>
        <v>0.13611504785549616</v>
      </c>
      <c r="Q195" s="55">
        <f t="shared" si="1595"/>
        <v>0.11221970001431207</v>
      </c>
      <c r="R195" s="55">
        <f t="shared" si="1595"/>
        <v>1.1033027238808583E-2</v>
      </c>
      <c r="S195" s="55">
        <f t="shared" si="1595"/>
        <v>-7.9638776712012624E-2</v>
      </c>
      <c r="T195" s="55">
        <f t="shared" si="1595"/>
        <v>-4.1934029368387747E-3</v>
      </c>
      <c r="U195" s="55">
        <f t="shared" si="1595"/>
        <v>0.10956857934367185</v>
      </c>
      <c r="V195" s="55">
        <f t="shared" si="1595"/>
        <v>2.2718022625010333E-2</v>
      </c>
      <c r="W195" s="55">
        <f t="shared" si="1595"/>
        <v>2.3883398666596986E-2</v>
      </c>
      <c r="X195" s="55">
        <f t="shared" si="1595"/>
        <v>-3.4952896443961171E-2</v>
      </c>
      <c r="Y195" s="55">
        <f t="shared" si="1595"/>
        <v>3.3722031029750693E-3</v>
      </c>
      <c r="Z195" s="55">
        <f t="shared" si="1595"/>
        <v>0.14216732412184918</v>
      </c>
      <c r="AA195" s="55">
        <f t="shared" si="1595"/>
        <v>4.9828939827686408E-2</v>
      </c>
      <c r="AB195" s="55">
        <f t="shared" si="1595"/>
        <v>-3.4525454958893247E-2</v>
      </c>
      <c r="AC195" s="55">
        <f t="shared" si="1595"/>
        <v>-4.7555839007008695E-2</v>
      </c>
      <c r="AD195" s="55">
        <f t="shared" si="1595"/>
        <v>7.9151818575249971E-2</v>
      </c>
      <c r="AE195" s="55">
        <f t="shared" si="1595"/>
        <v>6.8429979818844355E-2</v>
      </c>
      <c r="AF195" s="55">
        <f t="shared" si="1595"/>
        <v>3.2672622026217166E-2</v>
      </c>
      <c r="AG195" s="55">
        <f t="shared" si="1595"/>
        <v>2.7048653592490501E-3</v>
      </c>
      <c r="AH195" s="55">
        <f t="shared" si="1595"/>
        <v>-2.5473602907844551E-2</v>
      </c>
      <c r="AI195" s="55">
        <f t="shared" si="1595"/>
        <v>4.2633712291717772E-2</v>
      </c>
      <c r="AJ195" s="55">
        <f t="shared" si="1595"/>
        <v>0.10429107528193453</v>
      </c>
      <c r="AK195" s="55">
        <f t="shared" si="1595"/>
        <v>3.9157971914129723E-2</v>
      </c>
      <c r="AL195" s="55">
        <f t="shared" si="1595"/>
        <v>-0.1107505859968026</v>
      </c>
      <c r="AM195" s="55">
        <f t="shared" si="1595"/>
        <v>-0.18739146724505085</v>
      </c>
      <c r="AN195" s="55">
        <f t="shared" si="1595"/>
        <v>-0.11015588580327547</v>
      </c>
      <c r="AO195" s="55">
        <f t="shared" si="1595"/>
        <v>4.127891518213235E-2</v>
      </c>
      <c r="AP195" s="55">
        <f t="shared" si="1595"/>
        <v>-7.453911382037326E-2</v>
      </c>
      <c r="AQ195" s="55">
        <f t="shared" si="1595"/>
        <v>-0.19190492999176365</v>
      </c>
      <c r="AR195" s="55">
        <f t="shared" si="1595"/>
        <v>-0.1949269024115958</v>
      </c>
      <c r="AS195" s="55">
        <f t="shared" si="1595"/>
        <v>-0.12466227254259191</v>
      </c>
      <c r="AT195" s="55">
        <f t="shared" ref="AT195" si="1596">AT194/AT43</f>
        <v>4.5362903225806453E-2</v>
      </c>
      <c r="AU195" s="55">
        <f>AU194/AU43</f>
        <v>-9.6571166449691173E-2</v>
      </c>
      <c r="AV195" s="55"/>
      <c r="AW195" s="55"/>
      <c r="AX195" s="55"/>
      <c r="AY195" s="55"/>
      <c r="AZ195" s="55"/>
      <c r="BA195" s="55"/>
      <c r="BB195" s="55"/>
    </row>
    <row r="196" spans="1:123" outlineLevel="1">
      <c r="A196" s="52" t="s">
        <v>215</v>
      </c>
      <c r="B196" s="52" t="s">
        <v>28</v>
      </c>
      <c r="C196" s="53" t="s">
        <v>103</v>
      </c>
      <c r="D196" s="53" t="s">
        <v>103</v>
      </c>
      <c r="E196" s="53" t="s">
        <v>103</v>
      </c>
      <c r="F196" s="53" t="s">
        <v>103</v>
      </c>
      <c r="G196" s="53" t="s">
        <v>103</v>
      </c>
      <c r="H196" s="53" t="s">
        <v>103</v>
      </c>
      <c r="I196" s="53" t="s">
        <v>103</v>
      </c>
      <c r="J196" s="53" t="s">
        <v>103</v>
      </c>
      <c r="K196" s="53" t="s">
        <v>103</v>
      </c>
      <c r="L196" s="53" t="s">
        <v>103</v>
      </c>
      <c r="M196" s="55" t="s">
        <v>103</v>
      </c>
      <c r="N196" s="55" t="s">
        <v>103</v>
      </c>
      <c r="O196" s="55" t="s">
        <v>103</v>
      </c>
      <c r="P196" s="55" t="s">
        <v>103</v>
      </c>
      <c r="Q196" s="55" t="s">
        <v>103</v>
      </c>
      <c r="R196" s="55" t="s">
        <v>103</v>
      </c>
      <c r="S196" s="55" t="s">
        <v>103</v>
      </c>
      <c r="T196" s="55">
        <f t="shared" ref="T196" si="1597">T194/O194-1</f>
        <v>1.8021814350023919</v>
      </c>
      <c r="U196" s="55">
        <f t="shared" ref="U196" si="1598">U194/P194-1</f>
        <v>-0.10515464264735053</v>
      </c>
      <c r="V196" s="55">
        <f t="shared" ref="V196" si="1599">V194/Q194-1</f>
        <v>-0.45988137818654573</v>
      </c>
      <c r="W196" s="55">
        <f t="shared" ref="W196" si="1600">W194/R194-1</f>
        <v>1.384769687282601</v>
      </c>
      <c r="X196" s="55">
        <f t="shared" ref="X196" si="1601">X194/S194-1</f>
        <v>-0.52804670754886163</v>
      </c>
      <c r="Y196" s="55">
        <f t="shared" ref="Y196" si="1602">Y194/T194-1</f>
        <v>-1.8127271518569483</v>
      </c>
      <c r="Z196" s="55">
        <f t="shared" ref="Z196" si="1603">Z194/U194-1</f>
        <v>0.38486828729226463</v>
      </c>
      <c r="AA196" s="55">
        <f t="shared" ref="AA196" si="1604">AA194/V194-1</f>
        <v>1.3306947405322243</v>
      </c>
      <c r="AB196" s="55">
        <f t="shared" ref="AB196" si="1605">AB194/W194-1</f>
        <v>-2.451963960801276</v>
      </c>
      <c r="AC196" s="55">
        <f t="shared" ref="AC196" si="1606">AC194/X194-1</f>
        <v>0.53582649301813534</v>
      </c>
      <c r="AD196" s="55">
        <f t="shared" ref="AD196" si="1607">AD194/Y194-1</f>
        <v>33.732596178393294</v>
      </c>
      <c r="AE196" s="55">
        <f t="shared" ref="AE196" si="1608">AE194/Z194-1</f>
        <v>-0.30458926169412492</v>
      </c>
      <c r="AF196" s="55">
        <f t="shared" ref="AF196" si="1609">AF194/AA194-1</f>
        <v>-0.15318165475915035</v>
      </c>
      <c r="AG196" s="55">
        <f t="shared" ref="AG196" si="1610">AG194/AB194-1</f>
        <v>-1.115750486324963</v>
      </c>
      <c r="AH196" s="55">
        <f t="shared" ref="AH196" si="1611">AH194/AC194-1</f>
        <v>-0.33394566169698037</v>
      </c>
      <c r="AI196" s="55">
        <f t="shared" ref="AI196" si="1612">AI194/AD194-1</f>
        <v>-0.45904244046787834</v>
      </c>
      <c r="AJ196" s="55">
        <f t="shared" ref="AJ196" si="1613">AJ194/AE194-1</f>
        <v>0.39044721010635453</v>
      </c>
      <c r="AK196" s="55">
        <f t="shared" ref="AK196" si="1614">AK194/AF194-1</f>
        <v>0.30835749865775153</v>
      </c>
      <c r="AL196" s="55">
        <f t="shared" ref="AL196" si="1615">AL194/AG194-1</f>
        <v>-32.565241609209082</v>
      </c>
      <c r="AM196" s="55">
        <f t="shared" ref="AM196" si="1616">AM194/AH194-1</f>
        <v>4.494624999772129</v>
      </c>
      <c r="AN196" s="55">
        <f t="shared" ref="AN196:AO196" si="1617">AN194/AI194-1</f>
        <v>-2.8135185519728645</v>
      </c>
      <c r="AO196" s="55">
        <f t="shared" si="1617"/>
        <v>-0.68559535064743349</v>
      </c>
      <c r="AP196" s="55">
        <f t="shared" ref="AP196:AT196" si="1618">AP194/AK194-1</f>
        <v>-2.4410485435956915</v>
      </c>
      <c r="AQ196" s="55">
        <f t="shared" si="1618"/>
        <v>0.44748370727294828</v>
      </c>
      <c r="AR196" s="55">
        <f t="shared" si="1618"/>
        <v>-8.461446552640306E-2</v>
      </c>
      <c r="AS196" s="55">
        <f t="shared" si="1618"/>
        <v>-3.8282674206629563E-2</v>
      </c>
      <c r="AT196" s="55">
        <f t="shared" si="1618"/>
        <v>-5.7971014492752215E-2</v>
      </c>
      <c r="AU196" s="55">
        <f t="shared" ref="AU196" si="1619">AU194/AP194-1</f>
        <v>0.10801875590744769</v>
      </c>
      <c r="AV196" s="55"/>
      <c r="AW196" s="55"/>
      <c r="AX196" s="55"/>
      <c r="AY196" s="55"/>
      <c r="AZ196" s="55"/>
      <c r="BA196" s="55"/>
      <c r="BB196" s="55"/>
    </row>
    <row r="197" spans="1:123" s="59" customFormat="1" outlineLevel="1">
      <c r="A197" s="57" t="s">
        <v>32</v>
      </c>
      <c r="B197" s="57" t="s">
        <v>32</v>
      </c>
      <c r="C197" s="80">
        <f t="shared" ref="C197:AL197" si="1620">C80+C97</f>
        <v>0.70957117970930028</v>
      </c>
      <c r="D197" s="80">
        <f t="shared" si="1620"/>
        <v>8.8404613790126803</v>
      </c>
      <c r="E197" s="80">
        <f t="shared" si="1620"/>
        <v>6.2311571939102919</v>
      </c>
      <c r="F197" s="80">
        <f t="shared" si="1620"/>
        <v>47.591413731977681</v>
      </c>
      <c r="G197" s="80">
        <f t="shared" si="1620"/>
        <v>63.372603484609954</v>
      </c>
      <c r="H197" s="80">
        <f t="shared" si="1620"/>
        <v>7.3527574467077272</v>
      </c>
      <c r="I197" s="80">
        <f t="shared" si="1620"/>
        <v>10.849496973831819</v>
      </c>
      <c r="J197" s="80">
        <f t="shared" si="1620"/>
        <v>11.899999999999991</v>
      </c>
      <c r="K197" s="80">
        <f t="shared" si="1620"/>
        <v>46.47996104735418</v>
      </c>
      <c r="L197" s="80">
        <f t="shared" si="1620"/>
        <v>76.582215467893718</v>
      </c>
      <c r="M197" s="80">
        <f t="shared" si="1620"/>
        <v>1.4906356153810094</v>
      </c>
      <c r="N197" s="80">
        <f t="shared" si="1620"/>
        <v>4.2206322478681955</v>
      </c>
      <c r="O197" s="80">
        <f t="shared" si="1620"/>
        <v>1.789442753350869</v>
      </c>
      <c r="P197" s="80">
        <f t="shared" si="1620"/>
        <v>55.200000000000017</v>
      </c>
      <c r="Q197" s="80">
        <f t="shared" si="1620"/>
        <v>62.65660140768</v>
      </c>
      <c r="R197" s="80">
        <f t="shared" si="1620"/>
        <v>14.39328360360301</v>
      </c>
      <c r="S197" s="80">
        <f t="shared" si="1620"/>
        <v>7.2875703804035084</v>
      </c>
      <c r="T197" s="80">
        <f t="shared" si="1620"/>
        <v>6.9186490275593826</v>
      </c>
      <c r="U197" s="80">
        <f t="shared" si="1620"/>
        <v>66.683131624427858</v>
      </c>
      <c r="V197" s="80">
        <f t="shared" si="1620"/>
        <v>95.282634635993986</v>
      </c>
      <c r="W197" s="80">
        <f t="shared" si="1620"/>
        <v>17.793968840370155</v>
      </c>
      <c r="X197" s="80">
        <f t="shared" si="1620"/>
        <v>12.156081682025729</v>
      </c>
      <c r="Y197" s="80">
        <f t="shared" si="1620"/>
        <v>17.321064328258672</v>
      </c>
      <c r="Z197" s="80">
        <f t="shared" si="1620"/>
        <v>103.81727952460818</v>
      </c>
      <c r="AA197" s="80">
        <f t="shared" si="1620"/>
        <v>151.08839437526262</v>
      </c>
      <c r="AB197" s="80">
        <f t="shared" si="1620"/>
        <v>22.078041711768321</v>
      </c>
      <c r="AC197" s="80">
        <f t="shared" si="1620"/>
        <v>34.473409018796019</v>
      </c>
      <c r="AD197" s="80">
        <f t="shared" si="1620"/>
        <v>82.226991335717969</v>
      </c>
      <c r="AE197" s="80">
        <f t="shared" si="1620"/>
        <v>199.46492149583162</v>
      </c>
      <c r="AF197" s="80">
        <f t="shared" si="1620"/>
        <v>338.24336356211393</v>
      </c>
      <c r="AG197" s="80">
        <f t="shared" si="1620"/>
        <v>83.295593113360212</v>
      </c>
      <c r="AH197" s="80">
        <f t="shared" si="1620"/>
        <v>45.748380887204405</v>
      </c>
      <c r="AI197" s="80">
        <f t="shared" si="1620"/>
        <v>39.218306701007805</v>
      </c>
      <c r="AJ197" s="80">
        <f t="shared" si="1620"/>
        <v>161.22504805244955</v>
      </c>
      <c r="AK197" s="80">
        <f t="shared" si="1620"/>
        <v>329.48732875402197</v>
      </c>
      <c r="AL197" s="80">
        <f t="shared" si="1620"/>
        <v>65.872640423410417</v>
      </c>
      <c r="AM197" s="80">
        <v>0</v>
      </c>
      <c r="AN197" s="80">
        <f t="shared" ref="AN197:AU197" si="1621">AN80+AN97</f>
        <v>3.2999999999999545</v>
      </c>
      <c r="AO197" s="80">
        <f t="shared" si="1621"/>
        <v>138.39999999999998</v>
      </c>
      <c r="AP197" s="80">
        <f t="shared" si="1621"/>
        <v>233.52185615272447</v>
      </c>
      <c r="AQ197" s="80">
        <f t="shared" si="1621"/>
        <v>46.300000000000068</v>
      </c>
      <c r="AR197" s="80">
        <f>AR80+AR97</f>
        <v>0.26999999999998181</v>
      </c>
      <c r="AS197" s="80">
        <f t="shared" si="1621"/>
        <v>0</v>
      </c>
      <c r="AT197" s="80">
        <f t="shared" si="1621"/>
        <v>0</v>
      </c>
      <c r="AU197" s="80">
        <f t="shared" si="1621"/>
        <v>46.570000000000164</v>
      </c>
      <c r="AV197" s="80"/>
      <c r="AW197" s="80"/>
      <c r="AX197" s="80"/>
      <c r="AY197" s="80"/>
      <c r="AZ197" s="80"/>
      <c r="BA197" s="80"/>
      <c r="BB197" s="80"/>
    </row>
    <row r="198" spans="1:123" outlineLevel="1">
      <c r="A198" s="52" t="s">
        <v>233</v>
      </c>
      <c r="B198" s="52" t="s">
        <v>45</v>
      </c>
      <c r="C198" s="55">
        <f t="shared" ref="C198:AR198" si="1622">C197/C46</f>
        <v>1.0722168166017119E-2</v>
      </c>
      <c r="D198" s="55">
        <f t="shared" si="1622"/>
        <v>0.10460248719880215</v>
      </c>
      <c r="E198" s="55">
        <f t="shared" si="1622"/>
        <v>5.6928328138595705E-2</v>
      </c>
      <c r="F198" s="55">
        <f t="shared" si="1622"/>
        <v>0.2776886126410596</v>
      </c>
      <c r="G198" s="55">
        <f t="shared" si="1622"/>
        <v>0.14685457128482615</v>
      </c>
      <c r="H198" s="55">
        <f t="shared" si="1622"/>
        <v>5.654968127265135E-2</v>
      </c>
      <c r="I198" s="55">
        <f t="shared" si="1622"/>
        <v>8.6053871533690346E-2</v>
      </c>
      <c r="J198" s="55">
        <f t="shared" si="1622"/>
        <v>9.0632140137090561E-2</v>
      </c>
      <c r="K198" s="55">
        <f t="shared" si="1622"/>
        <v>0.24166076187953273</v>
      </c>
      <c r="L198" s="55">
        <f t="shared" si="1622"/>
        <v>0.13209831473615988</v>
      </c>
      <c r="M198" s="55">
        <f t="shared" si="1622"/>
        <v>1.0319553005424573E-2</v>
      </c>
      <c r="N198" s="55">
        <f t="shared" si="1622"/>
        <v>2.782016861619617E-2</v>
      </c>
      <c r="O198" s="55">
        <f t="shared" si="1622"/>
        <v>1.1178198061288083E-2</v>
      </c>
      <c r="P198" s="55">
        <f t="shared" si="1622"/>
        <v>0.22062350119904084</v>
      </c>
      <c r="Q198" s="55">
        <f t="shared" si="1622"/>
        <v>8.8693171630227205E-2</v>
      </c>
      <c r="R198" s="55">
        <f t="shared" si="1622"/>
        <v>7.156232299079722E-2</v>
      </c>
      <c r="S198" s="55">
        <f t="shared" si="1622"/>
        <v>3.0942869431666253E-2</v>
      </c>
      <c r="T198" s="55">
        <f t="shared" si="1622"/>
        <v>2.5875587889702126E-2</v>
      </c>
      <c r="U198" s="55">
        <f t="shared" si="1622"/>
        <v>0.185223198569199</v>
      </c>
      <c r="V198" s="55">
        <f t="shared" si="1622"/>
        <v>8.9547759462221183E-2</v>
      </c>
      <c r="W198" s="55">
        <f t="shared" si="1622"/>
        <v>6.5942799459137641E-2</v>
      </c>
      <c r="X198" s="55">
        <f t="shared" si="1622"/>
        <v>4.2765399349876172E-2</v>
      </c>
      <c r="Y198" s="55">
        <f t="shared" si="1622"/>
        <v>5.8462188989639639E-2</v>
      </c>
      <c r="Z198" s="55">
        <f t="shared" si="1622"/>
        <v>0.22933819508448877</v>
      </c>
      <c r="AA198" s="55">
        <f t="shared" si="1622"/>
        <v>0.1159498108142893</v>
      </c>
      <c r="AB198" s="55">
        <f t="shared" si="1622"/>
        <v>6.476425296238611E-2</v>
      </c>
      <c r="AC198" s="55">
        <f t="shared" si="1622"/>
        <v>9.0192008862777118E-2</v>
      </c>
      <c r="AD198" s="55">
        <f t="shared" si="1622"/>
        <v>0.16646358131250094</v>
      </c>
      <c r="AE198" s="55">
        <f t="shared" si="1622"/>
        <v>0.27239902225285534</v>
      </c>
      <c r="AF198" s="55">
        <f t="shared" si="1622"/>
        <v>0.17351708058048168</v>
      </c>
      <c r="AG198" s="55">
        <f t="shared" si="1622"/>
        <v>0.1421610904009139</v>
      </c>
      <c r="AH198" s="55">
        <f t="shared" si="1622"/>
        <v>8.1413650772031415E-2</v>
      </c>
      <c r="AI198" s="55">
        <f t="shared" si="1622"/>
        <v>7.0864145823879843E-2</v>
      </c>
      <c r="AJ198" s="55">
        <f t="shared" si="1622"/>
        <v>0.17935682915732956</v>
      </c>
      <c r="AK198" s="55">
        <f t="shared" si="1622"/>
        <v>0.12671686444389352</v>
      </c>
      <c r="AL198" s="55">
        <f t="shared" si="1622"/>
        <v>0.10254240898886631</v>
      </c>
      <c r="AM198" s="55">
        <f t="shared" si="1622"/>
        <v>0</v>
      </c>
      <c r="AN198" s="55">
        <f t="shared" si="1622"/>
        <v>5.4762694988382916E-3</v>
      </c>
      <c r="AO198" s="55">
        <f t="shared" si="1622"/>
        <v>0.15734424738517505</v>
      </c>
      <c r="AP198" s="55">
        <f t="shared" si="1622"/>
        <v>8.5892883970158179E-2</v>
      </c>
      <c r="AQ198" s="55">
        <f t="shared" si="1622"/>
        <v>6.6020248110651755E-2</v>
      </c>
      <c r="AR198" s="55">
        <f t="shared" si="1622"/>
        <v>3.9794248994087138E-4</v>
      </c>
      <c r="AS198" s="55" t="s">
        <v>103</v>
      </c>
      <c r="AT198" s="55" t="s">
        <v>103</v>
      </c>
      <c r="AU198" s="55">
        <f>AU197/AU46</f>
        <v>3.3751512911385187E-2</v>
      </c>
      <c r="AV198" s="55"/>
      <c r="AW198" s="55"/>
      <c r="AX198" s="55"/>
      <c r="AY198" s="55"/>
      <c r="AZ198" s="55"/>
      <c r="BA198" s="55"/>
      <c r="BB198" s="55"/>
    </row>
    <row r="199" spans="1:123" outlineLevel="1">
      <c r="A199" s="52" t="s">
        <v>215</v>
      </c>
      <c r="B199" s="52" t="s">
        <v>28</v>
      </c>
      <c r="C199" s="53" t="s">
        <v>103</v>
      </c>
      <c r="D199" s="53" t="s">
        <v>103</v>
      </c>
      <c r="E199" s="53" t="s">
        <v>103</v>
      </c>
      <c r="F199" s="53" t="s">
        <v>103</v>
      </c>
      <c r="G199" s="53" t="s">
        <v>103</v>
      </c>
      <c r="H199" s="55">
        <f>H197/C197-1</f>
        <v>9.3622549181324306</v>
      </c>
      <c r="I199" s="55">
        <f t="shared" ref="I199" si="1623">I197/D197-1</f>
        <v>0.22725460908506467</v>
      </c>
      <c r="J199" s="55">
        <f t="shared" ref="J199" si="1624">J197/E197-1</f>
        <v>0.90975763083458361</v>
      </c>
      <c r="K199" s="55">
        <f t="shared" ref="K199" si="1625">K197/F197-1</f>
        <v>-2.3354059009108474E-2</v>
      </c>
      <c r="L199" s="55">
        <f t="shared" ref="L199" si="1626">L197/G197-1</f>
        <v>0.20844357430402427</v>
      </c>
      <c r="M199" s="55">
        <f t="shared" ref="M199" si="1627">M197/H197-1</f>
        <v>-0.79726849060573091</v>
      </c>
      <c r="N199" s="55">
        <f t="shared" ref="N199" si="1628">N197/I197-1</f>
        <v>-0.61098360061779389</v>
      </c>
      <c r="O199" s="55">
        <f t="shared" ref="O199" si="1629">O197/J197-1</f>
        <v>-0.84962665938227977</v>
      </c>
      <c r="P199" s="55">
        <f t="shared" ref="P199" si="1630">P197/K197-1</f>
        <v>0.18760856842719353</v>
      </c>
      <c r="Q199" s="55">
        <f t="shared" ref="Q199" si="1631">Q197/L197-1</f>
        <v>-0.18183874643913744</v>
      </c>
      <c r="R199" s="55">
        <f t="shared" ref="R199" si="1632">R197/M197-1</f>
        <v>8.655802836781179</v>
      </c>
      <c r="S199" s="55">
        <f t="shared" ref="S199" si="1633">S197/N197-1</f>
        <v>0.72665372210156343</v>
      </c>
      <c r="T199" s="55">
        <f t="shared" ref="T199" si="1634">T197/O197-1</f>
        <v>2.8663706981425814</v>
      </c>
      <c r="U199" s="55">
        <f t="shared" ref="U199" si="1635">U197/P197-1</f>
        <v>0.20802774681934499</v>
      </c>
      <c r="V199" s="55">
        <f t="shared" ref="V199" si="1636">V197/Q197-1</f>
        <v>0.52071182437793251</v>
      </c>
      <c r="W199" s="55">
        <f t="shared" ref="W199" si="1637">W197/R197-1</f>
        <v>0.23626889668983297</v>
      </c>
      <c r="X199" s="55">
        <f t="shared" ref="X199" si="1638">X197/S197-1</f>
        <v>0.66805684850931812</v>
      </c>
      <c r="Y199" s="55">
        <f t="shared" ref="Y199" si="1639">Y197/T197-1</f>
        <v>1.5035327358365564</v>
      </c>
      <c r="Z199" s="55">
        <f t="shared" ref="Z199" si="1640">Z197/U197-1</f>
        <v>0.55687468473026946</v>
      </c>
      <c r="AA199" s="55">
        <f t="shared" ref="AA199" si="1641">AA197/V197-1</f>
        <v>0.58568657292550808</v>
      </c>
      <c r="AB199" s="55">
        <f t="shared" ref="AB199" si="1642">AB197/W197-1</f>
        <v>0.24075982766018189</v>
      </c>
      <c r="AC199" s="55">
        <f t="shared" ref="AC199" si="1643">AC197/X197-1</f>
        <v>1.8358981060294473</v>
      </c>
      <c r="AD199" s="55">
        <f t="shared" ref="AD199" si="1644">AD197/Y197-1</f>
        <v>3.7472250998784</v>
      </c>
      <c r="AE199" s="55">
        <f t="shared" ref="AE199" si="1645">AE197/Z197-1</f>
        <v>0.92130753578985591</v>
      </c>
      <c r="AF199" s="55">
        <f t="shared" ref="AF199" si="1646">AF197/AA197-1</f>
        <v>1.2387117485808279</v>
      </c>
      <c r="AG199" s="55">
        <f t="shared" ref="AG199" si="1647">AG197/AB197-1</f>
        <v>2.7727799503594981</v>
      </c>
      <c r="AH199" s="55">
        <f t="shared" ref="AH199" si="1648">AH197/AC197-1</f>
        <v>0.32706286350331371</v>
      </c>
      <c r="AI199" s="55">
        <f t="shared" ref="AI199" si="1649">AI197/AD197-1</f>
        <v>-0.52304825868082006</v>
      </c>
      <c r="AJ199" s="55">
        <f t="shared" ref="AJ199" si="1650">AJ197/AE197-1</f>
        <v>-0.19171227279770697</v>
      </c>
      <c r="AK199" s="55">
        <f t="shared" ref="AK199" si="1651">AK197/AF197-1</f>
        <v>-2.5886789664933185E-2</v>
      </c>
      <c r="AL199" s="55">
        <f t="shared" ref="AL199" si="1652">AL197/AG197-1</f>
        <v>-0.20917016181442183</v>
      </c>
      <c r="AM199" s="55">
        <f t="shared" ref="AM199" si="1653">AM197/AH197-1</f>
        <v>-1</v>
      </c>
      <c r="AN199" s="55">
        <f t="shared" ref="AN199:AO199" si="1654">AN197/AI197-1</f>
        <v>-0.91585562260098408</v>
      </c>
      <c r="AO199" s="55">
        <f t="shared" si="1654"/>
        <v>-0.14157259264716826</v>
      </c>
      <c r="AP199" s="55">
        <f t="shared" ref="AP199:AT199" si="1655">AP197/AK197-1</f>
        <v>-0.2912569444299945</v>
      </c>
      <c r="AQ199" s="55">
        <f t="shared" si="1655"/>
        <v>-0.29712852403673262</v>
      </c>
      <c r="AR199" s="55" t="s">
        <v>103</v>
      </c>
      <c r="AS199" s="55">
        <f t="shared" si="1655"/>
        <v>-1</v>
      </c>
      <c r="AT199" s="55">
        <f t="shared" si="1655"/>
        <v>-1</v>
      </c>
      <c r="AU199" s="55">
        <f t="shared" ref="AU199" si="1656">AU197/AP197-1</f>
        <v>-0.80057541179553171</v>
      </c>
      <c r="AV199" s="55"/>
      <c r="AW199" s="55"/>
      <c r="AX199" s="55"/>
      <c r="AY199" s="55"/>
      <c r="AZ199" s="55"/>
      <c r="BA199" s="55"/>
      <c r="BB199" s="55"/>
    </row>
    <row r="200" spans="1:123" s="84" customFormat="1" outlineLevel="1">
      <c r="A200" s="81" t="s">
        <v>225</v>
      </c>
      <c r="B200" s="82" t="s">
        <v>58</v>
      </c>
      <c r="C200" s="83">
        <v>0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  <c r="U200" s="83">
        <v>0</v>
      </c>
      <c r="V200" s="83">
        <v>0</v>
      </c>
      <c r="W200" s="83">
        <v>0</v>
      </c>
      <c r="X200" s="83">
        <v>0</v>
      </c>
      <c r="Y200" s="83">
        <v>0</v>
      </c>
      <c r="Z200" s="83">
        <v>0</v>
      </c>
      <c r="AA200" s="83">
        <v>0</v>
      </c>
      <c r="AB200" s="83">
        <v>0</v>
      </c>
      <c r="AC200" s="83">
        <v>0</v>
      </c>
      <c r="AD200" s="83">
        <v>0</v>
      </c>
      <c r="AE200" s="83">
        <v>0</v>
      </c>
      <c r="AF200" s="83">
        <v>0</v>
      </c>
      <c r="AG200" s="83">
        <f t="shared" ref="AG200:AS200" si="1657">AG100</f>
        <v>-118.41415225121207</v>
      </c>
      <c r="AH200" s="83">
        <f t="shared" si="1657"/>
        <v>-173.31541345061123</v>
      </c>
      <c r="AI200" s="83">
        <f t="shared" si="1657"/>
        <v>-161.01576666063886</v>
      </c>
      <c r="AJ200" s="83">
        <f t="shared" si="1657"/>
        <v>-155.01230463157765</v>
      </c>
      <c r="AK200" s="83">
        <f t="shared" si="1657"/>
        <v>-607.6722756410669</v>
      </c>
      <c r="AL200" s="83">
        <f t="shared" si="1657"/>
        <v>-123.69288579273399</v>
      </c>
      <c r="AM200" s="83">
        <f t="shared" si="1657"/>
        <v>-244.83166401480483</v>
      </c>
      <c r="AN200" s="83">
        <f t="shared" si="1657"/>
        <v>-112.10100000000001</v>
      </c>
      <c r="AO200" s="83">
        <f t="shared" si="1657"/>
        <v>-127.20000000000005</v>
      </c>
      <c r="AP200" s="83">
        <f t="shared" si="1657"/>
        <v>-607.82554980753889</v>
      </c>
      <c r="AQ200" s="83">
        <f t="shared" si="1657"/>
        <v>-71.549999999999983</v>
      </c>
      <c r="AR200" s="83">
        <f t="shared" si="1657"/>
        <v>-94.72999999999999</v>
      </c>
      <c r="AS200" s="83">
        <f t="shared" si="1657"/>
        <v>-74.139999999999958</v>
      </c>
      <c r="AT200" s="83">
        <f t="shared" ref="AT200" si="1658">AT100</f>
        <v>-93.60000000000008</v>
      </c>
      <c r="AU200" s="83">
        <f>AU100</f>
        <v>-334.02000000000004</v>
      </c>
      <c r="AV200" s="83">
        <f t="shared" ref="AV200:AZ200" si="1659">AV100</f>
        <v>-72.900000000000006</v>
      </c>
      <c r="AW200" s="83">
        <f t="shared" si="1659"/>
        <v>-117.8</v>
      </c>
      <c r="AX200" s="83">
        <f t="shared" si="1659"/>
        <v>-117.19999999999999</v>
      </c>
      <c r="AY200" s="83">
        <f t="shared" si="1659"/>
        <v>-618.29999999999995</v>
      </c>
      <c r="AZ200" s="83">
        <f t="shared" si="1659"/>
        <v>-926.19999999999993</v>
      </c>
      <c r="BA200" s="83">
        <f t="shared" ref="BA200:BB200" si="1660">BA100</f>
        <v>-31.5</v>
      </c>
      <c r="BB200" s="83">
        <f t="shared" si="1660"/>
        <v>-86.399999999999991</v>
      </c>
    </row>
    <row r="201" spans="1:123" outlineLevel="1">
      <c r="A201" s="52" t="s">
        <v>233</v>
      </c>
      <c r="B201" s="52" t="s">
        <v>45</v>
      </c>
      <c r="C201" s="55" t="s">
        <v>103</v>
      </c>
      <c r="D201" s="55" t="s">
        <v>103</v>
      </c>
      <c r="E201" s="55" t="s">
        <v>103</v>
      </c>
      <c r="F201" s="55" t="s">
        <v>103</v>
      </c>
      <c r="G201" s="55" t="s">
        <v>103</v>
      </c>
      <c r="H201" s="55" t="s">
        <v>103</v>
      </c>
      <c r="I201" s="55" t="s">
        <v>103</v>
      </c>
      <c r="J201" s="55" t="s">
        <v>103</v>
      </c>
      <c r="K201" s="55" t="s">
        <v>103</v>
      </c>
      <c r="L201" s="55" t="s">
        <v>103</v>
      </c>
      <c r="M201" s="55" t="s">
        <v>103</v>
      </c>
      <c r="N201" s="55" t="s">
        <v>103</v>
      </c>
      <c r="O201" s="55" t="s">
        <v>103</v>
      </c>
      <c r="P201" s="55" t="s">
        <v>103</v>
      </c>
      <c r="Q201" s="55" t="s">
        <v>103</v>
      </c>
      <c r="R201" s="55" t="s">
        <v>103</v>
      </c>
      <c r="S201" s="55" t="s">
        <v>103</v>
      </c>
      <c r="T201" s="55" t="s">
        <v>103</v>
      </c>
      <c r="U201" s="55" t="s">
        <v>103</v>
      </c>
      <c r="V201" s="55" t="s">
        <v>103</v>
      </c>
      <c r="W201" s="55" t="s">
        <v>103</v>
      </c>
      <c r="X201" s="55" t="s">
        <v>103</v>
      </c>
      <c r="Y201" s="55" t="s">
        <v>103</v>
      </c>
      <c r="Z201" s="55" t="s">
        <v>103</v>
      </c>
      <c r="AA201" s="55" t="s">
        <v>103</v>
      </c>
      <c r="AB201" s="55" t="s">
        <v>103</v>
      </c>
      <c r="AC201" s="55" t="s">
        <v>103</v>
      </c>
      <c r="AD201" s="55" t="s">
        <v>103</v>
      </c>
      <c r="AE201" s="55" t="s">
        <v>103</v>
      </c>
      <c r="AF201" s="55" t="s">
        <v>103</v>
      </c>
      <c r="AG201" s="55">
        <f t="shared" ref="AG201:AS201" si="1661">AG200/AG35</f>
        <v>-1.2523874368695884E-2</v>
      </c>
      <c r="AH201" s="55">
        <f t="shared" si="1661"/>
        <v>-1.821082197358825E-2</v>
      </c>
      <c r="AI201" s="55">
        <f t="shared" si="1661"/>
        <v>-1.6861659203679762E-2</v>
      </c>
      <c r="AJ201" s="55">
        <f t="shared" si="1661"/>
        <v>-1.3313521775053192E-2</v>
      </c>
      <c r="AK201" s="55">
        <f t="shared" si="1661"/>
        <v>-1.5129516093576092E-2</v>
      </c>
      <c r="AL201" s="55">
        <f t="shared" si="1661"/>
        <v>-1.4986908146139665E-2</v>
      </c>
      <c r="AM201" s="55">
        <f t="shared" si="1661"/>
        <v>-2.8133765901318324E-2</v>
      </c>
      <c r="AN201" s="55">
        <f t="shared" si="1661"/>
        <v>-1.2450682243541835E-2</v>
      </c>
      <c r="AO201" s="55">
        <f t="shared" si="1661"/>
        <v>-1.2242776569327615E-2</v>
      </c>
      <c r="AP201" s="55">
        <f t="shared" si="1661"/>
        <v>-1.6721809281147727E-2</v>
      </c>
      <c r="AQ201" s="55">
        <f t="shared" si="1661"/>
        <v>-8.9197780963660156E-3</v>
      </c>
      <c r="AR201" s="55">
        <f t="shared" si="1661"/>
        <v>-1.1208011367737065E-2</v>
      </c>
      <c r="AS201" s="55">
        <f t="shared" si="1661"/>
        <v>-9.8626348080770327E-3</v>
      </c>
      <c r="AT201" s="55">
        <f t="shared" ref="AT201" si="1662">AT200/AT35</f>
        <v>-1.1869285687112452E-2</v>
      </c>
      <c r="AU201" s="55">
        <f>AU200/AU35</f>
        <v>-1.0478516077488818E-2</v>
      </c>
      <c r="AV201" s="55">
        <f t="shared" ref="AV201:AZ201" si="1663">AV200/AV35</f>
        <v>-1.5907999825426615E-2</v>
      </c>
      <c r="AW201" s="55">
        <f t="shared" si="1663"/>
        <v>-2.0366528354080222E-2</v>
      </c>
      <c r="AX201" s="55">
        <f t="shared" si="1663"/>
        <v>-1.9610795977444237E-2</v>
      </c>
      <c r="AY201" s="55">
        <f t="shared" si="1663"/>
        <v>-7.9808449395273179E-2</v>
      </c>
      <c r="AZ201" s="55">
        <f t="shared" si="1663"/>
        <v>-3.8448126992561102E-2</v>
      </c>
      <c r="BA201" s="55">
        <f t="shared" ref="BA201:BB201" si="1664">BA200/BA35</f>
        <v>-6.1248300932774521E-3</v>
      </c>
      <c r="BB201" s="55">
        <f t="shared" si="1664"/>
        <v>-1.5191475894081654E-2</v>
      </c>
    </row>
    <row r="202" spans="1:123" outlineLevel="1">
      <c r="A202" s="52" t="s">
        <v>215</v>
      </c>
      <c r="B202" s="52" t="s">
        <v>28</v>
      </c>
      <c r="C202" s="53" t="s">
        <v>103</v>
      </c>
      <c r="D202" s="53" t="s">
        <v>103</v>
      </c>
      <c r="E202" s="53" t="s">
        <v>103</v>
      </c>
      <c r="F202" s="53" t="s">
        <v>103</v>
      </c>
      <c r="G202" s="53" t="s">
        <v>103</v>
      </c>
      <c r="H202" s="53" t="s">
        <v>103</v>
      </c>
      <c r="I202" s="53" t="s">
        <v>103</v>
      </c>
      <c r="J202" s="53" t="s">
        <v>103</v>
      </c>
      <c r="K202" s="53" t="s">
        <v>103</v>
      </c>
      <c r="L202" s="53" t="s">
        <v>103</v>
      </c>
      <c r="M202" s="53" t="s">
        <v>103</v>
      </c>
      <c r="N202" s="53" t="s">
        <v>103</v>
      </c>
      <c r="O202" s="53" t="s">
        <v>103</v>
      </c>
      <c r="P202" s="53" t="s">
        <v>103</v>
      </c>
      <c r="Q202" s="53" t="s">
        <v>103</v>
      </c>
      <c r="R202" s="53" t="s">
        <v>103</v>
      </c>
      <c r="S202" s="53" t="s">
        <v>103</v>
      </c>
      <c r="T202" s="53" t="s">
        <v>103</v>
      </c>
      <c r="U202" s="53" t="s">
        <v>103</v>
      </c>
      <c r="V202" s="53" t="s">
        <v>103</v>
      </c>
      <c r="W202" s="53" t="s">
        <v>103</v>
      </c>
      <c r="X202" s="53" t="s">
        <v>103</v>
      </c>
      <c r="Y202" s="53" t="s">
        <v>103</v>
      </c>
      <c r="Z202" s="53" t="s">
        <v>103</v>
      </c>
      <c r="AA202" s="53" t="s">
        <v>103</v>
      </c>
      <c r="AB202" s="53" t="s">
        <v>103</v>
      </c>
      <c r="AC202" s="53" t="s">
        <v>103</v>
      </c>
      <c r="AD202" s="53" t="s">
        <v>103</v>
      </c>
      <c r="AE202" s="53" t="s">
        <v>103</v>
      </c>
      <c r="AF202" s="53" t="s">
        <v>103</v>
      </c>
      <c r="AG202" s="55" t="s">
        <v>103</v>
      </c>
      <c r="AH202" s="55" t="s">
        <v>103</v>
      </c>
      <c r="AI202" s="55" t="s">
        <v>103</v>
      </c>
      <c r="AJ202" s="55" t="s">
        <v>103</v>
      </c>
      <c r="AK202" s="55" t="s">
        <v>103</v>
      </c>
      <c r="AL202" s="55">
        <f t="shared" ref="AL202" si="1665">AL200/AG200-1</f>
        <v>4.457856971625529E-2</v>
      </c>
      <c r="AM202" s="55">
        <f t="shared" ref="AM202" si="1666">AM200/AH200-1</f>
        <v>0.41263641323264766</v>
      </c>
      <c r="AN202" s="55">
        <f t="shared" ref="AN202:AO202" si="1667">AN200/AI200-1</f>
        <v>-0.30378867656937547</v>
      </c>
      <c r="AO202" s="55">
        <f t="shared" si="1667"/>
        <v>-0.17941998022466621</v>
      </c>
      <c r="AP202" s="55">
        <f t="shared" ref="AP202:AT202" si="1668">AP200/AK200-1</f>
        <v>2.5223162651322184E-4</v>
      </c>
      <c r="AQ202" s="55">
        <f t="shared" si="1668"/>
        <v>-0.42155121095733217</v>
      </c>
      <c r="AR202" s="55">
        <f t="shared" si="1668"/>
        <v>-0.61308109234485397</v>
      </c>
      <c r="AS202" s="55">
        <f t="shared" si="1668"/>
        <v>-0.33863212638602735</v>
      </c>
      <c r="AT202" s="55">
        <f t="shared" si="1668"/>
        <v>-0.26415094339622602</v>
      </c>
      <c r="AU202" s="55">
        <f t="shared" ref="AU202" si="1669">AU200/AP200-1</f>
        <v>-0.45046732552495738</v>
      </c>
      <c r="AV202" s="55">
        <f t="shared" ref="AV202" si="1670">AV200/AQ200-1</f>
        <v>1.8867924528302105E-2</v>
      </c>
      <c r="AW202" s="55">
        <f t="shared" ref="AW202" si="1671">AW200/AR200-1</f>
        <v>0.24353425525176831</v>
      </c>
      <c r="AX202" s="55">
        <f t="shared" ref="AX202" si="1672">AX200/AS200-1</f>
        <v>0.58079309414621072</v>
      </c>
      <c r="AY202" s="55">
        <f t="shared" ref="AY202" si="1673">AY200/AT200-1</f>
        <v>5.6057692307692246</v>
      </c>
      <c r="AZ202" s="55">
        <f t="shared" ref="AZ202:BB202" si="1674">AZ200/AU200-1</f>
        <v>1.772887851026884</v>
      </c>
      <c r="BA202" s="55">
        <f t="shared" si="1674"/>
        <v>-0.56790123456790131</v>
      </c>
      <c r="BB202" s="55">
        <f t="shared" si="1674"/>
        <v>-0.26655348047538208</v>
      </c>
    </row>
    <row r="203" spans="1:123" outlineLevel="1"/>
    <row r="204" spans="1:123" s="72" customFormat="1" outlineLevel="1">
      <c r="A204" s="73" t="s">
        <v>46</v>
      </c>
      <c r="B204" s="73" t="s">
        <v>46</v>
      </c>
      <c r="C204" s="79">
        <f t="shared" ref="C204:L204" si="1675">C221-C185</f>
        <v>57.16709774236574</v>
      </c>
      <c r="D204" s="79">
        <f t="shared" si="1675"/>
        <v>52.939777097536705</v>
      </c>
      <c r="E204" s="79">
        <f t="shared" si="1675"/>
        <v>62.514845439946498</v>
      </c>
      <c r="F204" s="79">
        <f t="shared" si="1675"/>
        <v>66.802243785823464</v>
      </c>
      <c r="G204" s="79">
        <f t="shared" si="1675"/>
        <v>239.42396406567286</v>
      </c>
      <c r="H204" s="79">
        <f t="shared" si="1675"/>
        <v>63.0733010656256</v>
      </c>
      <c r="I204" s="79">
        <f t="shared" si="1675"/>
        <v>64.374656297065371</v>
      </c>
      <c r="J204" s="79">
        <f t="shared" si="1675"/>
        <v>68.37550384711318</v>
      </c>
      <c r="K204" s="79">
        <f t="shared" si="1675"/>
        <v>64.947814951765167</v>
      </c>
      <c r="L204" s="79">
        <f t="shared" si="1675"/>
        <v>260.77127616156827</v>
      </c>
      <c r="M204" s="79">
        <f>M207+M210+M213+M216</f>
        <v>67.332450558351155</v>
      </c>
      <c r="N204" s="79">
        <f t="shared" ref="N204:Q204" si="1676">N207+N210+N213+N216</f>
        <v>66.620919847934331</v>
      </c>
      <c r="O204" s="79">
        <f t="shared" si="1676"/>
        <v>83.058378100304409</v>
      </c>
      <c r="P204" s="79">
        <f t="shared" si="1676"/>
        <v>166.29999999999998</v>
      </c>
      <c r="Q204" s="79">
        <f t="shared" si="1676"/>
        <v>383.31174850658988</v>
      </c>
      <c r="R204" s="79">
        <f>R207+R210+R213+R216</f>
        <v>128.26159004370683</v>
      </c>
      <c r="S204" s="79">
        <f t="shared" ref="S204:AP204" si="1677">S207+S210+S213+S216</f>
        <v>144.66389866871302</v>
      </c>
      <c r="T204" s="79">
        <f t="shared" si="1677"/>
        <v>143.0842398005189</v>
      </c>
      <c r="U204" s="79">
        <f t="shared" si="1677"/>
        <v>171.02724354056724</v>
      </c>
      <c r="V204" s="79">
        <f>V207+V210+V213+V216</f>
        <v>589.91101297101341</v>
      </c>
      <c r="W204" s="79">
        <f t="shared" si="1677"/>
        <v>143.25457375011831</v>
      </c>
      <c r="X204" s="79">
        <f t="shared" si="1677"/>
        <v>150.02466467763716</v>
      </c>
      <c r="Y204" s="79">
        <f t="shared" si="1677"/>
        <v>151.30239334296792</v>
      </c>
      <c r="Z204" s="79">
        <f t="shared" si="1677"/>
        <v>159.53167904607241</v>
      </c>
      <c r="AA204" s="79">
        <f t="shared" si="1677"/>
        <v>604.11331081679577</v>
      </c>
      <c r="AB204" s="79">
        <f t="shared" si="1677"/>
        <v>625.81905928879473</v>
      </c>
      <c r="AC204" s="79">
        <f t="shared" si="1677"/>
        <v>703.89778860421097</v>
      </c>
      <c r="AD204" s="79">
        <f t="shared" si="1677"/>
        <v>711.02653166104346</v>
      </c>
      <c r="AE204" s="79">
        <f t="shared" si="1677"/>
        <v>677.83363780486422</v>
      </c>
      <c r="AF204" s="79">
        <f t="shared" si="1677"/>
        <v>2718.5770173589131</v>
      </c>
      <c r="AG204" s="79">
        <f t="shared" si="1677"/>
        <v>696.19541921566793</v>
      </c>
      <c r="AH204" s="79">
        <f t="shared" si="1677"/>
        <v>699.07292030744054</v>
      </c>
      <c r="AI204" s="79">
        <f t="shared" si="1677"/>
        <v>664.37305740794648</v>
      </c>
      <c r="AJ204" s="79">
        <f t="shared" si="1677"/>
        <v>731.88114859645407</v>
      </c>
      <c r="AK204" s="79">
        <f t="shared" si="1677"/>
        <v>2791.522545527509</v>
      </c>
      <c r="AL204" s="79">
        <f>AL207+AL210+AL213+AL216-0.4</f>
        <v>648.82189622160161</v>
      </c>
      <c r="AM204" s="79">
        <f t="shared" si="1677"/>
        <v>629.5960264128712</v>
      </c>
      <c r="AN204" s="79">
        <f>AN207+AN210+AN213+AN216+0.029</f>
        <v>622.31499999999994</v>
      </c>
      <c r="AO204" s="79">
        <f t="shared" ref="AO204" si="1678">AO207+AO210+AO213+AO216</f>
        <v>690.60000000000014</v>
      </c>
      <c r="AP204" s="79">
        <f t="shared" si="1677"/>
        <v>2591.7039226344732</v>
      </c>
      <c r="AQ204" s="79">
        <f>AQ207+AQ210+AQ213+AQ216</f>
        <v>687.2</v>
      </c>
      <c r="AR204" s="79">
        <f>AR207+AR210+AR213+AR216</f>
        <v>673.19999999999993</v>
      </c>
      <c r="AS204" s="79">
        <f>AS207+AS210+AS213+AS216</f>
        <v>539.18590399999994</v>
      </c>
      <c r="AT204" s="79">
        <f>AT207+AT210+AT213+AT216</f>
        <v>528.9</v>
      </c>
      <c r="AU204" s="79">
        <f t="shared" ref="AU204:AZ204" si="1679">AU207+AU210+AU213+AU216</f>
        <v>2428.4859039999997</v>
      </c>
      <c r="AV204" s="79">
        <f t="shared" si="1679"/>
        <v>222.2</v>
      </c>
      <c r="AW204" s="79">
        <f>AW207+AW210+AW213+AW216+0.3</f>
        <v>237.4</v>
      </c>
      <c r="AX204" s="79">
        <f t="shared" si="1679"/>
        <v>227.8</v>
      </c>
      <c r="AY204" s="79">
        <f t="shared" si="1679"/>
        <v>286.39999999999998</v>
      </c>
      <c r="AZ204" s="79">
        <f t="shared" si="1679"/>
        <v>967.90000000000009</v>
      </c>
      <c r="BA204" s="79">
        <f t="shared" ref="BA204:BB204" si="1680">BA207+BA210+BA213+BA216</f>
        <v>218.4</v>
      </c>
      <c r="BB204" s="79">
        <f t="shared" si="1680"/>
        <v>210.5074069686853</v>
      </c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</row>
    <row r="205" spans="1:123" outlineLevel="1">
      <c r="A205" s="52" t="s">
        <v>224</v>
      </c>
      <c r="B205" s="52" t="s">
        <v>39</v>
      </c>
      <c r="C205" s="55">
        <f t="shared" ref="C205:AS205" si="1681">C204/C35</f>
        <v>3.4819769607970362E-2</v>
      </c>
      <c r="D205" s="55">
        <f t="shared" si="1681"/>
        <v>2.7445578877876874E-2</v>
      </c>
      <c r="E205" s="55">
        <f t="shared" si="1681"/>
        <v>3.1321632065707948E-2</v>
      </c>
      <c r="F205" s="55">
        <f t="shared" si="1681"/>
        <v>2.8640989446845937E-2</v>
      </c>
      <c r="G205" s="55">
        <f t="shared" si="1681"/>
        <v>3.0310667687767166E-2</v>
      </c>
      <c r="H205" s="55">
        <f t="shared" si="1681"/>
        <v>3.7328087143899125E-2</v>
      </c>
      <c r="I205" s="55">
        <f t="shared" si="1681"/>
        <v>3.1779627714674803E-2</v>
      </c>
      <c r="J205" s="55">
        <f t="shared" si="1681"/>
        <v>3.5937929069227992E-2</v>
      </c>
      <c r="K205" s="55">
        <f t="shared" si="1681"/>
        <v>2.8303249581327128E-2</v>
      </c>
      <c r="L205" s="55">
        <f t="shared" si="1681"/>
        <v>3.2956162543291007E-2</v>
      </c>
      <c r="M205" s="55">
        <f t="shared" si="1681"/>
        <v>3.8951855400948129E-2</v>
      </c>
      <c r="N205" s="55">
        <f t="shared" si="1681"/>
        <v>3.2885921459794173E-2</v>
      </c>
      <c r="O205" s="55">
        <f t="shared" si="1681"/>
        <v>3.5113559944458958E-2</v>
      </c>
      <c r="P205" s="55">
        <f t="shared" si="1681"/>
        <v>4.4550816327405367E-2</v>
      </c>
      <c r="Q205" s="55">
        <f t="shared" si="1681"/>
        <v>3.8904377888463709E-2</v>
      </c>
      <c r="R205" s="55">
        <f t="shared" si="1681"/>
        <v>4.7722999816959856E-2</v>
      </c>
      <c r="S205" s="55">
        <f t="shared" si="1681"/>
        <v>4.6665134316902827E-2</v>
      </c>
      <c r="T205" s="55">
        <f t="shared" si="1681"/>
        <v>4.4135903080866498E-2</v>
      </c>
      <c r="U205" s="55">
        <f t="shared" si="1681"/>
        <v>3.9447551514608457E-2</v>
      </c>
      <c r="V205" s="55">
        <f t="shared" si="1681"/>
        <v>4.4031693633666352E-2</v>
      </c>
      <c r="W205" s="55">
        <f t="shared" si="1681"/>
        <v>4.914140695816524E-2</v>
      </c>
      <c r="X205" s="55">
        <f t="shared" si="1681"/>
        <v>4.4076827602289467E-2</v>
      </c>
      <c r="Y205" s="55">
        <f t="shared" si="1681"/>
        <v>4.3555351994369877E-2</v>
      </c>
      <c r="Z205" s="55">
        <f t="shared" si="1681"/>
        <v>3.4292869852972488E-2</v>
      </c>
      <c r="AA205" s="55">
        <f t="shared" si="1681"/>
        <v>4.1822517003019491E-2</v>
      </c>
      <c r="AB205" s="55">
        <f t="shared" si="1681"/>
        <v>8.3242833753209733E-2</v>
      </c>
      <c r="AC205" s="55">
        <f t="shared" si="1681"/>
        <v>0.10074129796766146</v>
      </c>
      <c r="AD205" s="55">
        <f t="shared" si="1681"/>
        <v>6.8239796422862833E-2</v>
      </c>
      <c r="AE205" s="55">
        <f t="shared" si="1681"/>
        <v>5.6498965462442277E-2</v>
      </c>
      <c r="AF205" s="55">
        <f t="shared" si="1681"/>
        <v>7.3630316217218272E-2</v>
      </c>
      <c r="AG205" s="55">
        <f t="shared" si="1681"/>
        <v>7.36319417954482E-2</v>
      </c>
      <c r="AH205" s="55">
        <f t="shared" si="1681"/>
        <v>7.3453896827837789E-2</v>
      </c>
      <c r="AI205" s="55">
        <f t="shared" si="1681"/>
        <v>6.9573510162704175E-2</v>
      </c>
      <c r="AJ205" s="55">
        <f t="shared" si="1681"/>
        <v>6.2858981625674715E-2</v>
      </c>
      <c r="AK205" s="55">
        <f t="shared" si="1681"/>
        <v>6.9501912414193276E-2</v>
      </c>
      <c r="AL205" s="55">
        <f t="shared" si="1681"/>
        <v>7.8612719717535334E-2</v>
      </c>
      <c r="AM205" s="55">
        <f t="shared" si="1681"/>
        <v>7.2347289272309392E-2</v>
      </c>
      <c r="AN205" s="55">
        <f t="shared" si="1681"/>
        <v>6.9118440695352723E-2</v>
      </c>
      <c r="AO205" s="55">
        <f t="shared" si="1681"/>
        <v>6.646903694007586E-2</v>
      </c>
      <c r="AP205" s="55">
        <f t="shared" si="1681"/>
        <v>7.1300027978782057E-2</v>
      </c>
      <c r="AQ205" s="55">
        <f t="shared" si="1681"/>
        <v>8.5669762513245665E-2</v>
      </c>
      <c r="AR205" s="55">
        <f t="shared" si="1681"/>
        <v>7.9649881270564674E-2</v>
      </c>
      <c r="AS205" s="55">
        <f t="shared" si="1681"/>
        <v>7.1726377998582197E-2</v>
      </c>
      <c r="AT205" s="55">
        <f t="shared" ref="AT205" si="1682">AT204/AT35</f>
        <v>6.706907264865139E-2</v>
      </c>
      <c r="AU205" s="55">
        <f>AU204/AU35</f>
        <v>7.618384704215006E-2</v>
      </c>
      <c r="AV205" s="55">
        <f t="shared" ref="AV205:AZ205" si="1683">AV204/AV35</f>
        <v>4.8487758041286598E-2</v>
      </c>
      <c r="AW205" s="55">
        <f t="shared" si="1683"/>
        <v>4.1044260027662517E-2</v>
      </c>
      <c r="AX205" s="55">
        <f t="shared" si="1683"/>
        <v>3.8117229724076773E-2</v>
      </c>
      <c r="AY205" s="55">
        <f t="shared" si="1683"/>
        <v>3.6967717785551094E-2</v>
      </c>
      <c r="AZ205" s="55">
        <f t="shared" si="1683"/>
        <v>4.017916445270988E-2</v>
      </c>
      <c r="BA205" s="55">
        <f t="shared" ref="BA205:BB205" si="1684">BA204/BA35</f>
        <v>4.246548864672367E-2</v>
      </c>
      <c r="BB205" s="55">
        <f t="shared" si="1684"/>
        <v>3.701294211215763E-2</v>
      </c>
    </row>
    <row r="206" spans="1:123" outlineLevel="1">
      <c r="A206" s="52" t="s">
        <v>215</v>
      </c>
      <c r="B206" s="52" t="s">
        <v>28</v>
      </c>
      <c r="F206" s="55"/>
      <c r="H206" s="55">
        <f>H204/C204-1</f>
        <v>0.10331473096425636</v>
      </c>
      <c r="I206" s="55">
        <f t="shared" ref="I206" si="1685">I204/D204-1</f>
        <v>0.21599787204356646</v>
      </c>
      <c r="J206" s="55">
        <f t="shared" ref="J206" si="1686">J204/E204-1</f>
        <v>9.3748266766437105E-2</v>
      </c>
      <c r="K206" s="55">
        <f t="shared" ref="K206" si="1687">K204/F204-1</f>
        <v>-2.7759978242704486E-2</v>
      </c>
      <c r="L206" s="55">
        <f t="shared" ref="L206" si="1688">L204/G204-1</f>
        <v>8.9161133803798975E-2</v>
      </c>
      <c r="M206" s="55">
        <f t="shared" ref="M206" si="1689">M204/H204-1</f>
        <v>6.7526979256945063E-2</v>
      </c>
      <c r="N206" s="55">
        <f t="shared" ref="N206" si="1690">N204/I204-1</f>
        <v>3.4893600681971559E-2</v>
      </c>
      <c r="O206" s="55">
        <f t="shared" ref="O206" si="1691">O204/J204-1</f>
        <v>0.21473880888719976</v>
      </c>
      <c r="P206" s="55">
        <f t="shared" ref="P206" si="1692">P204/K204-1</f>
        <v>1.5605172417810529</v>
      </c>
      <c r="Q206" s="55">
        <f t="shared" ref="Q206" si="1693">Q204/L204-1</f>
        <v>0.46991552961185112</v>
      </c>
      <c r="R206" s="55">
        <f t="shared" ref="R206" si="1694">R204/M204-1</f>
        <v>0.90490007388864768</v>
      </c>
      <c r="S206" s="55">
        <f t="shared" ref="S206" si="1695">S204/N204-1</f>
        <v>1.1714485329670588</v>
      </c>
      <c r="T206" s="55">
        <f t="shared" ref="T206" si="1696">T204/O204-1</f>
        <v>0.72269484515728211</v>
      </c>
      <c r="U206" s="55">
        <f t="shared" ref="U206" si="1697">U204/P204-1</f>
        <v>2.8425998439971512E-2</v>
      </c>
      <c r="V206" s="55">
        <f t="shared" ref="V206" si="1698">V204/Q204-1</f>
        <v>0.53898495224670029</v>
      </c>
      <c r="W206" s="55">
        <f t="shared" ref="W206" si="1699">W204/R204-1</f>
        <v>0.11689379261010591</v>
      </c>
      <c r="X206" s="55">
        <f t="shared" ref="X206" si="1700">X204/S204-1</f>
        <v>3.7056695265766049E-2</v>
      </c>
      <c r="Y206" s="55">
        <f t="shared" ref="Y206" si="1701">Y204/T204-1</f>
        <v>5.7435770381883966E-2</v>
      </c>
      <c r="Z206" s="55">
        <f t="shared" ref="Z206" si="1702">Z204/U204-1</f>
        <v>-6.7214814765859887E-2</v>
      </c>
      <c r="AA206" s="55">
        <f t="shared" ref="AA206" si="1703">AA204/V204-1</f>
        <v>2.407532243592847E-2</v>
      </c>
      <c r="AB206" s="55">
        <f t="shared" ref="AB206" si="1704">AB204/W204-1</f>
        <v>3.3685799545948383</v>
      </c>
      <c r="AC206" s="55">
        <f t="shared" ref="AC206" si="1705">AC204/X204-1</f>
        <v>3.6918804325721961</v>
      </c>
      <c r="AD206" s="55">
        <f t="shared" ref="AD206" si="1706">AD204/Y204-1</f>
        <v>3.6993739884160917</v>
      </c>
      <c r="AE206" s="55">
        <f t="shared" ref="AE206" si="1707">AE204/Z204-1</f>
        <v>3.2488967824948878</v>
      </c>
      <c r="AF206" s="55">
        <f t="shared" ref="AF206" si="1708">AF204/AA204-1</f>
        <v>3.5001111028049383</v>
      </c>
      <c r="AG206" s="55">
        <f t="shared" ref="AG206" si="1709">AG204/AB204-1</f>
        <v>0.1124548044395639</v>
      </c>
      <c r="AH206" s="55">
        <f t="shared" ref="AH206" si="1710">AH204/AC204-1</f>
        <v>-6.8545012853895582E-3</v>
      </c>
      <c r="AI206" s="55">
        <f t="shared" ref="AI206" si="1711">AI204/AD204-1</f>
        <v>-6.5614252317855004E-2</v>
      </c>
      <c r="AJ206" s="55">
        <f t="shared" ref="AJ206" si="1712">AJ204/AE204-1</f>
        <v>7.9735657508264834E-2</v>
      </c>
      <c r="AK206" s="55">
        <f t="shared" ref="AK206" si="1713">AK204/AF204-1</f>
        <v>2.6832246319606678E-2</v>
      </c>
      <c r="AL206" s="55">
        <f t="shared" ref="AL206" si="1714">AL204/AG204-1</f>
        <v>-6.804630091855135E-2</v>
      </c>
      <c r="AM206" s="55">
        <f t="shared" ref="AM206" si="1715">AM204/AH204-1</f>
        <v>-9.9384330126840781E-2</v>
      </c>
      <c r="AN206" s="55">
        <f t="shared" ref="AN206:AO206" si="1716">AN204/AI204-1</f>
        <v>-6.3304881104053412E-2</v>
      </c>
      <c r="AO206" s="55">
        <f t="shared" si="1716"/>
        <v>-5.6404169824048278E-2</v>
      </c>
      <c r="AP206" s="55">
        <f t="shared" ref="AP206:AT206" si="1717">AP204/AK204-1</f>
        <v>-7.1580515519453325E-2</v>
      </c>
      <c r="AQ206" s="55">
        <f t="shared" si="1717"/>
        <v>5.9150444832229532E-2</v>
      </c>
      <c r="AR206" s="55">
        <f t="shared" si="1717"/>
        <v>6.9257066051643834E-2</v>
      </c>
      <c r="AS206" s="55">
        <f t="shared" si="1717"/>
        <v>-0.13358041506311114</v>
      </c>
      <c r="AT206" s="55">
        <f t="shared" si="1717"/>
        <v>-0.2341442224152912</v>
      </c>
      <c r="AU206" s="55">
        <f t="shared" ref="AU206" si="1718">AU204/AP204-1</f>
        <v>-6.2977108306631724E-2</v>
      </c>
      <c r="AV206" s="55">
        <f t="shared" ref="AV206" si="1719">AV204/AQ204-1</f>
        <v>-0.67665890570430731</v>
      </c>
      <c r="AW206" s="55">
        <f t="shared" ref="AW206" si="1720">AW204/AR204-1</f>
        <v>-0.64735591206179444</v>
      </c>
      <c r="AX206" s="55">
        <f t="shared" ref="AX206" si="1721">AX204/AS204-1</f>
        <v>-0.57751121030790142</v>
      </c>
      <c r="AY206" s="55">
        <f t="shared" ref="AY206" si="1722">AY204/AT204-1</f>
        <v>-0.45849877103422199</v>
      </c>
      <c r="AZ206" s="55">
        <f t="shared" ref="AZ206:BB206" si="1723">AZ204/AU204-1</f>
        <v>-0.60143890544896483</v>
      </c>
      <c r="BA206" s="55">
        <f t="shared" si="1723"/>
        <v>-1.7101710171017026E-2</v>
      </c>
      <c r="BB206" s="55">
        <f t="shared" si="1723"/>
        <v>-0.11327966736021355</v>
      </c>
    </row>
    <row r="207" spans="1:123" s="59" customFormat="1" outlineLevel="1">
      <c r="A207" s="57" t="s">
        <v>219</v>
      </c>
      <c r="B207" s="57" t="s">
        <v>29</v>
      </c>
      <c r="C207" s="80">
        <f t="shared" ref="C207:L207" si="1724">C224-C188</f>
        <v>49.710741235429566</v>
      </c>
      <c r="D207" s="80">
        <f t="shared" si="1724"/>
        <v>48.509840350486627</v>
      </c>
      <c r="E207" s="80">
        <f t="shared" si="1724"/>
        <v>55.445609655306043</v>
      </c>
      <c r="F207" s="80">
        <f t="shared" si="1724"/>
        <v>58.96520218522528</v>
      </c>
      <c r="G207" s="80">
        <f t="shared" si="1724"/>
        <v>212.63139342644854</v>
      </c>
      <c r="H207" s="80">
        <f t="shared" si="1724"/>
        <v>54.541761304879174</v>
      </c>
      <c r="I207" s="80">
        <f t="shared" si="1724"/>
        <v>56.053435131171284</v>
      </c>
      <c r="J207" s="80">
        <f t="shared" si="1724"/>
        <v>56.175503847113021</v>
      </c>
      <c r="K207" s="80">
        <f t="shared" si="1724"/>
        <v>55.62806794439922</v>
      </c>
      <c r="L207" s="80">
        <f t="shared" si="1724"/>
        <v>222.39876822756173</v>
      </c>
      <c r="M207" s="80">
        <v>56.624043071329723</v>
      </c>
      <c r="N207" s="80">
        <v>56.485797041092752</v>
      </c>
      <c r="O207" s="80">
        <v>56.480345512207982</v>
      </c>
      <c r="P207" s="80">
        <v>100</v>
      </c>
      <c r="Q207" s="80">
        <f>P207+O207+N207+M207</f>
        <v>269.59018562463046</v>
      </c>
      <c r="R207" s="80">
        <v>67.41430473370076</v>
      </c>
      <c r="S207" s="80">
        <v>75.231494825702157</v>
      </c>
      <c r="T207" s="80">
        <v>69.24773040122075</v>
      </c>
      <c r="U207" s="80">
        <v>90.558328775017529</v>
      </c>
      <c r="V207" s="80">
        <v>305.32589965314867</v>
      </c>
      <c r="W207" s="80">
        <v>66.30931212756974</v>
      </c>
      <c r="X207" s="80">
        <v>72.984403115981038</v>
      </c>
      <c r="Y207" s="80">
        <v>73.689306453223338</v>
      </c>
      <c r="Z207" s="80">
        <v>92.6191608372894</v>
      </c>
      <c r="AA207" s="80">
        <f>Z207+Y207+X207+W207</f>
        <v>305.6021825340635</v>
      </c>
      <c r="AB207" s="80">
        <v>221.86228953432069</v>
      </c>
      <c r="AC207" s="80">
        <v>237.00731579841369</v>
      </c>
      <c r="AD207" s="80">
        <v>241.10960249397002</v>
      </c>
      <c r="AE207" s="80">
        <v>174.60276113068767</v>
      </c>
      <c r="AF207" s="80">
        <f>AE207+AD207+AC207+AB207</f>
        <v>874.58196895739195</v>
      </c>
      <c r="AG207" s="80">
        <v>213.3292563388342</v>
      </c>
      <c r="AH207" s="80">
        <v>215.82910971935959</v>
      </c>
      <c r="AI207" s="80">
        <v>209.34571435397424</v>
      </c>
      <c r="AJ207" s="80">
        <v>233.46867919127834</v>
      </c>
      <c r="AK207" s="80">
        <f>AJ207+AI207+AH207+AG207</f>
        <v>871.97275960344632</v>
      </c>
      <c r="AL207" s="80">
        <v>219.5955518290487</v>
      </c>
      <c r="AM207" s="80">
        <v>225.95062248945979</v>
      </c>
      <c r="AN207" s="80">
        <v>214.297</v>
      </c>
      <c r="AO207" s="80">
        <v>252.6</v>
      </c>
      <c r="AP207" s="80">
        <f>AO207+AN207+AM207+AL207</f>
        <v>912.44317431850845</v>
      </c>
      <c r="AQ207" s="80">
        <v>226.9</v>
      </c>
      <c r="AR207" s="80">
        <v>239</v>
      </c>
      <c r="AS207" s="80">
        <v>245.26916199999999</v>
      </c>
      <c r="AT207" s="80">
        <v>210.3</v>
      </c>
      <c r="AU207" s="80">
        <f>AT207+AS207+AR207+AQ207</f>
        <v>921.46916199999998</v>
      </c>
      <c r="AV207" s="80">
        <v>222.2</v>
      </c>
      <c r="AW207" s="80">
        <v>237.1</v>
      </c>
      <c r="AX207" s="80">
        <v>227.8</v>
      </c>
      <c r="AY207" s="80">
        <v>261.2</v>
      </c>
      <c r="AZ207" s="80">
        <v>942.7</v>
      </c>
      <c r="BA207" s="80">
        <v>218.4</v>
      </c>
      <c r="BB207" s="80">
        <v>210.5074069686853</v>
      </c>
    </row>
    <row r="208" spans="1:123" outlineLevel="1">
      <c r="A208" s="52" t="s">
        <v>224</v>
      </c>
      <c r="B208" s="52" t="s">
        <v>39</v>
      </c>
      <c r="C208" s="55">
        <f t="shared" ref="C208:AS208" si="1725">C207/C37</f>
        <v>3.1549914806112238E-2</v>
      </c>
      <c r="D208" s="55">
        <f t="shared" si="1725"/>
        <v>2.6301361086838577E-2</v>
      </c>
      <c r="E208" s="55">
        <f t="shared" si="1725"/>
        <v>2.9391603924942528E-2</v>
      </c>
      <c r="F208" s="55">
        <f t="shared" si="1725"/>
        <v>2.7285871548331841E-2</v>
      </c>
      <c r="G208" s="55">
        <f t="shared" si="1725"/>
        <v>2.8474366920087771E-2</v>
      </c>
      <c r="H208" s="55">
        <f t="shared" si="1725"/>
        <v>3.4969888016856188E-2</v>
      </c>
      <c r="I208" s="55">
        <f t="shared" si="1725"/>
        <v>2.950833070985686E-2</v>
      </c>
      <c r="J208" s="55">
        <f t="shared" si="1725"/>
        <v>3.1714279821099207E-2</v>
      </c>
      <c r="K208" s="55">
        <f t="shared" si="1725"/>
        <v>2.645960983887749E-2</v>
      </c>
      <c r="L208" s="55">
        <f t="shared" si="1725"/>
        <v>3.032875368583841E-2</v>
      </c>
      <c r="M208" s="55">
        <f t="shared" si="1725"/>
        <v>3.5743906685385678E-2</v>
      </c>
      <c r="N208" s="55">
        <f t="shared" si="1725"/>
        <v>3.0140103200865756E-2</v>
      </c>
      <c r="O208" s="55">
        <f t="shared" si="1725"/>
        <v>2.8819116672485941E-2</v>
      </c>
      <c r="P208" s="55">
        <f t="shared" si="1725"/>
        <v>4.4021524764748972E-2</v>
      </c>
      <c r="Q208" s="55">
        <f t="shared" si="1725"/>
        <v>3.5058585412048753E-2</v>
      </c>
      <c r="R208" s="55">
        <f t="shared" si="1725"/>
        <v>4.014570420293747E-2</v>
      </c>
      <c r="S208" s="55">
        <f t="shared" si="1725"/>
        <v>3.6558569164725635E-2</v>
      </c>
      <c r="T208" s="55">
        <f t="shared" si="1725"/>
        <v>3.3801264283729565E-2</v>
      </c>
      <c r="U208" s="55">
        <f t="shared" si="1725"/>
        <v>3.4441504519755778E-2</v>
      </c>
      <c r="V208" s="55">
        <f t="shared" si="1725"/>
        <v>3.6144478321363673E-2</v>
      </c>
      <c r="W208" s="55">
        <f t="shared" si="1725"/>
        <v>3.7761695573658813E-2</v>
      </c>
      <c r="X208" s="55">
        <f t="shared" si="1725"/>
        <v>3.2408678652626782E-2</v>
      </c>
      <c r="Y208" s="55">
        <f t="shared" si="1725"/>
        <v>3.2870349295844786E-2</v>
      </c>
      <c r="Z208" s="55">
        <f t="shared" si="1725"/>
        <v>3.3527065081152593E-2</v>
      </c>
      <c r="AA208" s="55">
        <f t="shared" si="1725"/>
        <v>3.3909334734533787E-2</v>
      </c>
      <c r="AB208" s="55">
        <f t="shared" si="1725"/>
        <v>5.3302353449422676E-2</v>
      </c>
      <c r="AC208" s="55">
        <f t="shared" si="1725"/>
        <v>5.9613272678349642E-2</v>
      </c>
      <c r="AD208" s="55">
        <f t="shared" si="1725"/>
        <v>3.963258582304291E-2</v>
      </c>
      <c r="AE208" s="55">
        <f t="shared" si="1725"/>
        <v>2.7624217760508055E-2</v>
      </c>
      <c r="AF208" s="55">
        <f t="shared" si="1725"/>
        <v>4.257459394787174E-2</v>
      </c>
      <c r="AG208" s="55">
        <f t="shared" si="1725"/>
        <v>4.1136043621235636E-2</v>
      </c>
      <c r="AH208" s="55">
        <f t="shared" si="1725"/>
        <v>3.9002880661203207E-2</v>
      </c>
      <c r="AI208" s="55">
        <f t="shared" si="1725"/>
        <v>3.7709841015876974E-2</v>
      </c>
      <c r="AJ208" s="55">
        <f t="shared" si="1725"/>
        <v>3.8009992644680954E-2</v>
      </c>
      <c r="AK208" s="55">
        <f t="shared" si="1725"/>
        <v>3.8904080776809166E-2</v>
      </c>
      <c r="AL208" s="55">
        <f t="shared" si="1725"/>
        <v>4.6215849805639822E-2</v>
      </c>
      <c r="AM208" s="55">
        <f t="shared" si="1725"/>
        <v>4.0674850740291417E-2</v>
      </c>
      <c r="AN208" s="55">
        <f t="shared" si="1725"/>
        <v>3.7091436777600399E-2</v>
      </c>
      <c r="AO208" s="55">
        <f t="shared" si="1725"/>
        <v>4.2502355633328846E-2</v>
      </c>
      <c r="AP208" s="55">
        <f t="shared" si="1725"/>
        <v>4.1423290443860859E-2</v>
      </c>
      <c r="AQ208" s="55">
        <f t="shared" si="1725"/>
        <v>4.6651726052182499E-2</v>
      </c>
      <c r="AR208" s="55">
        <f t="shared" si="1725"/>
        <v>4.3749656775705213E-2</v>
      </c>
      <c r="AS208" s="55">
        <f t="shared" si="1725"/>
        <v>4.687835782412729E-2</v>
      </c>
      <c r="AT208" s="55">
        <f t="shared" ref="AT208" si="1726">AT207/AT37</f>
        <v>4.3074843308344601E-2</v>
      </c>
      <c r="AU208" s="55">
        <f>AU207/AU37</f>
        <v>4.507982218338058E-2</v>
      </c>
      <c r="AV208" s="55">
        <f t="shared" ref="AV208:AZ208" si="1727">AV207/AV37</f>
        <v>4.8530118376796397E-2</v>
      </c>
      <c r="AW208" s="55">
        <f t="shared" si="1727"/>
        <v>4.1015793934990573E-2</v>
      </c>
      <c r="AX208" s="55">
        <f t="shared" si="1727"/>
        <v>3.8121694892563091E-2</v>
      </c>
      <c r="AY208" s="55">
        <f t="shared" si="1727"/>
        <v>3.6837503173215241E-2</v>
      </c>
      <c r="AZ208" s="55">
        <f t="shared" si="1727"/>
        <v>4.0243501573112371E-2</v>
      </c>
      <c r="BA208" s="55">
        <f t="shared" ref="BA208:BB208" si="1728">BA207/BA37</f>
        <v>4.246548864672367E-2</v>
      </c>
      <c r="BB208" s="55">
        <f t="shared" si="1728"/>
        <v>3.701294211215763E-2</v>
      </c>
    </row>
    <row r="209" spans="1:123" outlineLevel="1">
      <c r="A209" s="52" t="s">
        <v>215</v>
      </c>
      <c r="B209" s="52" t="s">
        <v>28</v>
      </c>
      <c r="F209" s="55"/>
      <c r="H209" s="55">
        <f>H207/C207-1</f>
        <v>9.7182619880277876E-2</v>
      </c>
      <c r="I209" s="55">
        <f t="shared" ref="I209" si="1729">I207/D207-1</f>
        <v>0.15550648540959355</v>
      </c>
      <c r="J209" s="55">
        <f t="shared" ref="J209" si="1730">J207/E207-1</f>
        <v>1.3164147645676083E-2</v>
      </c>
      <c r="K209" s="55">
        <f t="shared" ref="K209" si="1731">K207/F207-1</f>
        <v>-5.6594976649842366E-2</v>
      </c>
      <c r="L209" s="55">
        <f t="shared" ref="L209" si="1732">L207/G207-1</f>
        <v>4.5935713648473264E-2</v>
      </c>
      <c r="M209" s="55">
        <f t="shared" ref="M209" si="1733">M207/H207-1</f>
        <v>3.8177750711256841E-2</v>
      </c>
      <c r="N209" s="55">
        <f t="shared" ref="N209" si="1734">N207/I207-1</f>
        <v>7.7133882858329006E-3</v>
      </c>
      <c r="O209" s="55">
        <f t="shared" ref="O209" si="1735">O207/J207-1</f>
        <v>5.4265942309057458E-3</v>
      </c>
      <c r="P209" s="55">
        <f t="shared" ref="P209" si="1736">P207/K207-1</f>
        <v>0.79765366109696534</v>
      </c>
      <c r="Q209" s="55">
        <f t="shared" ref="Q209" si="1737">Q207/L207-1</f>
        <v>0.21219280022622145</v>
      </c>
      <c r="R209" s="55">
        <f t="shared" ref="R209" si="1738">R207/M207-1</f>
        <v>0.19055971769409807</v>
      </c>
      <c r="S209" s="55">
        <f t="shared" ref="S209" si="1739">S207/N207-1</f>
        <v>0.33186568600549493</v>
      </c>
      <c r="T209" s="55">
        <f t="shared" ref="T209" si="1740">T207/O207-1</f>
        <v>0.22605004932650696</v>
      </c>
      <c r="U209" s="55">
        <f t="shared" ref="U209" si="1741">U207/P207-1</f>
        <v>-9.441671224982473E-2</v>
      </c>
      <c r="V209" s="55">
        <f t="shared" ref="V209" si="1742">V207/Q207-1</f>
        <v>0.13255569354544527</v>
      </c>
      <c r="W209" s="55">
        <f t="shared" ref="W209" si="1743">W207/R207-1</f>
        <v>-1.6391070270559749E-2</v>
      </c>
      <c r="X209" s="55">
        <f t="shared" ref="X209" si="1744">X207/S207-1</f>
        <v>-2.9869029120413226E-2</v>
      </c>
      <c r="Y209" s="55">
        <f t="shared" ref="Y209" si="1745">Y207/T207-1</f>
        <v>6.4140384475680712E-2</v>
      </c>
      <c r="Z209" s="55">
        <f t="shared" ref="Z209" si="1746">Z207/U207-1</f>
        <v>2.2756957754728413E-2</v>
      </c>
      <c r="AA209" s="55">
        <f t="shared" ref="AA209" si="1747">AA207/V207-1</f>
        <v>9.0487862716104317E-4</v>
      </c>
      <c r="AB209" s="55">
        <f t="shared" ref="AB209" si="1748">AB207/W207-1</f>
        <v>2.3458692665592582</v>
      </c>
      <c r="AC209" s="55">
        <f t="shared" ref="AC209" si="1749">AC207/X207-1</f>
        <v>2.2473693786572513</v>
      </c>
      <c r="AD209" s="55">
        <f t="shared" ref="AD209" si="1750">AD207/Y207-1</f>
        <v>2.2719754615552272</v>
      </c>
      <c r="AE209" s="55">
        <f t="shared" ref="AE209" si="1751">AE207/Z207-1</f>
        <v>0.88516889542353594</v>
      </c>
      <c r="AF209" s="55">
        <f t="shared" ref="AF209" si="1752">AF207/AA207-1</f>
        <v>1.8618315540331847</v>
      </c>
      <c r="AG209" s="55">
        <f t="shared" ref="AG209" si="1753">AG207/AB207-1</f>
        <v>-3.8460944459723034E-2</v>
      </c>
      <c r="AH209" s="55">
        <f t="shared" ref="AH209" si="1754">AH207/AC207-1</f>
        <v>-8.935676102533141E-2</v>
      </c>
      <c r="AI209" s="55">
        <f t="shared" ref="AI209" si="1755">AI207/AD207-1</f>
        <v>-0.13174045252216848</v>
      </c>
      <c r="AJ209" s="55">
        <f t="shared" ref="AJ209" si="1756">AJ207/AE207-1</f>
        <v>0.33714196544996433</v>
      </c>
      <c r="AK209" s="55">
        <f t="shared" ref="AK209" si="1757">AK207/AF207-1</f>
        <v>-2.9833788559077146E-3</v>
      </c>
      <c r="AL209" s="55">
        <f t="shared" ref="AL209" si="1758">AL207/AG207-1</f>
        <v>2.9373821470889405E-2</v>
      </c>
      <c r="AM209" s="55">
        <f t="shared" ref="AM209" si="1759">AM207/AH207-1</f>
        <v>4.6895957562263391E-2</v>
      </c>
      <c r="AN209" s="55">
        <f t="shared" ref="AN209:AO209" si="1760">AN207/AI207-1</f>
        <v>2.3651239583791117E-2</v>
      </c>
      <c r="AO209" s="55">
        <f t="shared" si="1760"/>
        <v>8.1943843067050492E-2</v>
      </c>
      <c r="AP209" s="55">
        <f t="shared" ref="AP209:AT209" si="1761">AP207/AK207-1</f>
        <v>4.6412475928109487E-2</v>
      </c>
      <c r="AQ209" s="55">
        <f t="shared" si="1761"/>
        <v>3.3263188211743344E-2</v>
      </c>
      <c r="AR209" s="55">
        <f t="shared" si="1761"/>
        <v>5.7753226642024202E-2</v>
      </c>
      <c r="AS209" s="55">
        <f t="shared" si="1761"/>
        <v>0.14452914413174245</v>
      </c>
      <c r="AT209" s="55">
        <f t="shared" si="1761"/>
        <v>-0.1674584323040379</v>
      </c>
      <c r="AU209" s="55">
        <f t="shared" ref="AU209" si="1762">AU207/AP207-1</f>
        <v>9.8921093779160696E-3</v>
      </c>
      <c r="AV209" s="55">
        <f t="shared" ref="AV209" si="1763">AV207/AQ207-1</f>
        <v>-2.0713970912296209E-2</v>
      </c>
      <c r="AW209" s="55">
        <f t="shared" ref="AW209" si="1764">AW207/AR207-1</f>
        <v>-7.9497907949791502E-3</v>
      </c>
      <c r="AX209" s="55">
        <f t="shared" ref="AX209" si="1765">AX207/AS207-1</f>
        <v>-7.1224453402747745E-2</v>
      </c>
      <c r="AY209" s="55">
        <f t="shared" ref="AY209" si="1766">AY207/AT207-1</f>
        <v>0.2420351878269138</v>
      </c>
      <c r="AZ209" s="55">
        <f t="shared" ref="AZ209:BB209" si="1767">AZ207/AU207-1</f>
        <v>2.3040204572792877E-2</v>
      </c>
      <c r="BA209" s="55">
        <f t="shared" si="1767"/>
        <v>-1.7101710171017026E-2</v>
      </c>
      <c r="BB209" s="55">
        <f t="shared" si="1767"/>
        <v>-0.11215770995915098</v>
      </c>
    </row>
    <row r="210" spans="1:123" s="59" customFormat="1" outlineLevel="1">
      <c r="A210" s="57" t="s">
        <v>30</v>
      </c>
      <c r="B210" s="57" t="s">
        <v>30</v>
      </c>
      <c r="C210" s="80">
        <v>0</v>
      </c>
      <c r="D210" s="80">
        <v>0</v>
      </c>
      <c r="E210" s="80">
        <v>0</v>
      </c>
      <c r="F210" s="80">
        <v>0</v>
      </c>
      <c r="G210" s="80">
        <v>0</v>
      </c>
      <c r="H210" s="80">
        <v>0</v>
      </c>
      <c r="I210" s="80">
        <v>0</v>
      </c>
      <c r="J210" s="80">
        <v>0</v>
      </c>
      <c r="K210" s="80">
        <v>0</v>
      </c>
      <c r="L210" s="80">
        <v>0</v>
      </c>
      <c r="M210" s="80">
        <v>0</v>
      </c>
      <c r="N210" s="80">
        <v>0</v>
      </c>
      <c r="O210" s="80">
        <v>0</v>
      </c>
      <c r="P210" s="80">
        <v>0</v>
      </c>
      <c r="Q210" s="80">
        <v>0</v>
      </c>
      <c r="R210" s="80">
        <v>0</v>
      </c>
      <c r="S210" s="80">
        <v>0</v>
      </c>
      <c r="T210" s="80">
        <v>0</v>
      </c>
      <c r="U210" s="80">
        <v>0</v>
      </c>
      <c r="V210" s="80">
        <v>0</v>
      </c>
      <c r="W210" s="80">
        <v>0</v>
      </c>
      <c r="X210" s="80">
        <v>0</v>
      </c>
      <c r="Y210" s="80">
        <v>0</v>
      </c>
      <c r="Z210" s="80">
        <v>0</v>
      </c>
      <c r="AA210" s="80">
        <v>0</v>
      </c>
      <c r="AB210" s="80">
        <v>183.8873565927853</v>
      </c>
      <c r="AC210" s="80">
        <v>206.94897672565526</v>
      </c>
      <c r="AD210" s="80">
        <v>198.98321505349205</v>
      </c>
      <c r="AE210" s="80">
        <v>224.85885224233408</v>
      </c>
      <c r="AF210" s="80">
        <f>AE210+AD210+AC210+AB210</f>
        <v>814.67840061426671</v>
      </c>
      <c r="AG210" s="80">
        <v>218.96182679147327</v>
      </c>
      <c r="AH210" s="80">
        <v>221.55224951532966</v>
      </c>
      <c r="AI210" s="80">
        <v>194.71107174590955</v>
      </c>
      <c r="AJ210" s="80">
        <v>195.7056064735545</v>
      </c>
      <c r="AK210" s="80">
        <f>AJ210+AI210+AH210+AG210</f>
        <v>830.93075452626704</v>
      </c>
      <c r="AL210" s="80">
        <v>178.40744859457186</v>
      </c>
      <c r="AM210" s="80">
        <v>168.56279820606323</v>
      </c>
      <c r="AN210" s="80">
        <v>160.86600000000001</v>
      </c>
      <c r="AO210" s="80">
        <v>176</v>
      </c>
      <c r="AP210" s="80">
        <f>AO210+AN210+AM210+AL210</f>
        <v>683.83624680063508</v>
      </c>
      <c r="AQ210" s="80">
        <v>189.1</v>
      </c>
      <c r="AR210" s="80">
        <v>169.5</v>
      </c>
      <c r="AS210" s="80">
        <v>153.061815</v>
      </c>
      <c r="AT210" s="80">
        <v>154</v>
      </c>
      <c r="AU210" s="80">
        <f>AT210+AS210+AR210+AQ210</f>
        <v>665.66181500000005</v>
      </c>
      <c r="AV210" s="80">
        <v>0</v>
      </c>
      <c r="AW210" s="80">
        <v>0</v>
      </c>
      <c r="AX210" s="80"/>
      <c r="AY210" s="80">
        <v>25.2</v>
      </c>
      <c r="AZ210" s="80">
        <f>AY210</f>
        <v>25.2</v>
      </c>
      <c r="BA210" s="80">
        <v>0</v>
      </c>
      <c r="BB210" s="80">
        <v>0</v>
      </c>
    </row>
    <row r="211" spans="1:123" outlineLevel="1">
      <c r="A211" s="52" t="s">
        <v>224</v>
      </c>
      <c r="B211" s="52" t="s">
        <v>39</v>
      </c>
      <c r="C211" s="53" t="s">
        <v>103</v>
      </c>
      <c r="D211" s="53" t="s">
        <v>103</v>
      </c>
      <c r="E211" s="53" t="s">
        <v>103</v>
      </c>
      <c r="F211" s="53" t="s">
        <v>103</v>
      </c>
      <c r="G211" s="53" t="s">
        <v>103</v>
      </c>
      <c r="H211" s="53" t="s">
        <v>103</v>
      </c>
      <c r="I211" s="53" t="s">
        <v>103</v>
      </c>
      <c r="J211" s="53" t="s">
        <v>103</v>
      </c>
      <c r="K211" s="53" t="s">
        <v>103</v>
      </c>
      <c r="L211" s="53" t="s">
        <v>103</v>
      </c>
      <c r="M211" s="53" t="s">
        <v>103</v>
      </c>
      <c r="N211" s="53" t="s">
        <v>103</v>
      </c>
      <c r="O211" s="53" t="s">
        <v>103</v>
      </c>
      <c r="P211" s="53" t="s">
        <v>103</v>
      </c>
      <c r="Q211" s="53" t="s">
        <v>103</v>
      </c>
      <c r="R211" s="53" t="s">
        <v>103</v>
      </c>
      <c r="S211" s="53" t="s">
        <v>103</v>
      </c>
      <c r="T211" s="53" t="s">
        <v>103</v>
      </c>
      <c r="U211" s="53" t="s">
        <v>103</v>
      </c>
      <c r="V211" s="53" t="s">
        <v>103</v>
      </c>
      <c r="W211" s="53" t="s">
        <v>103</v>
      </c>
      <c r="X211" s="53" t="s">
        <v>103</v>
      </c>
      <c r="Y211" s="53" t="s">
        <v>103</v>
      </c>
      <c r="Z211" s="53" t="s">
        <v>103</v>
      </c>
      <c r="AA211" s="53" t="s">
        <v>103</v>
      </c>
      <c r="AB211" s="55">
        <f t="shared" ref="AB211:AS211" si="1768">AB210/AB40</f>
        <v>8.6677281367889145E-2</v>
      </c>
      <c r="AC211" s="55">
        <f t="shared" si="1768"/>
        <v>0.12542228165507985</v>
      </c>
      <c r="AD211" s="55">
        <f t="shared" si="1768"/>
        <v>8.0975167544094659E-2</v>
      </c>
      <c r="AE211" s="55">
        <f t="shared" si="1768"/>
        <v>7.8388890608916198E-2</v>
      </c>
      <c r="AF211" s="55">
        <f t="shared" si="1768"/>
        <v>8.9550927793967103E-2</v>
      </c>
      <c r="AG211" s="55">
        <f t="shared" si="1768"/>
        <v>9.2644087666255065E-2</v>
      </c>
      <c r="AH211" s="55">
        <f t="shared" si="1768"/>
        <v>0.1005225810545598</v>
      </c>
      <c r="AI211" s="55">
        <f t="shared" si="1768"/>
        <v>9.4808921140123834E-2</v>
      </c>
      <c r="AJ211" s="55">
        <f t="shared" si="1768"/>
        <v>7.226606875516195E-2</v>
      </c>
      <c r="AK211" s="55">
        <f t="shared" si="1768"/>
        <v>8.9066547120945791E-2</v>
      </c>
      <c r="AL211" s="55">
        <f t="shared" si="1768"/>
        <v>9.6856580777093249E-2</v>
      </c>
      <c r="AM211" s="55">
        <f t="shared" si="1768"/>
        <v>0.10254628075974088</v>
      </c>
      <c r="AN211" s="55">
        <f t="shared" si="1768"/>
        <v>9.7637036353660375E-2</v>
      </c>
      <c r="AO211" s="55">
        <f t="shared" si="1768"/>
        <v>8.532919616018618E-2</v>
      </c>
      <c r="AP211" s="55">
        <f t="shared" si="1768"/>
        <v>9.5030837967422566E-2</v>
      </c>
      <c r="AQ211" s="55">
        <f t="shared" si="1768"/>
        <v>0.11770197933524212</v>
      </c>
      <c r="AR211" s="55">
        <f t="shared" si="1768"/>
        <v>0.11222935840561478</v>
      </c>
      <c r="AS211" s="55">
        <f t="shared" si="1768"/>
        <v>0.10514032625674377</v>
      </c>
      <c r="AT211" s="55">
        <f t="shared" ref="AT211" si="1769">AT210/AT40</f>
        <v>8.9843066332185986E-2</v>
      </c>
      <c r="AU211" s="55">
        <f>AU210/AU40</f>
        <v>0.10588269029675895</v>
      </c>
      <c r="AV211" s="55" t="e">
        <f t="shared" ref="AV211:AZ211" si="1770">AV210/AV40</f>
        <v>#DIV/0!</v>
      </c>
      <c r="AW211" s="55" t="e">
        <f t="shared" si="1770"/>
        <v>#DIV/0!</v>
      </c>
      <c r="AX211" s="55" t="e">
        <f t="shared" si="1770"/>
        <v>#DIV/0!</v>
      </c>
      <c r="AY211" s="55">
        <f t="shared" si="1770"/>
        <v>3.8373686614892641E-2</v>
      </c>
      <c r="AZ211" s="55">
        <f t="shared" si="1770"/>
        <v>3.8373686614892641E-2</v>
      </c>
      <c r="BA211" s="55"/>
      <c r="BB211" s="55"/>
    </row>
    <row r="212" spans="1:123" outlineLevel="1">
      <c r="A212" s="52" t="s">
        <v>215</v>
      </c>
      <c r="B212" s="52" t="s">
        <v>28</v>
      </c>
      <c r="C212" s="53" t="s">
        <v>103</v>
      </c>
      <c r="D212" s="53" t="s">
        <v>103</v>
      </c>
      <c r="E212" s="53" t="s">
        <v>103</v>
      </c>
      <c r="F212" s="53" t="s">
        <v>103</v>
      </c>
      <c r="G212" s="53" t="s">
        <v>103</v>
      </c>
      <c r="H212" s="53" t="s">
        <v>103</v>
      </c>
      <c r="I212" s="53" t="s">
        <v>103</v>
      </c>
      <c r="J212" s="53" t="s">
        <v>103</v>
      </c>
      <c r="K212" s="53" t="s">
        <v>103</v>
      </c>
      <c r="L212" s="53" t="s">
        <v>103</v>
      </c>
      <c r="M212" s="53" t="s">
        <v>103</v>
      </c>
      <c r="N212" s="53" t="s">
        <v>103</v>
      </c>
      <c r="O212" s="53" t="s">
        <v>103</v>
      </c>
      <c r="P212" s="53" t="s">
        <v>103</v>
      </c>
      <c r="Q212" s="53" t="s">
        <v>103</v>
      </c>
      <c r="R212" s="53" t="s">
        <v>103</v>
      </c>
      <c r="S212" s="53" t="s">
        <v>103</v>
      </c>
      <c r="T212" s="53" t="s">
        <v>103</v>
      </c>
      <c r="U212" s="53" t="s">
        <v>103</v>
      </c>
      <c r="V212" s="53" t="s">
        <v>103</v>
      </c>
      <c r="W212" s="53" t="s">
        <v>103</v>
      </c>
      <c r="X212" s="53" t="s">
        <v>103</v>
      </c>
      <c r="Y212" s="53" t="s">
        <v>103</v>
      </c>
      <c r="Z212" s="53" t="s">
        <v>103</v>
      </c>
      <c r="AA212" s="53" t="s">
        <v>103</v>
      </c>
      <c r="AB212" s="53" t="s">
        <v>103</v>
      </c>
      <c r="AC212" s="53" t="s">
        <v>103</v>
      </c>
      <c r="AD212" s="53" t="s">
        <v>103</v>
      </c>
      <c r="AE212" s="53" t="s">
        <v>103</v>
      </c>
      <c r="AF212" s="53" t="s">
        <v>103</v>
      </c>
      <c r="AG212" s="55">
        <f t="shared" ref="AG212" si="1771">AG210/AB210-1</f>
        <v>0.19073888954943019</v>
      </c>
      <c r="AH212" s="55">
        <f t="shared" ref="AH212" si="1772">AH210/AC210-1</f>
        <v>7.0564604960736022E-2</v>
      </c>
      <c r="AI212" s="55">
        <f t="shared" ref="AI212" si="1773">AI210/AD210-1</f>
        <v>-2.1469867729466685E-2</v>
      </c>
      <c r="AJ212" s="55">
        <f t="shared" ref="AJ212" si="1774">AJ210/AE210-1</f>
        <v>-0.12965131449377254</v>
      </c>
      <c r="AK212" s="55">
        <f t="shared" ref="AK212" si="1775">AK210/AF210-1</f>
        <v>1.9949410589192196E-2</v>
      </c>
      <c r="AL212" s="55">
        <f t="shared" ref="AL212" si="1776">AL210/AG210-1</f>
        <v>-0.18521209286184426</v>
      </c>
      <c r="AM212" s="55">
        <f t="shared" ref="AM212" si="1777">AM210/AH210-1</f>
        <v>-0.23917360995064041</v>
      </c>
      <c r="AN212" s="55">
        <f t="shared" ref="AN212:AO212" si="1778">AN210/AI210-1</f>
        <v>-0.17382201968502364</v>
      </c>
      <c r="AO212" s="55">
        <f t="shared" si="1778"/>
        <v>-0.1006900457714649</v>
      </c>
      <c r="AP212" s="55">
        <f t="shared" ref="AP212:AT212" si="1779">AP210/AK210-1</f>
        <v>-0.17702378558547149</v>
      </c>
      <c r="AQ212" s="55">
        <f t="shared" si="1779"/>
        <v>5.9933323914781012E-2</v>
      </c>
      <c r="AR212" s="55">
        <f t="shared" si="1779"/>
        <v>5.5599563124899554E-3</v>
      </c>
      <c r="AS212" s="55">
        <f t="shared" si="1779"/>
        <v>-4.8513576517101309E-2</v>
      </c>
      <c r="AT212" s="55">
        <f t="shared" si="1779"/>
        <v>-0.125</v>
      </c>
      <c r="AU212" s="55">
        <f t="shared" ref="AU212" si="1780">AU210/AP210-1</f>
        <v>-2.6577169440293757E-2</v>
      </c>
      <c r="AV212" s="55">
        <f t="shared" ref="AV212" si="1781">AV210/AQ210-1</f>
        <v>-1</v>
      </c>
      <c r="AW212" s="55">
        <f t="shared" ref="AW212" si="1782">AW210/AR210-1</f>
        <v>-1</v>
      </c>
      <c r="AX212" s="55">
        <f t="shared" ref="AX212" si="1783">AX210/AS210-1</f>
        <v>-1</v>
      </c>
      <c r="AY212" s="55">
        <f t="shared" ref="AY212" si="1784">AY210/AT210-1</f>
        <v>-0.83636363636363642</v>
      </c>
      <c r="AZ212" s="55">
        <f t="shared" ref="AZ212" si="1785">AZ210/AU210-1</f>
        <v>-0.96214293890359326</v>
      </c>
      <c r="BA212" s="55"/>
      <c r="BB212" s="55"/>
    </row>
    <row r="213" spans="1:123" s="59" customFormat="1" outlineLevel="1">
      <c r="A213" s="57" t="s">
        <v>31</v>
      </c>
      <c r="B213" s="57" t="s">
        <v>31</v>
      </c>
      <c r="C213" s="80">
        <v>0</v>
      </c>
      <c r="D213" s="80">
        <v>0</v>
      </c>
      <c r="E213" s="80">
        <v>0</v>
      </c>
      <c r="F213" s="80">
        <v>0</v>
      </c>
      <c r="G213" s="80">
        <v>0</v>
      </c>
      <c r="H213" s="80">
        <v>0</v>
      </c>
      <c r="I213" s="80">
        <v>0</v>
      </c>
      <c r="J213" s="80">
        <v>0</v>
      </c>
      <c r="K213" s="80">
        <v>0</v>
      </c>
      <c r="L213" s="80">
        <v>0</v>
      </c>
      <c r="M213" s="80">
        <v>0</v>
      </c>
      <c r="N213" s="80">
        <v>0</v>
      </c>
      <c r="O213" s="80">
        <v>13.012523611854263</v>
      </c>
      <c r="P213" s="80">
        <v>52.7</v>
      </c>
      <c r="Q213" s="80">
        <f>P213+O213+N213+M213</f>
        <v>65.712523611854266</v>
      </c>
      <c r="R213" s="80">
        <v>48.237944784913417</v>
      </c>
      <c r="S213" s="80">
        <v>51.44994658069097</v>
      </c>
      <c r="T213" s="80">
        <v>56.617482366657235</v>
      </c>
      <c r="U213" s="80">
        <v>61.261150196851652</v>
      </c>
      <c r="V213" s="80">
        <f>U213+T213+S213+R213</f>
        <v>217.56652392911329</v>
      </c>
      <c r="W213" s="80">
        <v>59.757554525366544</v>
      </c>
      <c r="X213" s="80">
        <v>57.00666525751447</v>
      </c>
      <c r="Y213" s="80">
        <v>59.433003189557496</v>
      </c>
      <c r="Z213" s="80">
        <v>45.44575307425589</v>
      </c>
      <c r="AA213" s="80">
        <f>Z213+Y213+X213+W213</f>
        <v>221.6429760466944</v>
      </c>
      <c r="AB213" s="80">
        <v>164.39011724085671</v>
      </c>
      <c r="AC213" s="80">
        <v>191.80735458567906</v>
      </c>
      <c r="AD213" s="80">
        <v>198.75090649077788</v>
      </c>
      <c r="AE213" s="80">
        <v>206.27583680193658</v>
      </c>
      <c r="AF213" s="80">
        <f>AE213+AD213+AC213+AB213</f>
        <v>761.22421511925029</v>
      </c>
      <c r="AG213" s="80">
        <v>190.65835923021152</v>
      </c>
      <c r="AH213" s="80">
        <v>189.65456192407774</v>
      </c>
      <c r="AI213" s="80">
        <v>191.30141015762987</v>
      </c>
      <c r="AJ213" s="80">
        <v>223.51241050444904</v>
      </c>
      <c r="AK213" s="80">
        <f>AJ213+AI213+AH213+AG213</f>
        <v>795.12674181636817</v>
      </c>
      <c r="AL213" s="80">
        <v>177.41889579798109</v>
      </c>
      <c r="AM213" s="80">
        <v>164.58260571734817</v>
      </c>
      <c r="AN213" s="80">
        <v>169.32300000000001</v>
      </c>
      <c r="AO213" s="80">
        <v>180.8</v>
      </c>
      <c r="AP213" s="80">
        <f>AO213+AN213+AM213+AL213</f>
        <v>692.12450151532937</v>
      </c>
      <c r="AQ213" s="80">
        <v>187.5</v>
      </c>
      <c r="AR213" s="80">
        <v>179.3</v>
      </c>
      <c r="AS213" s="80">
        <v>140.854927</v>
      </c>
      <c r="AT213" s="80">
        <v>164.6</v>
      </c>
      <c r="AU213" s="80">
        <f>AT213+AS213+AR213+AQ213</f>
        <v>672.25492699999995</v>
      </c>
      <c r="AV213" s="80"/>
      <c r="AW213" s="80"/>
      <c r="AX213" s="80"/>
      <c r="AY213" s="80"/>
      <c r="AZ213" s="80"/>
      <c r="BA213" s="80"/>
      <c r="BB213" s="80"/>
    </row>
    <row r="214" spans="1:123" outlineLevel="1">
      <c r="A214" s="52" t="s">
        <v>224</v>
      </c>
      <c r="B214" s="52" t="s">
        <v>39</v>
      </c>
      <c r="C214" s="53" t="s">
        <v>103</v>
      </c>
      <c r="D214" s="53" t="s">
        <v>103</v>
      </c>
      <c r="E214" s="53" t="s">
        <v>103</v>
      </c>
      <c r="F214" s="53" t="s">
        <v>103</v>
      </c>
      <c r="G214" s="53" t="s">
        <v>103</v>
      </c>
      <c r="H214" s="53" t="s">
        <v>103</v>
      </c>
      <c r="I214" s="53" t="s">
        <v>103</v>
      </c>
      <c r="J214" s="53" t="s">
        <v>103</v>
      </c>
      <c r="K214" s="53" t="s">
        <v>103</v>
      </c>
      <c r="L214" s="53" t="s">
        <v>103</v>
      </c>
      <c r="M214" s="55" t="s">
        <v>103</v>
      </c>
      <c r="N214" s="55" t="s">
        <v>103</v>
      </c>
      <c r="O214" s="55">
        <f t="shared" ref="O214:AS214" si="1786">O213/O43</f>
        <v>5.3000668215791628E-2</v>
      </c>
      <c r="P214" s="55">
        <f t="shared" si="1786"/>
        <v>4.3517753922378201E-2</v>
      </c>
      <c r="Q214" s="55">
        <f t="shared" si="1786"/>
        <v>4.5116232006020794E-2</v>
      </c>
      <c r="R214" s="55">
        <f t="shared" si="1786"/>
        <v>5.9755437628472317E-2</v>
      </c>
      <c r="S214" s="55">
        <f t="shared" si="1786"/>
        <v>6.3779021159152668E-2</v>
      </c>
      <c r="T214" s="55">
        <f t="shared" si="1786"/>
        <v>6.115208412124841E-2</v>
      </c>
      <c r="U214" s="55">
        <f t="shared" si="1786"/>
        <v>4.5506444504118754E-2</v>
      </c>
      <c r="V214" s="55">
        <f t="shared" si="1786"/>
        <v>5.5987235248021398E-2</v>
      </c>
      <c r="W214" s="55">
        <f t="shared" si="1786"/>
        <v>6.7194920833669972E-2</v>
      </c>
      <c r="X214" s="55">
        <f t="shared" si="1786"/>
        <v>6.5717060263897051E-2</v>
      </c>
      <c r="Y214" s="55">
        <f t="shared" si="1786"/>
        <v>6.3517112229459105E-2</v>
      </c>
      <c r="Z214" s="55">
        <f t="shared" si="1786"/>
        <v>3.1629064785368498E-2</v>
      </c>
      <c r="AA214" s="55">
        <f t="shared" si="1786"/>
        <v>5.367556750392307E-2</v>
      </c>
      <c r="AB214" s="55">
        <f t="shared" si="1786"/>
        <v>0.1840376930575762</v>
      </c>
      <c r="AC214" s="55">
        <f t="shared" si="1786"/>
        <v>0.19588278483906113</v>
      </c>
      <c r="AD214" s="55">
        <f t="shared" si="1786"/>
        <v>0.14354303150714384</v>
      </c>
      <c r="AE214" s="55">
        <f t="shared" si="1786"/>
        <v>9.9368019510478856E-2</v>
      </c>
      <c r="AF214" s="55">
        <f t="shared" si="1786"/>
        <v>0.14274054502626346</v>
      </c>
      <c r="AG214" s="55">
        <f t="shared" si="1786"/>
        <v>0.1444675621145389</v>
      </c>
      <c r="AH214" s="55">
        <f t="shared" si="1786"/>
        <v>0.15576546387783952</v>
      </c>
      <c r="AI214" s="55">
        <f t="shared" si="1786"/>
        <v>0.13756888760861244</v>
      </c>
      <c r="AJ214" s="55">
        <f t="shared" si="1786"/>
        <v>0.11801742837070869</v>
      </c>
      <c r="AK214" s="55">
        <f t="shared" si="1786"/>
        <v>0.13657804430024525</v>
      </c>
      <c r="AL214" s="55">
        <f t="shared" si="1786"/>
        <v>0.17438359549029617</v>
      </c>
      <c r="AM214" s="55">
        <f t="shared" si="1786"/>
        <v>0.18097275272258706</v>
      </c>
      <c r="AN214" s="55">
        <f t="shared" si="1786"/>
        <v>0.17348045920484409</v>
      </c>
      <c r="AO214" s="55">
        <f t="shared" si="1786"/>
        <v>0.12018080297793141</v>
      </c>
      <c r="AP214" s="55">
        <f t="shared" si="1786"/>
        <v>0.15704140685630827</v>
      </c>
      <c r="AQ214" s="55">
        <f t="shared" si="1786"/>
        <v>0.22061418990469467</v>
      </c>
      <c r="AR214" s="55">
        <f t="shared" si="1786"/>
        <v>0.2240409846307635</v>
      </c>
      <c r="AS214" s="55">
        <f t="shared" si="1786"/>
        <v>0.16981910346848059</v>
      </c>
      <c r="AT214" s="55">
        <f t="shared" ref="AT214" si="1787">AT213/AT43</f>
        <v>0.12763647642679901</v>
      </c>
      <c r="AU214" s="55">
        <f>AU213/AU43</f>
        <v>0.17835286387896127</v>
      </c>
      <c r="AV214" s="55"/>
      <c r="AW214" s="55"/>
      <c r="AX214" s="55"/>
      <c r="AY214" s="55"/>
      <c r="AZ214" s="55"/>
      <c r="BA214" s="55"/>
      <c r="BB214" s="55"/>
    </row>
    <row r="215" spans="1:123" outlineLevel="1">
      <c r="A215" s="52" t="s">
        <v>215</v>
      </c>
      <c r="B215" s="52" t="s">
        <v>28</v>
      </c>
      <c r="C215" s="53" t="s">
        <v>103</v>
      </c>
      <c r="D215" s="53" t="s">
        <v>103</v>
      </c>
      <c r="E215" s="53" t="s">
        <v>103</v>
      </c>
      <c r="F215" s="53" t="s">
        <v>103</v>
      </c>
      <c r="G215" s="53" t="s">
        <v>103</v>
      </c>
      <c r="H215" s="53" t="s">
        <v>103</v>
      </c>
      <c r="I215" s="53" t="s">
        <v>103</v>
      </c>
      <c r="J215" s="53" t="s">
        <v>103</v>
      </c>
      <c r="K215" s="53" t="s">
        <v>103</v>
      </c>
      <c r="L215" s="53" t="s">
        <v>103</v>
      </c>
      <c r="M215" s="55" t="s">
        <v>103</v>
      </c>
      <c r="N215" s="55" t="s">
        <v>103</v>
      </c>
      <c r="O215" s="55" t="s">
        <v>103</v>
      </c>
      <c r="P215" s="55" t="s">
        <v>103</v>
      </c>
      <c r="Q215" s="55" t="s">
        <v>103</v>
      </c>
      <c r="R215" s="55" t="s">
        <v>103</v>
      </c>
      <c r="S215" s="55" t="s">
        <v>103</v>
      </c>
      <c r="T215" s="55">
        <f t="shared" ref="T215" si="1788">T213/O213-1</f>
        <v>3.3509993953117094</v>
      </c>
      <c r="U215" s="55">
        <f t="shared" ref="U215" si="1789">U213/P213-1</f>
        <v>0.16245066787194773</v>
      </c>
      <c r="V215" s="55">
        <f t="shared" ref="V215" si="1790">V213/Q213-1</f>
        <v>2.310883709385728</v>
      </c>
      <c r="W215" s="55">
        <f t="shared" ref="W215" si="1791">W213/R213-1</f>
        <v>0.23880805436088814</v>
      </c>
      <c r="X215" s="55">
        <f t="shared" ref="X215" si="1792">X213/S213-1</f>
        <v>0.10800241878013761</v>
      </c>
      <c r="Y215" s="55">
        <f t="shared" ref="Y215" si="1793">Y213/T213-1</f>
        <v>4.9728824123030257E-2</v>
      </c>
      <c r="Z215" s="55">
        <f t="shared" ref="Z215" si="1794">Z213/U213-1</f>
        <v>-0.25816356813046826</v>
      </c>
      <c r="AA215" s="55">
        <f t="shared" ref="AA215" si="1795">AA213/V213-1</f>
        <v>1.8736577870358762E-2</v>
      </c>
      <c r="AB215" s="55">
        <f t="shared" ref="AB215" si="1796">AB213/W213-1</f>
        <v>1.7509512152321189</v>
      </c>
      <c r="AC215" s="55">
        <f t="shared" ref="AC215" si="1797">AC213/X213-1</f>
        <v>2.3646478656352472</v>
      </c>
      <c r="AD215" s="55">
        <f t="shared" ref="AD215" si="1798">AD213/Y213-1</f>
        <v>2.3441168344947245</v>
      </c>
      <c r="AE215" s="55">
        <f t="shared" ref="AE215" si="1799">AE213/Z213-1</f>
        <v>3.5389463887834154</v>
      </c>
      <c r="AF215" s="55">
        <f t="shared" ref="AF215" si="1800">AF213/AA213-1</f>
        <v>2.4344612615149157</v>
      </c>
      <c r="AG215" s="55">
        <f t="shared" ref="AG215" si="1801">AG213/AB213-1</f>
        <v>0.1597920996118507</v>
      </c>
      <c r="AH215" s="55">
        <f t="shared" ref="AH215" si="1802">AH213/AC213-1</f>
        <v>-1.1223723231320037E-2</v>
      </c>
      <c r="AI215" s="55">
        <f t="shared" ref="AI215" si="1803">AI213/AD213-1</f>
        <v>-3.7481571604774833E-2</v>
      </c>
      <c r="AJ215" s="55">
        <f t="shared" ref="AJ215" si="1804">AJ213/AE213-1</f>
        <v>8.3560798830077276E-2</v>
      </c>
      <c r="AK215" s="55">
        <f t="shared" ref="AK215" si="1805">AK213/AF213-1</f>
        <v>4.4536847388396472E-2</v>
      </c>
      <c r="AL215" s="55">
        <f t="shared" ref="AL215" si="1806">AL213/AG213-1</f>
        <v>-6.9440770841022292E-2</v>
      </c>
      <c r="AM215" s="55">
        <f t="shared" ref="AM215" si="1807">AM213/AH213-1</f>
        <v>-0.13219801281008114</v>
      </c>
      <c r="AN215" s="55">
        <f t="shared" ref="AN215:AO215" si="1808">AN213/AI213-1</f>
        <v>-0.11488890823920195</v>
      </c>
      <c r="AO215" s="55">
        <f t="shared" si="1808"/>
        <v>-0.19109637092656573</v>
      </c>
      <c r="AP215" s="55">
        <f t="shared" ref="AP215:AT215" si="1809">AP213/AK213-1</f>
        <v>-0.12954191436920226</v>
      </c>
      <c r="AQ215" s="55">
        <f t="shared" si="1809"/>
        <v>5.6820916152571455E-2</v>
      </c>
      <c r="AR215" s="55">
        <f t="shared" si="1809"/>
        <v>8.9422537810145419E-2</v>
      </c>
      <c r="AS215" s="55">
        <f t="shared" si="1809"/>
        <v>-0.16812880116700035</v>
      </c>
      <c r="AT215" s="55">
        <f t="shared" si="1809"/>
        <v>-8.9601769911504481E-2</v>
      </c>
      <c r="AU215" s="55">
        <f t="shared" ref="AU215" si="1810">AU213/AP213-1</f>
        <v>-2.8708092939676577E-2</v>
      </c>
      <c r="AV215" s="55"/>
      <c r="AW215" s="55"/>
      <c r="AX215" s="55"/>
      <c r="AY215" s="55"/>
      <c r="AZ215" s="55"/>
      <c r="BA215" s="55"/>
      <c r="BB215" s="55"/>
    </row>
    <row r="216" spans="1:123" s="59" customFormat="1" outlineLevel="1">
      <c r="A216" s="57" t="s">
        <v>32</v>
      </c>
      <c r="B216" s="57" t="s">
        <v>32</v>
      </c>
      <c r="C216" s="80">
        <f t="shared" ref="C216:L216" si="1811">C233-C197</f>
        <v>7.456356506936082</v>
      </c>
      <c r="D216" s="80">
        <f t="shared" si="1811"/>
        <v>4.429936747050002</v>
      </c>
      <c r="E216" s="80">
        <f t="shared" si="1811"/>
        <v>7.0692357846404015</v>
      </c>
      <c r="F216" s="80">
        <f t="shared" si="1811"/>
        <v>7.8370416005983046</v>
      </c>
      <c r="G216" s="80">
        <f t="shared" si="1811"/>
        <v>26.792570639224806</v>
      </c>
      <c r="H216" s="80">
        <f t="shared" si="1811"/>
        <v>8.5315397607464512</v>
      </c>
      <c r="I216" s="80">
        <f t="shared" si="1811"/>
        <v>8.3212211658940873</v>
      </c>
      <c r="J216" s="80">
        <f t="shared" si="1811"/>
        <v>12.20000000000001</v>
      </c>
      <c r="K216" s="80">
        <f t="shared" si="1811"/>
        <v>9.3197470073657556</v>
      </c>
      <c r="L216" s="80">
        <f t="shared" si="1811"/>
        <v>38.372507934006308</v>
      </c>
      <c r="M216" s="80">
        <v>10.708407487021438</v>
      </c>
      <c r="N216" s="80">
        <v>10.135122806841583</v>
      </c>
      <c r="O216" s="80">
        <v>13.565508976242162</v>
      </c>
      <c r="P216" s="80">
        <v>13.6</v>
      </c>
      <c r="Q216" s="80">
        <f>P216+O216+N216+M216</f>
        <v>48.009039270105184</v>
      </c>
      <c r="R216" s="80">
        <v>12.609340525092643</v>
      </c>
      <c r="S216" s="80">
        <v>17.98245726231989</v>
      </c>
      <c r="T216" s="80">
        <v>17.219027032640913</v>
      </c>
      <c r="U216" s="80">
        <v>19.207764568698046</v>
      </c>
      <c r="V216" s="80">
        <f>U216+T216+S216+R216</f>
        <v>67.018589388751494</v>
      </c>
      <c r="W216" s="80">
        <v>17.187707097182031</v>
      </c>
      <c r="X216" s="80">
        <v>20.033596304141636</v>
      </c>
      <c r="Y216" s="80">
        <v>18.180083700187076</v>
      </c>
      <c r="Z216" s="80">
        <v>21.466765134527122</v>
      </c>
      <c r="AA216" s="80">
        <f>Z216+Y216+X216+W216</f>
        <v>76.868152236037858</v>
      </c>
      <c r="AB216" s="80">
        <v>55.679295920831976</v>
      </c>
      <c r="AC216" s="80">
        <v>68.134141494462952</v>
      </c>
      <c r="AD216" s="80">
        <v>72.182807622803423</v>
      </c>
      <c r="AE216" s="80">
        <v>72.096187629905927</v>
      </c>
      <c r="AF216" s="80">
        <f>AE216+AD216+AC216+AB216</f>
        <v>268.09243266800428</v>
      </c>
      <c r="AG216" s="80">
        <v>73.245976855148882</v>
      </c>
      <c r="AH216" s="80">
        <v>72.03699914867353</v>
      </c>
      <c r="AI216" s="80">
        <v>69.014861150432765</v>
      </c>
      <c r="AJ216" s="80">
        <v>79.194452427172223</v>
      </c>
      <c r="AK216" s="80">
        <f>AJ216+AI216+AH216+AG216</f>
        <v>293.49228958142737</v>
      </c>
      <c r="AL216" s="80">
        <v>73.8</v>
      </c>
      <c r="AM216" s="80">
        <v>70.5</v>
      </c>
      <c r="AN216" s="80">
        <v>77.8</v>
      </c>
      <c r="AO216" s="80">
        <v>81.2</v>
      </c>
      <c r="AP216" s="80">
        <f>AO216+AN216+AM216+AL216</f>
        <v>303.3</v>
      </c>
      <c r="AQ216" s="80">
        <v>83.7</v>
      </c>
      <c r="AR216" s="80">
        <v>85.4</v>
      </c>
      <c r="AS216" s="80">
        <v>0</v>
      </c>
      <c r="AT216" s="80">
        <v>0</v>
      </c>
      <c r="AU216" s="80">
        <f>AT216+AS216+AR216+AQ216</f>
        <v>169.10000000000002</v>
      </c>
      <c r="AV216" s="80"/>
      <c r="AW216" s="80"/>
      <c r="AX216" s="80"/>
      <c r="AY216" s="80"/>
      <c r="AZ216" s="80"/>
      <c r="BA216" s="80"/>
      <c r="BB216" s="80"/>
    </row>
    <row r="217" spans="1:123" outlineLevel="1">
      <c r="A217" s="52" t="s">
        <v>224</v>
      </c>
      <c r="B217" s="52" t="s">
        <v>39</v>
      </c>
      <c r="C217" s="55">
        <f t="shared" ref="C217:AR217" si="1812">C216/C46</f>
        <v>0.11267130156822065</v>
      </c>
      <c r="D217" s="55">
        <f t="shared" si="1812"/>
        <v>5.2416088030753039E-2</v>
      </c>
      <c r="E217" s="55">
        <f t="shared" si="1812"/>
        <v>6.458507816660701E-2</v>
      </c>
      <c r="F217" s="55">
        <f t="shared" si="1812"/>
        <v>4.5727937848968309E-2</v>
      </c>
      <c r="G217" s="55">
        <f t="shared" si="1812"/>
        <v>6.2086947016423276E-2</v>
      </c>
      <c r="H217" s="55">
        <f t="shared" si="1812"/>
        <v>6.5615635730128505E-2</v>
      </c>
      <c r="I217" s="55">
        <f t="shared" si="1812"/>
        <v>6.600059882411051E-2</v>
      </c>
      <c r="J217" s="55">
        <f t="shared" si="1812"/>
        <v>9.2916984006092981E-2</v>
      </c>
      <c r="K217" s="55">
        <f t="shared" si="1812"/>
        <v>4.8455659419118821E-2</v>
      </c>
      <c r="L217" s="55">
        <f t="shared" si="1812"/>
        <v>6.6189566328324068E-2</v>
      </c>
      <c r="M217" s="55">
        <f t="shared" si="1812"/>
        <v>7.4133461944525941E-2</v>
      </c>
      <c r="N217" s="55">
        <f t="shared" si="1812"/>
        <v>6.6805352580671815E-2</v>
      </c>
      <c r="O217" s="55">
        <f t="shared" si="1812"/>
        <v>8.4740316981173333E-2</v>
      </c>
      <c r="P217" s="55">
        <f t="shared" si="1812"/>
        <v>5.4356514788169469E-2</v>
      </c>
      <c r="Q217" s="55">
        <f t="shared" si="1812"/>
        <v>6.7958903996089268E-2</v>
      </c>
      <c r="R217" s="55">
        <f t="shared" si="1812"/>
        <v>6.2692692245134796E-2</v>
      </c>
      <c r="S217" s="55">
        <f t="shared" si="1812"/>
        <v>7.6353132537112303E-2</v>
      </c>
      <c r="T217" s="55">
        <f t="shared" si="1812"/>
        <v>6.4398764207212508E-2</v>
      </c>
      <c r="U217" s="55">
        <f t="shared" si="1812"/>
        <v>5.3352677118047823E-2</v>
      </c>
      <c r="V217" s="55">
        <f t="shared" si="1812"/>
        <v>6.2984871745078844E-2</v>
      </c>
      <c r="W217" s="55">
        <f t="shared" si="1812"/>
        <v>6.369604962443523E-2</v>
      </c>
      <c r="X217" s="55">
        <f t="shared" si="1812"/>
        <v>7.0478692786971275E-2</v>
      </c>
      <c r="Y217" s="55">
        <f t="shared" si="1812"/>
        <v>6.1361557753342434E-2</v>
      </c>
      <c r="Z217" s="55">
        <f t="shared" si="1812"/>
        <v>4.7421288563895873E-2</v>
      </c>
      <c r="AA217" s="55">
        <f t="shared" si="1812"/>
        <v>5.89909486183001E-2</v>
      </c>
      <c r="AB217" s="55">
        <f t="shared" si="1812"/>
        <v>0.16333097168949473</v>
      </c>
      <c r="AC217" s="55">
        <f t="shared" si="1812"/>
        <v>0.17825783026493769</v>
      </c>
      <c r="AD217" s="55">
        <f t="shared" si="1812"/>
        <v>0.14612973758245359</v>
      </c>
      <c r="AE217" s="55">
        <f t="shared" si="1812"/>
        <v>9.8458069074341931E-2</v>
      </c>
      <c r="AF217" s="55">
        <f t="shared" si="1812"/>
        <v>0.13753001907376353</v>
      </c>
      <c r="AG217" s="55">
        <f t="shared" si="1812"/>
        <v>0.12500934981082348</v>
      </c>
      <c r="AH217" s="55">
        <f t="shared" si="1812"/>
        <v>0.1281967793748868</v>
      </c>
      <c r="AI217" s="55">
        <f t="shared" si="1812"/>
        <v>0.12470398637719383</v>
      </c>
      <c r="AJ217" s="55">
        <f t="shared" si="1812"/>
        <v>8.8100863022027076E-2</v>
      </c>
      <c r="AK217" s="55">
        <f t="shared" si="1812"/>
        <v>0.11287360523045213</v>
      </c>
      <c r="AL217" s="55">
        <f t="shared" si="1812"/>
        <v>0.11488274547271496</v>
      </c>
      <c r="AM217" s="55">
        <f t="shared" si="1812"/>
        <v>0.11865438669989307</v>
      </c>
      <c r="AN217" s="55">
        <f t="shared" si="1812"/>
        <v>0.12910720212412877</v>
      </c>
      <c r="AO217" s="55">
        <f t="shared" si="1812"/>
        <v>9.2314688494770356E-2</v>
      </c>
      <c r="AP217" s="55">
        <f t="shared" si="1812"/>
        <v>0.11155834463353738</v>
      </c>
      <c r="AQ217" s="55">
        <f t="shared" si="1812"/>
        <v>0.11934977898189078</v>
      </c>
      <c r="AR217" s="55">
        <f t="shared" si="1812"/>
        <v>0.12586773570723225</v>
      </c>
      <c r="AS217" s="55" t="s">
        <v>103</v>
      </c>
      <c r="AT217" s="55" t="s">
        <v>103</v>
      </c>
      <c r="AU217" s="55">
        <f>AU216/AU46</f>
        <v>0.12255488153994451</v>
      </c>
      <c r="AV217" s="55"/>
      <c r="AW217" s="55"/>
      <c r="AX217" s="55"/>
      <c r="AY217" s="55"/>
      <c r="AZ217" s="55"/>
      <c r="BA217" s="55"/>
      <c r="BB217" s="55"/>
    </row>
    <row r="218" spans="1:123" outlineLevel="1">
      <c r="A218" s="52" t="s">
        <v>215</v>
      </c>
      <c r="B218" s="52" t="s">
        <v>28</v>
      </c>
      <c r="C218" s="53" t="s">
        <v>103</v>
      </c>
      <c r="D218" s="53" t="s">
        <v>103</v>
      </c>
      <c r="E218" s="53" t="s">
        <v>103</v>
      </c>
      <c r="F218" s="53" t="s">
        <v>103</v>
      </c>
      <c r="G218" s="53" t="s">
        <v>103</v>
      </c>
      <c r="H218" s="55">
        <f>H216/C216-1</f>
        <v>0.14419686784158015</v>
      </c>
      <c r="I218" s="55">
        <f t="shared" ref="I218" si="1813">I216/D216-1</f>
        <v>0.87840631617040188</v>
      </c>
      <c r="J218" s="55">
        <f t="shared" ref="J218" si="1814">J216/E216-1</f>
        <v>0.7257876765841389</v>
      </c>
      <c r="K218" s="55">
        <f t="shared" ref="K218" si="1815">K216/F216-1</f>
        <v>0.18919197859741566</v>
      </c>
      <c r="L218" s="55">
        <f t="shared" ref="L218" si="1816">L216/G216-1</f>
        <v>0.43220702674301315</v>
      </c>
      <c r="M218" s="55">
        <f t="shared" ref="M218" si="1817">M216/H216-1</f>
        <v>0.25515531631121724</v>
      </c>
      <c r="N218" s="55">
        <f t="shared" ref="N218" si="1818">N216/I216-1</f>
        <v>0.21798502945482023</v>
      </c>
      <c r="O218" s="55">
        <f t="shared" ref="O218" si="1819">O216/J216-1</f>
        <v>0.11192696526575019</v>
      </c>
      <c r="P218" s="55">
        <f t="shared" ref="P218" si="1820">P216/K216-1</f>
        <v>0.45926707980929038</v>
      </c>
      <c r="Q218" s="55">
        <f t="shared" ref="Q218" si="1821">Q216/L216-1</f>
        <v>0.2511311315036262</v>
      </c>
      <c r="R218" s="55">
        <f t="shared" ref="R218" si="1822">R216/M216-1</f>
        <v>0.1775178092891152</v>
      </c>
      <c r="S218" s="55">
        <f t="shared" ref="S218" si="1823">S216/N216-1</f>
        <v>0.77427127475762458</v>
      </c>
      <c r="T218" s="55">
        <f t="shared" ref="T218" si="1824">T216/O216-1</f>
        <v>0.26932406758915639</v>
      </c>
      <c r="U218" s="55">
        <f t="shared" ref="U218" si="1825">U216/P216-1</f>
        <v>0.41233563005132701</v>
      </c>
      <c r="V218" s="55">
        <f t="shared" ref="V218" si="1826">V216/Q216-1</f>
        <v>0.3959577281206581</v>
      </c>
      <c r="W218" s="55">
        <f t="shared" ref="W218" si="1827">W216/R216-1</f>
        <v>0.36309326114069318</v>
      </c>
      <c r="X218" s="55">
        <f t="shared" ref="X218" si="1828">X216/S216-1</f>
        <v>0.11406333472120433</v>
      </c>
      <c r="Y218" s="55">
        <f t="shared" ref="Y218" si="1829">Y216/T216-1</f>
        <v>5.5813645319468641E-2</v>
      </c>
      <c r="Z218" s="55">
        <f t="shared" ref="Z218" si="1830">Z216/U216-1</f>
        <v>0.11760871796140493</v>
      </c>
      <c r="AA218" s="55">
        <f t="shared" ref="AA218" si="1831">AA216/V216-1</f>
        <v>0.14696762401477126</v>
      </c>
      <c r="AB218" s="55">
        <f t="shared" ref="AB218" si="1832">AB216/W216-1</f>
        <v>2.2394836382777745</v>
      </c>
      <c r="AC218" s="55">
        <f t="shared" ref="AC218" si="1833">AC216/X216-1</f>
        <v>2.4009940332269384</v>
      </c>
      <c r="AD218" s="55">
        <f t="shared" ref="AD218" si="1834">AD216/Y216-1</f>
        <v>2.9704331846426344</v>
      </c>
      <c r="AE218" s="55">
        <f t="shared" ref="AE218" si="1835">AE216/Z216-1</f>
        <v>2.3585026518013419</v>
      </c>
      <c r="AF218" s="55">
        <f t="shared" ref="AF218" si="1836">AF216/AA216-1</f>
        <v>2.4876919097102395</v>
      </c>
      <c r="AG218" s="55">
        <f t="shared" ref="AG218" si="1837">AG216/AB216-1</f>
        <v>0.31549754076082825</v>
      </c>
      <c r="AH218" s="55">
        <f t="shared" ref="AH218" si="1838">AH216/AC216-1</f>
        <v>5.728196714018563E-2</v>
      </c>
      <c r="AI218" s="55">
        <f t="shared" ref="AI218" si="1839">AI216/AD216-1</f>
        <v>-4.3887825601422903E-2</v>
      </c>
      <c r="AJ218" s="55">
        <f t="shared" ref="AJ218" si="1840">AJ216/AE216-1</f>
        <v>9.8455480526988381E-2</v>
      </c>
      <c r="AK218" s="55">
        <f t="shared" ref="AK218" si="1841">AK216/AF216-1</f>
        <v>9.474290885665293E-2</v>
      </c>
      <c r="AL218" s="55">
        <f t="shared" ref="AL218" si="1842">AL216/AG216-1</f>
        <v>7.5638713365342447E-3</v>
      </c>
      <c r="AM218" s="55">
        <f t="shared" ref="AM218" si="1843">AM216/AH216-1</f>
        <v>-2.1336246190674757E-2</v>
      </c>
      <c r="AN218" s="55">
        <f t="shared" ref="AN218:AO218" si="1844">AN216/AI216-1</f>
        <v>0.12729343656025227</v>
      </c>
      <c r="AO218" s="55">
        <f t="shared" si="1844"/>
        <v>2.5324344210500005E-2</v>
      </c>
      <c r="AP218" s="55">
        <f t="shared" ref="AP218" si="1845">AP216/AK216-1</f>
        <v>3.3417267733200751E-2</v>
      </c>
      <c r="AQ218" s="55" t="s">
        <v>103</v>
      </c>
      <c r="AR218" s="55" t="s">
        <v>103</v>
      </c>
      <c r="AS218" s="55" t="s">
        <v>103</v>
      </c>
      <c r="AT218" s="55" t="s">
        <v>103</v>
      </c>
      <c r="AU218" s="55">
        <f t="shared" ref="AU218" si="1846">AU216/AP216-1</f>
        <v>-0.44246620507748102</v>
      </c>
      <c r="AV218" s="55"/>
      <c r="AW218" s="55"/>
      <c r="AX218" s="55"/>
      <c r="AY218" s="55"/>
      <c r="AZ218" s="55"/>
    </row>
    <row r="219" spans="1:123" outlineLevel="1"/>
    <row r="220" spans="1:123" outlineLevel="1">
      <c r="AM220" s="61"/>
      <c r="AN220" s="61"/>
      <c r="AO220" s="61"/>
    </row>
    <row r="221" spans="1:123" s="72" customFormat="1" outlineLevel="1">
      <c r="A221" s="73" t="s">
        <v>47</v>
      </c>
      <c r="B221" s="73" t="s">
        <v>47</v>
      </c>
      <c r="C221" s="79">
        <v>285.89999999999998</v>
      </c>
      <c r="D221" s="79">
        <v>357.2</v>
      </c>
      <c r="E221" s="79">
        <v>399.6</v>
      </c>
      <c r="F221" s="79">
        <v>453.2</v>
      </c>
      <c r="G221" s="79">
        <f>F221+E221+D221+C221</f>
        <v>1495.9</v>
      </c>
      <c r="H221" s="79">
        <v>216.99695932270899</v>
      </c>
      <c r="I221" s="79">
        <v>344.72581200060029</v>
      </c>
      <c r="J221" s="79">
        <v>319.8</v>
      </c>
      <c r="K221" s="79">
        <v>462.12571975779451</v>
      </c>
      <c r="L221" s="79">
        <f>K221+J221+I221+H221</f>
        <v>1343.6484910811039</v>
      </c>
      <c r="M221" s="79">
        <f>M185+M204</f>
        <v>364.56473356907645</v>
      </c>
      <c r="N221" s="79">
        <f t="shared" ref="N221:Q221" si="1847">N185+N204</f>
        <v>298.62827183778194</v>
      </c>
      <c r="O221" s="79">
        <f t="shared" si="1847"/>
        <v>450.37368320117565</v>
      </c>
      <c r="P221" s="79">
        <f t="shared" si="1847"/>
        <v>628.43926543427619</v>
      </c>
      <c r="Q221" s="79">
        <f t="shared" si="1847"/>
        <v>1742.5161308946149</v>
      </c>
      <c r="R221" s="79">
        <f>R185+R204</f>
        <v>318.85745333815055</v>
      </c>
      <c r="S221" s="79">
        <f t="shared" ref="S221:V221" si="1848">S185+S204</f>
        <v>334.44172384360354</v>
      </c>
      <c r="T221" s="79">
        <f t="shared" si="1848"/>
        <v>483.00899040488508</v>
      </c>
      <c r="U221" s="79">
        <f t="shared" si="1848"/>
        <v>714.60787556694777</v>
      </c>
      <c r="V221" s="79">
        <f t="shared" si="1848"/>
        <v>1846.7268772222633</v>
      </c>
      <c r="W221" s="79">
        <f>W185+W204</f>
        <v>336.85430615994244</v>
      </c>
      <c r="X221" s="79">
        <f t="shared" ref="X221:AA221" si="1849">X185+X204</f>
        <v>424.69629213999849</v>
      </c>
      <c r="Y221" s="79">
        <f t="shared" si="1849"/>
        <v>398.91831220483232</v>
      </c>
      <c r="Z221" s="79">
        <f t="shared" si="1849"/>
        <v>744.54762934162682</v>
      </c>
      <c r="AA221" s="79">
        <f t="shared" si="1849"/>
        <v>1904.5617572818808</v>
      </c>
      <c r="AB221" s="79">
        <f>AB185+AB204</f>
        <v>145.2794557262248</v>
      </c>
      <c r="AC221" s="79">
        <f t="shared" ref="AC221:AF221" si="1850">AC185+AC204</f>
        <v>663.62559680844493</v>
      </c>
      <c r="AD221" s="79">
        <f t="shared" si="1850"/>
        <v>1470.9624546948503</v>
      </c>
      <c r="AE221" s="79">
        <f t="shared" si="1850"/>
        <v>1263.4187954370846</v>
      </c>
      <c r="AF221" s="79">
        <f t="shared" si="1850"/>
        <v>3543.2863026666068</v>
      </c>
      <c r="AG221" s="79">
        <f>AG185+AG204</f>
        <v>829.04192310617304</v>
      </c>
      <c r="AH221" s="79">
        <f t="shared" ref="AH221:AK221" si="1851">AH185+AH204</f>
        <v>630.08823405321152</v>
      </c>
      <c r="AI221" s="79">
        <f t="shared" si="1851"/>
        <v>953.90759060384073</v>
      </c>
      <c r="AJ221" s="79">
        <f t="shared" si="1851"/>
        <v>1496.7963233599892</v>
      </c>
      <c r="AK221" s="79">
        <f t="shared" si="1851"/>
        <v>3910.812059286191</v>
      </c>
      <c r="AL221" s="79">
        <f>AL185+AL204</f>
        <v>688.97674595309957</v>
      </c>
      <c r="AM221" s="79">
        <f>AM185+AM204+0.1</f>
        <v>675.91921060214474</v>
      </c>
      <c r="AN221" s="79">
        <f>AN185+AN204</f>
        <v>793.42256799999939</v>
      </c>
      <c r="AO221" s="79">
        <f t="shared" ref="AO221" si="1852">AO185+AO204</f>
        <v>537.79999999999995</v>
      </c>
      <c r="AP221" s="79">
        <f>AP185+AP204</f>
        <v>2158.1585674887083</v>
      </c>
      <c r="AQ221" s="79">
        <f>AQ185+AQ204</f>
        <v>760.91000000000008</v>
      </c>
      <c r="AR221" s="79">
        <f>AR185+AR204</f>
        <v>541.3400000000006</v>
      </c>
      <c r="AS221" s="79">
        <f>AS185+AS204</f>
        <v>490.54290399999991</v>
      </c>
      <c r="AT221" s="79">
        <f>AT185+AT204</f>
        <v>153.69999999999925</v>
      </c>
      <c r="AU221" s="79">
        <f t="shared" ref="AU221:AZ221" si="1853">AU185+AU204</f>
        <v>1946.7329040000027</v>
      </c>
      <c r="AV221" s="79">
        <f t="shared" si="1853"/>
        <v>656.99999999999932</v>
      </c>
      <c r="AW221" s="79">
        <f t="shared" si="1853"/>
        <v>705.5000000000008</v>
      </c>
      <c r="AX221" s="79">
        <f t="shared" si="1853"/>
        <v>658.99999999999977</v>
      </c>
      <c r="AY221" s="79">
        <f t="shared" si="1853"/>
        <v>-140.10000000000002</v>
      </c>
      <c r="AZ221" s="79">
        <f t="shared" si="1853"/>
        <v>1876.5000000000005</v>
      </c>
      <c r="BA221" s="79">
        <f t="shared" ref="BA221:BB221" si="1854">BA185+BA204</f>
        <v>650.76488075021723</v>
      </c>
      <c r="BB221" s="79">
        <f t="shared" si="1854"/>
        <v>657.00740696868525</v>
      </c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</row>
    <row r="222" spans="1:123" outlineLevel="1">
      <c r="A222" s="52" t="s">
        <v>234</v>
      </c>
      <c r="B222" s="52" t="s">
        <v>48</v>
      </c>
      <c r="C222" s="55">
        <f t="shared" ref="C222:AS222" si="1855">C221/C35</f>
        <v>0.17413814106468509</v>
      </c>
      <c r="D222" s="55">
        <f t="shared" si="1855"/>
        <v>0.18518326507335786</v>
      </c>
      <c r="E222" s="55">
        <f t="shared" si="1855"/>
        <v>0.20021043138433789</v>
      </c>
      <c r="F222" s="55">
        <f t="shared" si="1855"/>
        <v>0.19430629394614987</v>
      </c>
      <c r="G222" s="55">
        <f t="shared" si="1855"/>
        <v>0.18937840232940878</v>
      </c>
      <c r="H222" s="55">
        <f t="shared" si="1855"/>
        <v>0.12842329909340497</v>
      </c>
      <c r="I222" s="55">
        <f t="shared" si="1855"/>
        <v>0.17017967316926036</v>
      </c>
      <c r="J222" s="55">
        <f t="shared" si="1855"/>
        <v>0.16808577735730054</v>
      </c>
      <c r="K222" s="55">
        <f t="shared" si="1855"/>
        <v>0.20138721516604022</v>
      </c>
      <c r="L222" s="55">
        <f t="shared" si="1855"/>
        <v>0.16980972262328728</v>
      </c>
      <c r="M222" s="55">
        <f t="shared" si="1855"/>
        <v>0.21090087570719762</v>
      </c>
      <c r="N222" s="55">
        <f t="shared" si="1855"/>
        <v>0.14741114226203322</v>
      </c>
      <c r="O222" s="55">
        <f t="shared" si="1855"/>
        <v>0.19039889393690546</v>
      </c>
      <c r="P222" s="55">
        <f t="shared" si="1855"/>
        <v>0.16835527532947678</v>
      </c>
      <c r="Q222" s="55">
        <f t="shared" si="1855"/>
        <v>0.17685736557042242</v>
      </c>
      <c r="R222" s="55">
        <f t="shared" si="1855"/>
        <v>0.11863905774213081</v>
      </c>
      <c r="S222" s="55">
        <f t="shared" si="1855"/>
        <v>0.10788294873815407</v>
      </c>
      <c r="T222" s="55">
        <f t="shared" si="1855"/>
        <v>0.14898942061975348</v>
      </c>
      <c r="U222" s="55">
        <f t="shared" si="1855"/>
        <v>0.16482479867299971</v>
      </c>
      <c r="V222" s="55">
        <f t="shared" si="1855"/>
        <v>0.13784199700456115</v>
      </c>
      <c r="W222" s="55">
        <f t="shared" si="1855"/>
        <v>0.11555299151209437</v>
      </c>
      <c r="X222" s="55">
        <f t="shared" si="1855"/>
        <v>0.12477458484715807</v>
      </c>
      <c r="Y222" s="55">
        <f t="shared" si="1855"/>
        <v>0.11483643530804034</v>
      </c>
      <c r="Z222" s="55">
        <f t="shared" si="1855"/>
        <v>0.16004767896273334</v>
      </c>
      <c r="AA222" s="55">
        <f t="shared" si="1855"/>
        <v>0.13185203015892161</v>
      </c>
      <c r="AB222" s="55">
        <f t="shared" si="1855"/>
        <v>1.9324233420628674E-2</v>
      </c>
      <c r="AC222" s="55">
        <f t="shared" si="1855"/>
        <v>9.497757354745405E-2</v>
      </c>
      <c r="AD222" s="55">
        <f t="shared" si="1855"/>
        <v>0.14117360461860079</v>
      </c>
      <c r="AE222" s="55">
        <f t="shared" si="1855"/>
        <v>0.10530881164169928</v>
      </c>
      <c r="AF222" s="55">
        <f t="shared" si="1855"/>
        <v>9.5966856648754151E-2</v>
      </c>
      <c r="AG222" s="55">
        <f t="shared" si="1855"/>
        <v>8.7682229648842216E-2</v>
      </c>
      <c r="AH222" s="55">
        <f t="shared" si="1855"/>
        <v>6.6205448376150611E-2</v>
      </c>
      <c r="AI222" s="55">
        <f t="shared" si="1855"/>
        <v>9.9893724932324693E-2</v>
      </c>
      <c r="AJ222" s="55">
        <f t="shared" si="1855"/>
        <v>0.12855515238764667</v>
      </c>
      <c r="AK222" s="55">
        <f t="shared" si="1855"/>
        <v>9.7369414998407774E-2</v>
      </c>
      <c r="AL222" s="55">
        <f t="shared" si="1855"/>
        <v>8.347797159270301E-2</v>
      </c>
      <c r="AM222" s="55">
        <f t="shared" si="1855"/>
        <v>7.7670316524641694E-2</v>
      </c>
      <c r="AN222" s="55">
        <f t="shared" si="1855"/>
        <v>8.8122784623000286E-2</v>
      </c>
      <c r="AO222" s="55">
        <f t="shared" si="1855"/>
        <v>5.1762305337927583E-2</v>
      </c>
      <c r="AP222" s="55">
        <f t="shared" si="1855"/>
        <v>5.9372818361202694E-2</v>
      </c>
      <c r="AQ222" s="55">
        <f t="shared" si="1855"/>
        <v>9.4858816929501988E-2</v>
      </c>
      <c r="AR222" s="55">
        <f t="shared" si="1855"/>
        <v>6.4048821638454448E-2</v>
      </c>
      <c r="AS222" s="55">
        <f t="shared" si="1855"/>
        <v>6.5255537089905474E-2</v>
      </c>
      <c r="AT222" s="55">
        <f t="shared" ref="AT222" si="1856">AT221/AT35</f>
        <v>1.9490483013986894E-2</v>
      </c>
      <c r="AU222" s="55">
        <f>AU221/AU35</f>
        <v>6.107081023034705E-2</v>
      </c>
      <c r="AV222" s="55">
        <f t="shared" ref="AV222:AZ222" si="1857">AV221/AV35</f>
        <v>0.14336839348841254</v>
      </c>
      <c r="AW222" s="55">
        <f t="shared" si="1857"/>
        <v>0.12197441217150774</v>
      </c>
      <c r="AX222" s="55">
        <f t="shared" si="1857"/>
        <v>0.11026889547044154</v>
      </c>
      <c r="AY222" s="55">
        <f t="shared" si="1857"/>
        <v>-1.8083719489370494E-2</v>
      </c>
      <c r="AZ222" s="55">
        <f t="shared" si="1857"/>
        <v>7.7896685706695015E-2</v>
      </c>
      <c r="BA222" s="55">
        <f t="shared" ref="BA222:BB222" si="1858">BA221/BA35</f>
        <v>0.12653410556403311</v>
      </c>
      <c r="BB222" s="55">
        <f t="shared" si="1858"/>
        <v>0.11551981695830876</v>
      </c>
    </row>
    <row r="223" spans="1:123" outlineLevel="1">
      <c r="A223" s="52" t="s">
        <v>215</v>
      </c>
      <c r="B223" s="52" t="s">
        <v>28</v>
      </c>
      <c r="C223" s="53" t="s">
        <v>103</v>
      </c>
      <c r="D223" s="53" t="s">
        <v>103</v>
      </c>
      <c r="E223" s="53" t="s">
        <v>103</v>
      </c>
      <c r="F223" s="53" t="s">
        <v>103</v>
      </c>
      <c r="G223" s="53" t="s">
        <v>103</v>
      </c>
      <c r="H223" s="55">
        <f>H221/C221-1</f>
        <v>-0.24100398977716331</v>
      </c>
      <c r="I223" s="55">
        <f t="shared" ref="I223" si="1859">I221/D221-1</f>
        <v>-3.4922138856102181E-2</v>
      </c>
      <c r="J223" s="55">
        <f t="shared" ref="J223" si="1860">J221/E221-1</f>
        <v>-0.1996996996996997</v>
      </c>
      <c r="K223" s="55">
        <f t="shared" ref="K223" si="1861">K221/F221-1</f>
        <v>1.969488031287403E-2</v>
      </c>
      <c r="L223" s="55">
        <f t="shared" ref="L223" si="1862">L221/G221-1</f>
        <v>-0.10177920243257987</v>
      </c>
      <c r="M223" s="55">
        <f t="shared" ref="M223" si="1863">M221/H221-1</f>
        <v>0.68004535504532448</v>
      </c>
      <c r="N223" s="55">
        <f t="shared" ref="N223" si="1864">N221/I221-1</f>
        <v>-0.13372233397694655</v>
      </c>
      <c r="O223" s="55">
        <f t="shared" ref="O223" si="1865">O221/J221-1</f>
        <v>0.40829794622006133</v>
      </c>
      <c r="P223" s="55">
        <f t="shared" ref="P223" si="1866">P221/K221-1</f>
        <v>0.35988809660637067</v>
      </c>
      <c r="Q223" s="55">
        <f t="shared" ref="Q223" si="1867">Q221/L221-1</f>
        <v>0.29685415676876969</v>
      </c>
      <c r="R223" s="55">
        <f t="shared" ref="R223" si="1868">R221/M221-1</f>
        <v>-0.12537493625193297</v>
      </c>
      <c r="S223" s="55">
        <f t="shared" ref="S223" si="1869">S221/N221-1</f>
        <v>0.11992652867534215</v>
      </c>
      <c r="T223" s="55">
        <f t="shared" ref="T223" si="1870">T221/O221-1</f>
        <v>7.2462731329556052E-2</v>
      </c>
      <c r="U223" s="55">
        <f t="shared" ref="U223" si="1871">U221/P221-1</f>
        <v>0.13711525500101529</v>
      </c>
      <c r="V223" s="55">
        <f t="shared" ref="V223" si="1872">V221/Q221-1</f>
        <v>5.9804752725098886E-2</v>
      </c>
      <c r="W223" s="55">
        <f t="shared" ref="W223" si="1873">W221/R221-1</f>
        <v>5.6441687761666026E-2</v>
      </c>
      <c r="X223" s="55">
        <f t="shared" ref="X223" si="1874">X221/S221-1</f>
        <v>0.26986635297514816</v>
      </c>
      <c r="Y223" s="55">
        <f t="shared" ref="Y223" si="1875">Y221/T221-1</f>
        <v>-0.17409754242786091</v>
      </c>
      <c r="Z223" s="55">
        <f t="shared" ref="Z223" si="1876">Z221/U221-1</f>
        <v>4.1896758765673781E-2</v>
      </c>
      <c r="AA223" s="55">
        <f t="shared" ref="AA223" si="1877">AA221/V221-1</f>
        <v>3.1317506001000694E-2</v>
      </c>
      <c r="AB223" s="55">
        <f t="shared" ref="AB223" si="1878">AB221/W221-1</f>
        <v>-0.56871723748354164</v>
      </c>
      <c r="AC223" s="55">
        <f t="shared" ref="AC223" si="1879">AC221/X221-1</f>
        <v>0.56258862883993555</v>
      </c>
      <c r="AD223" s="55">
        <f t="shared" ref="AD223" si="1880">AD221/Y221-1</f>
        <v>2.6873776151433133</v>
      </c>
      <c r="AE223" s="55">
        <f t="shared" ref="AE223" si="1881">AE221/Z221-1</f>
        <v>0.69689452447021338</v>
      </c>
      <c r="AF223" s="55">
        <f t="shared" ref="AF223" si="1882">AF221/AA221-1</f>
        <v>0.8604207971304918</v>
      </c>
      <c r="AG223" s="55">
        <f t="shared" ref="AG223" si="1883">AG221/AB221-1</f>
        <v>4.706532413423135</v>
      </c>
      <c r="AH223" s="55">
        <f t="shared" ref="AH223" si="1884">AH221/AC221-1</f>
        <v>-5.0536572001628088E-2</v>
      </c>
      <c r="AI223" s="55">
        <f t="shared" ref="AI223" si="1885">AI221/AD221-1</f>
        <v>-0.35150785966068188</v>
      </c>
      <c r="AJ223" s="55">
        <f t="shared" ref="AJ223" si="1886">AJ221/AE221-1</f>
        <v>0.18471905655176424</v>
      </c>
      <c r="AK223" s="55">
        <f t="shared" ref="AK223" si="1887">AK221/AF221-1</f>
        <v>0.10372454417329791</v>
      </c>
      <c r="AL223" s="55">
        <f t="shared" ref="AL223" si="1888">AL221/AG221-1</f>
        <v>-0.16894824405054332</v>
      </c>
      <c r="AM223" s="55">
        <f t="shared" ref="AM223" si="1889">AM221/AH221-1</f>
        <v>7.2737394656797738E-2</v>
      </c>
      <c r="AN223" s="55">
        <f t="shared" ref="AN223" si="1890">AN221/AI221-1</f>
        <v>-0.16823959069478778</v>
      </c>
      <c r="AO223" s="55">
        <f t="shared" ref="AO223" si="1891">AO221/AJ221-1</f>
        <v>-0.64069927777965585</v>
      </c>
      <c r="AP223" s="55">
        <f t="shared" ref="AP223:AT223" si="1892">AP221/AK221-1</f>
        <v>-0.44815589837303005</v>
      </c>
      <c r="AQ223" s="55">
        <f t="shared" si="1892"/>
        <v>0.10440592439356022</v>
      </c>
      <c r="AR223" s="55">
        <f t="shared" si="1892"/>
        <v>-0.1991054677707027</v>
      </c>
      <c r="AS223" s="55">
        <f t="shared" si="1892"/>
        <v>-0.38173815091178465</v>
      </c>
      <c r="AT223" s="55">
        <f t="shared" si="1892"/>
        <v>-0.71420602454444171</v>
      </c>
      <c r="AU223" s="55">
        <f t="shared" ref="AU223" si="1893">AU221/AP221-1</f>
        <v>-9.7965768907669393E-2</v>
      </c>
      <c r="AV223" s="55">
        <f t="shared" ref="AV223" si="1894">AV221/AQ221-1</f>
        <v>-0.13656017137375087</v>
      </c>
      <c r="AW223" s="55">
        <f t="shared" ref="AW223" si="1895">AW221/AR221-1</f>
        <v>0.30324749695200803</v>
      </c>
      <c r="AX223" s="55">
        <f t="shared" ref="AX223" si="1896">AX221/AS221-1</f>
        <v>0.34340950531821357</v>
      </c>
      <c r="AY223" s="55">
        <f t="shared" ref="AY223" si="1897">AY221/AT221-1</f>
        <v>-1.9115159401431405</v>
      </c>
      <c r="AZ223" s="55">
        <f t="shared" ref="AZ223:BB223" si="1898">AZ221/AU221-1</f>
        <v>-3.6077319007498554E-2</v>
      </c>
      <c r="BA223" s="55">
        <f t="shared" si="1898"/>
        <v>-9.490288051418716E-3</v>
      </c>
      <c r="BB223" s="55">
        <f t="shared" si="1898"/>
        <v>-6.873507162482706E-2</v>
      </c>
    </row>
    <row r="224" spans="1:123" s="59" customFormat="1" outlineLevel="1">
      <c r="A224" s="57" t="s">
        <v>219</v>
      </c>
      <c r="B224" s="57" t="s">
        <v>29</v>
      </c>
      <c r="C224" s="80">
        <f>C221-C233</f>
        <v>277.7340723133546</v>
      </c>
      <c r="D224" s="80">
        <f t="shared" ref="D224:L224" si="1899">D221-D233</f>
        <v>343.92960187393732</v>
      </c>
      <c r="E224" s="80">
        <f t="shared" si="1899"/>
        <v>386.29960702144933</v>
      </c>
      <c r="F224" s="80">
        <f t="shared" si="1899"/>
        <v>397.771544667424</v>
      </c>
      <c r="G224" s="80">
        <f t="shared" si="1899"/>
        <v>1405.7348258761654</v>
      </c>
      <c r="H224" s="80">
        <f>H221-H233</f>
        <v>201.11266211525481</v>
      </c>
      <c r="I224" s="80">
        <f t="shared" si="1899"/>
        <v>325.55509386087436</v>
      </c>
      <c r="J224" s="80">
        <f t="shared" si="1899"/>
        <v>295.7</v>
      </c>
      <c r="K224" s="80">
        <f t="shared" si="1899"/>
        <v>406.32601170307458</v>
      </c>
      <c r="L224" s="80">
        <f t="shared" si="1899"/>
        <v>1228.6937676792038</v>
      </c>
      <c r="M224" s="80">
        <f>M188+M207</f>
        <v>352.36569046667415</v>
      </c>
      <c r="N224" s="80">
        <f t="shared" ref="N224:Q224" si="1900">N188+N207</f>
        <v>284.27251678307209</v>
      </c>
      <c r="O224" s="80">
        <f t="shared" si="1900"/>
        <v>452.53871776270836</v>
      </c>
      <c r="P224" s="80">
        <f t="shared" si="1900"/>
        <v>377.18900000000008</v>
      </c>
      <c r="Q224" s="80">
        <f t="shared" si="1900"/>
        <v>1524.6268342636781</v>
      </c>
      <c r="R224" s="80">
        <f>R188+R207</f>
        <v>250.62272388597751</v>
      </c>
      <c r="S224" s="80">
        <f t="shared" ref="S224:V224" si="1901">S188+S207</f>
        <v>343.52223079010764</v>
      </c>
      <c r="T224" s="80">
        <f t="shared" si="1901"/>
        <v>431.00813005742344</v>
      </c>
      <c r="U224" s="80">
        <f t="shared" si="1901"/>
        <v>459.65308749613445</v>
      </c>
      <c r="V224" s="80">
        <f t="shared" si="1901"/>
        <v>1480.617006298321</v>
      </c>
      <c r="W224" s="80">
        <f>W188+W207</f>
        <v>259.51138014085376</v>
      </c>
      <c r="X224" s="80">
        <f t="shared" ref="X224:AA224" si="1902">X188+X207</f>
        <v>454.3034649418633</v>
      </c>
      <c r="Y224" s="80">
        <f t="shared" si="1902"/>
        <v>365.6056367041864</v>
      </c>
      <c r="Z224" s="80">
        <f t="shared" si="1902"/>
        <v>445.86603627376439</v>
      </c>
      <c r="AA224" s="80">
        <f t="shared" si="1902"/>
        <v>1394.1916184004081</v>
      </c>
      <c r="AB224" s="80">
        <f>AB188+AB207</f>
        <v>234.72388781369514</v>
      </c>
      <c r="AC224" s="80">
        <f t="shared" ref="AC224:AF224" si="1903">AC188+AC207</f>
        <v>445.86400670815402</v>
      </c>
      <c r="AD224" s="80">
        <f t="shared" si="1903"/>
        <v>972.10780991036313</v>
      </c>
      <c r="AE224" s="80">
        <f t="shared" si="1903"/>
        <v>716.60871340691983</v>
      </c>
      <c r="AF224" s="80">
        <f t="shared" si="1903"/>
        <v>2369.304417839131</v>
      </c>
      <c r="AG224" s="80">
        <f>AG188+AG207</f>
        <v>574.38128978826046</v>
      </c>
      <c r="AH224" s="80">
        <f t="shared" ref="AH224:AK224" si="1904">AH188+AH207</f>
        <v>559.98605587490147</v>
      </c>
      <c r="AI224" s="80">
        <f t="shared" si="1904"/>
        <v>719.40109745750738</v>
      </c>
      <c r="AJ224" s="80">
        <f t="shared" si="1904"/>
        <v>742.30786502579872</v>
      </c>
      <c r="AK224" s="80">
        <f t="shared" si="1904"/>
        <v>2596.9689349564705</v>
      </c>
      <c r="AL224" s="80">
        <f>AL188+AL207</f>
        <v>393.25255095991707</v>
      </c>
      <c r="AM224" s="80">
        <f t="shared" ref="AM224:AP224" si="1905">AM188+AM207</f>
        <v>501.7717984462123</v>
      </c>
      <c r="AN224" s="80">
        <f t="shared" si="1905"/>
        <v>587.51600000000008</v>
      </c>
      <c r="AO224" s="80">
        <f t="shared" si="1905"/>
        <v>426.3000000000003</v>
      </c>
      <c r="AP224" s="80">
        <f t="shared" si="1905"/>
        <v>1908.8403494061311</v>
      </c>
      <c r="AQ224" s="80">
        <f>AQ188+AQ207</f>
        <v>637.60000000000025</v>
      </c>
      <c r="AR224" s="80">
        <f>AR188+AR207+0.1</f>
        <v>625.00000000000011</v>
      </c>
      <c r="AS224" s="80">
        <f>AS188+AS207</f>
        <v>423.47516199999967</v>
      </c>
      <c r="AT224" s="80">
        <f>AT188+AT207</f>
        <v>554.70000000000005</v>
      </c>
      <c r="AU224" s="80">
        <f t="shared" ref="AU224:AZ224" si="1906">AU188+AU207</f>
        <v>2240.675162</v>
      </c>
      <c r="AV224" s="80">
        <f t="shared" si="1906"/>
        <v>729.39999999999986</v>
      </c>
      <c r="AW224" s="80">
        <f t="shared" si="1906"/>
        <v>822.70000000000039</v>
      </c>
      <c r="AX224" s="80">
        <f t="shared" si="1906"/>
        <v>776.40000000000032</v>
      </c>
      <c r="AY224" s="80">
        <f t="shared" si="1906"/>
        <v>446.80000000000035</v>
      </c>
      <c r="AZ224" s="80">
        <f t="shared" si="1906"/>
        <v>2770.0999999999995</v>
      </c>
      <c r="BA224" s="80">
        <f t="shared" ref="BA224:BB224" si="1907">BA188+BA207</f>
        <v>682.46488075021659</v>
      </c>
      <c r="BB224" s="80">
        <f t="shared" si="1907"/>
        <v>743.40740696868534</v>
      </c>
    </row>
    <row r="225" spans="1:123" outlineLevel="1">
      <c r="A225" s="52" t="s">
        <v>234</v>
      </c>
      <c r="B225" s="52" t="s">
        <v>48</v>
      </c>
      <c r="C225" s="55">
        <f t="shared" ref="C225:AS225" si="1908">C224/C37</f>
        <v>0.17626947622329564</v>
      </c>
      <c r="D225" s="55">
        <f t="shared" si="1908"/>
        <v>0.18647384905789152</v>
      </c>
      <c r="E225" s="55">
        <f t="shared" si="1908"/>
        <v>0.20477662914197631</v>
      </c>
      <c r="F225" s="55">
        <f t="shared" si="1908"/>
        <v>0.18406692203450817</v>
      </c>
      <c r="G225" s="55">
        <f t="shared" si="1908"/>
        <v>0.18824788089529937</v>
      </c>
      <c r="H225" s="55">
        <f t="shared" si="1908"/>
        <v>0.12894499746037999</v>
      </c>
      <c r="I225" s="55">
        <f t="shared" si="1908"/>
        <v>0.17138266997276236</v>
      </c>
      <c r="J225" s="55">
        <f t="shared" si="1908"/>
        <v>0.16693953593405972</v>
      </c>
      <c r="K225" s="55">
        <f t="shared" si="1908"/>
        <v>0.19326983902796116</v>
      </c>
      <c r="L225" s="55">
        <f t="shared" si="1908"/>
        <v>0.16755826002209459</v>
      </c>
      <c r="M225" s="55">
        <f t="shared" si="1908"/>
        <v>0.22243071451655924</v>
      </c>
      <c r="N225" s="55">
        <f t="shared" si="1908"/>
        <v>0.15168420101744362</v>
      </c>
      <c r="O225" s="55">
        <f t="shared" si="1908"/>
        <v>0.23090804398853682</v>
      </c>
      <c r="P225" s="55">
        <f t="shared" si="1908"/>
        <v>0.16604434904490903</v>
      </c>
      <c r="Q225" s="55">
        <f t="shared" si="1908"/>
        <v>0.19826856814794677</v>
      </c>
      <c r="R225" s="55">
        <f t="shared" si="1908"/>
        <v>0.14924763786269779</v>
      </c>
      <c r="S225" s="55">
        <f t="shared" si="1908"/>
        <v>0.16693382556145134</v>
      </c>
      <c r="T225" s="55">
        <f t="shared" si="1908"/>
        <v>0.21038407508948809</v>
      </c>
      <c r="U225" s="55">
        <f t="shared" si="1908"/>
        <v>0.17481709418300545</v>
      </c>
      <c r="V225" s="55">
        <f t="shared" si="1908"/>
        <v>0.17527543306082638</v>
      </c>
      <c r="W225" s="55">
        <f t="shared" si="1908"/>
        <v>0.14778602613047684</v>
      </c>
      <c r="X225" s="55">
        <f t="shared" si="1908"/>
        <v>0.20173317006756256</v>
      </c>
      <c r="Y225" s="55">
        <f t="shared" si="1908"/>
        <v>0.16308451743435648</v>
      </c>
      <c r="Z225" s="55">
        <f t="shared" si="1908"/>
        <v>0.16139834868388911</v>
      </c>
      <c r="AA225" s="55">
        <f t="shared" si="1908"/>
        <v>0.15469820889499464</v>
      </c>
      <c r="AB225" s="55">
        <f t="shared" si="1908"/>
        <v>5.639234886437422E-2</v>
      </c>
      <c r="AC225" s="55">
        <f t="shared" si="1908"/>
        <v>0.11214595853219059</v>
      </c>
      <c r="AD225" s="55">
        <f t="shared" si="1908"/>
        <v>0.15979100710634819</v>
      </c>
      <c r="AE225" s="55">
        <f t="shared" si="1908"/>
        <v>0.11337595705839625</v>
      </c>
      <c r="AF225" s="55">
        <f t="shared" si="1908"/>
        <v>0.11533758653708759</v>
      </c>
      <c r="AG225" s="55">
        <f t="shared" si="1908"/>
        <v>0.11075730632287541</v>
      </c>
      <c r="AH225" s="55">
        <f t="shared" si="1908"/>
        <v>0.10119612381122442</v>
      </c>
      <c r="AI225" s="55">
        <f t="shared" si="1908"/>
        <v>0.12958708562765001</v>
      </c>
      <c r="AJ225" s="55">
        <f t="shared" si="1908"/>
        <v>0.12085182726631651</v>
      </c>
      <c r="AK225" s="55">
        <f t="shared" si="1908"/>
        <v>0.11586679527277664</v>
      </c>
      <c r="AL225" s="55">
        <f t="shared" si="1908"/>
        <v>8.2763519932301632E-2</v>
      </c>
      <c r="AM225" s="55">
        <f t="shared" si="1908"/>
        <v>9.0327226287855625E-2</v>
      </c>
      <c r="AN225" s="55">
        <f t="shared" si="1908"/>
        <v>0.10168976966466484</v>
      </c>
      <c r="AO225" s="55">
        <f t="shared" si="1908"/>
        <v>7.1729034863373314E-2</v>
      </c>
      <c r="AP225" s="55">
        <f t="shared" si="1908"/>
        <v>8.6657942576498156E-2</v>
      </c>
      <c r="AQ225" s="55">
        <f t="shared" si="1908"/>
        <v>0.13109361185928414</v>
      </c>
      <c r="AR225" s="55">
        <f t="shared" si="1908"/>
        <v>0.11440809826282747</v>
      </c>
      <c r="AS225" s="55">
        <f t="shared" si="1908"/>
        <v>8.0938916299091265E-2</v>
      </c>
      <c r="AT225" s="55">
        <f t="shared" ref="AT225" si="1909">AT224/AT37</f>
        <v>0.11361681209290894</v>
      </c>
      <c r="AU225" s="55">
        <f>AU224/AU37</f>
        <v>0.10961759984939949</v>
      </c>
      <c r="AV225" s="55">
        <f t="shared" ref="AV225:AZ225" si="1910">AV224/AV37</f>
        <v>0.15930633818197698</v>
      </c>
      <c r="AW225" s="55">
        <f t="shared" si="1910"/>
        <v>0.14231840434549456</v>
      </c>
      <c r="AX225" s="55">
        <f t="shared" si="1910"/>
        <v>0.12992837539326599</v>
      </c>
      <c r="AY225" s="55">
        <f t="shared" si="1910"/>
        <v>6.3013003130905756E-2</v>
      </c>
      <c r="AZ225" s="55">
        <f t="shared" si="1910"/>
        <v>0.118254506956273</v>
      </c>
      <c r="BA225" s="55">
        <f t="shared" ref="BA225:BB225" si="1911">BA224/BA37</f>
        <v>0.13269782346742648</v>
      </c>
      <c r="BB225" s="55">
        <f t="shared" si="1911"/>
        <v>0.13071129285239044</v>
      </c>
    </row>
    <row r="226" spans="1:123" outlineLevel="1">
      <c r="A226" s="52" t="s">
        <v>215</v>
      </c>
      <c r="B226" s="52" t="s">
        <v>28</v>
      </c>
      <c r="C226" s="53" t="s">
        <v>103</v>
      </c>
      <c r="D226" s="53" t="s">
        <v>103</v>
      </c>
      <c r="E226" s="53" t="s">
        <v>103</v>
      </c>
      <c r="F226" s="53" t="s">
        <v>103</v>
      </c>
      <c r="G226" s="53" t="s">
        <v>103</v>
      </c>
      <c r="H226" s="55">
        <f>H224/C224-1</f>
        <v>-0.27588048365794804</v>
      </c>
      <c r="I226" s="55">
        <f t="shared" ref="I226" si="1912">I224/D224-1</f>
        <v>-5.3425200718250077E-2</v>
      </c>
      <c r="J226" s="55">
        <f t="shared" ref="J226" si="1913">J224/E224-1</f>
        <v>-0.23453196786819097</v>
      </c>
      <c r="K226" s="55">
        <f t="shared" ref="K226" si="1914">K224/F224-1</f>
        <v>2.1505980380781109E-2</v>
      </c>
      <c r="L226" s="55">
        <f t="shared" ref="L226" si="1915">L224/G224-1</f>
        <v>-0.12594200196087169</v>
      </c>
      <c r="M226" s="55">
        <f t="shared" ref="M226" si="1916">M224/H224-1</f>
        <v>0.75208108112426242</v>
      </c>
      <c r="N226" s="55">
        <f t="shared" ref="N226" si="1917">N224/I224-1</f>
        <v>-0.12680673058503678</v>
      </c>
      <c r="O226" s="55">
        <f t="shared" ref="O226" si="1918">O224/J224-1</f>
        <v>0.53039809862261889</v>
      </c>
      <c r="P226" s="55">
        <f t="shared" ref="P226" si="1919">P224/K224-1</f>
        <v>-7.1708457898005729E-2</v>
      </c>
      <c r="Q226" s="55">
        <f t="shared" ref="Q226" si="1920">Q224/L224-1</f>
        <v>0.24085176825096322</v>
      </c>
      <c r="R226" s="55">
        <f t="shared" ref="R226" si="1921">R224/M224-1</f>
        <v>-0.28874254597815119</v>
      </c>
      <c r="S226" s="55">
        <f t="shared" ref="S226" si="1922">S224/N224-1</f>
        <v>0.2084257552489639</v>
      </c>
      <c r="T226" s="55">
        <f t="shared" ref="T226" si="1923">T224/O224-1</f>
        <v>-4.7577338380524248E-2</v>
      </c>
      <c r="U226" s="55">
        <f t="shared" ref="U226" si="1924">U224/P224-1</f>
        <v>0.21862802864382136</v>
      </c>
      <c r="V226" s="55">
        <f t="shared" ref="V226" si="1925">V224/Q224-1</f>
        <v>-2.8865967052594699E-2</v>
      </c>
      <c r="W226" s="55">
        <f t="shared" ref="W226" si="1926">W224/R224-1</f>
        <v>3.5466282215176115E-2</v>
      </c>
      <c r="X226" s="55">
        <f t="shared" ref="X226" si="1927">X224/S224-1</f>
        <v>0.32248636106302841</v>
      </c>
      <c r="Y226" s="55">
        <f t="shared" ref="Y226" si="1928">Y224/T224-1</f>
        <v>-0.15174306188730924</v>
      </c>
      <c r="Z226" s="55">
        <f t="shared" ref="Z226" si="1929">Z224/U224-1</f>
        <v>-2.9994471042220527E-2</v>
      </c>
      <c r="AA226" s="55">
        <f t="shared" ref="AA226" si="1930">AA224/V224-1</f>
        <v>-5.8371197636034489E-2</v>
      </c>
      <c r="AB226" s="55">
        <f t="shared" ref="AB226" si="1931">AB224/W224-1</f>
        <v>-9.5516012876602274E-2</v>
      </c>
      <c r="AC226" s="55">
        <f t="shared" ref="AC226" si="1932">AC224/X224-1</f>
        <v>-1.8576697923246677E-2</v>
      </c>
      <c r="AD226" s="55">
        <f t="shared" ref="AD226" si="1933">AD224/Y224-1</f>
        <v>1.6588972168853653</v>
      </c>
      <c r="AE226" s="55">
        <f t="shared" ref="AE226" si="1934">AE224/Z224-1</f>
        <v>0.60722875282412825</v>
      </c>
      <c r="AF226" s="55">
        <f t="shared" ref="AF226" si="1935">AF224/AA224-1</f>
        <v>0.69941088912691574</v>
      </c>
      <c r="AG226" s="55">
        <f t="shared" ref="AG226" si="1936">AG224/AB224-1</f>
        <v>1.4470508525496046</v>
      </c>
      <c r="AH226" s="55">
        <f t="shared" ref="AH226" si="1937">AH224/AC224-1</f>
        <v>0.25595707984889549</v>
      </c>
      <c r="AI226" s="55">
        <f t="shared" ref="AI226" si="1938">AI224/AD224-1</f>
        <v>-0.25995749635645615</v>
      </c>
      <c r="AJ226" s="55">
        <f t="shared" ref="AJ226" si="1939">AJ224/AE224-1</f>
        <v>3.586218132444885E-2</v>
      </c>
      <c r="AK226" s="55">
        <f t="shared" ref="AK226" si="1940">AK224/AF224-1</f>
        <v>9.6089179340228315E-2</v>
      </c>
      <c r="AL226" s="55">
        <f t="shared" ref="AL226" si="1941">AL224/AG224-1</f>
        <v>-0.31534582001289524</v>
      </c>
      <c r="AM226" s="55">
        <f t="shared" ref="AM226" si="1942">AM224/AH224-1</f>
        <v>-0.10395661966571179</v>
      </c>
      <c r="AN226" s="55">
        <f t="shared" ref="AN226" si="1943">AN224/AI224-1</f>
        <v>-0.18332623890012523</v>
      </c>
      <c r="AO226" s="55">
        <f t="shared" ref="AO226" si="1944">AO224/AJ224-1</f>
        <v>-0.42570997818380341</v>
      </c>
      <c r="AP226" s="55">
        <f t="shared" ref="AP226:AT226" si="1945">AP224/AK224-1</f>
        <v>-0.26497374546448849</v>
      </c>
      <c r="AQ226" s="55">
        <f t="shared" si="1945"/>
        <v>0.6213499402448599</v>
      </c>
      <c r="AR226" s="55">
        <f t="shared" si="1945"/>
        <v>0.24558614480801144</v>
      </c>
      <c r="AS226" s="55">
        <f t="shared" si="1945"/>
        <v>-0.27921084361957871</v>
      </c>
      <c r="AT226" s="55">
        <f t="shared" si="1945"/>
        <v>0.30119634060520672</v>
      </c>
      <c r="AU226" s="55">
        <f t="shared" ref="AU226" si="1946">AU224/AP224-1</f>
        <v>0.17384105103242797</v>
      </c>
      <c r="AV226" s="55">
        <f t="shared" ref="AV226" si="1947">AV224/AQ224-1</f>
        <v>0.14397741530740205</v>
      </c>
      <c r="AW226" s="55">
        <f t="shared" ref="AW226" si="1948">AW224/AR224-1</f>
        <v>0.31632000000000038</v>
      </c>
      <c r="AX226" s="55">
        <f t="shared" ref="AX226" si="1949">AX224/AS224-1</f>
        <v>0.83340150655636536</v>
      </c>
      <c r="AY226" s="55">
        <f t="shared" ref="AY226" si="1950">AY224/AT224-1</f>
        <v>-0.1945195601225882</v>
      </c>
      <c r="AZ226" s="55">
        <f t="shared" ref="AZ226:BB226" si="1951">AZ224/AU224-1</f>
        <v>0.23627915682674905</v>
      </c>
      <c r="BA226" s="55">
        <f t="shared" si="1951"/>
        <v>-6.4347572319417679E-2</v>
      </c>
      <c r="BB226" s="55">
        <f t="shared" si="1951"/>
        <v>-9.6380932334161895E-2</v>
      </c>
    </row>
    <row r="227" spans="1:123" s="59" customFormat="1" outlineLevel="1">
      <c r="A227" s="57" t="s">
        <v>30</v>
      </c>
      <c r="B227" s="57" t="s">
        <v>30</v>
      </c>
      <c r="C227" s="80">
        <v>0</v>
      </c>
      <c r="D227" s="80">
        <v>0</v>
      </c>
      <c r="E227" s="80">
        <v>0</v>
      </c>
      <c r="F227" s="80">
        <v>0</v>
      </c>
      <c r="G227" s="80">
        <v>0</v>
      </c>
      <c r="H227" s="80">
        <v>0</v>
      </c>
      <c r="I227" s="80">
        <v>0</v>
      </c>
      <c r="J227" s="80">
        <v>0</v>
      </c>
      <c r="K227" s="80">
        <v>0</v>
      </c>
      <c r="L227" s="80">
        <v>0</v>
      </c>
      <c r="M227" s="80">
        <v>0</v>
      </c>
      <c r="N227" s="80">
        <v>0</v>
      </c>
      <c r="O227" s="80">
        <v>0</v>
      </c>
      <c r="P227" s="80">
        <v>0</v>
      </c>
      <c r="Q227" s="80">
        <v>0</v>
      </c>
      <c r="R227" s="80">
        <v>0</v>
      </c>
      <c r="S227" s="80">
        <v>0</v>
      </c>
      <c r="T227" s="80">
        <v>0</v>
      </c>
      <c r="U227" s="80">
        <v>0</v>
      </c>
      <c r="V227" s="80">
        <v>0</v>
      </c>
      <c r="W227" s="80">
        <v>0</v>
      </c>
      <c r="X227" s="80">
        <v>0</v>
      </c>
      <c r="Y227" s="80">
        <v>0</v>
      </c>
      <c r="Z227" s="80">
        <v>0</v>
      </c>
      <c r="AA227" s="80">
        <v>0</v>
      </c>
      <c r="AB227" s="80">
        <f>AB191+AB210</f>
        <v>27.709652456039862</v>
      </c>
      <c r="AC227" s="80">
        <f t="shared" ref="AC227:AF227" si="1952">AC191+AC210</f>
        <v>53.649685225438702</v>
      </c>
      <c r="AD227" s="80">
        <f t="shared" si="1952"/>
        <v>135.92871114754521</v>
      </c>
      <c r="AE227" s="80">
        <f t="shared" si="1952"/>
        <v>98.25434289297192</v>
      </c>
      <c r="AF227" s="80">
        <f t="shared" si="1952"/>
        <v>315.54239172199561</v>
      </c>
      <c r="AG227" s="80">
        <f>AG191+AG210</f>
        <v>22.305160974534232</v>
      </c>
      <c r="AH227" s="80">
        <f t="shared" ref="AH227:AK227" si="1953">AH191+AH210</f>
        <v>-33.006585476355326</v>
      </c>
      <c r="AI227" s="80">
        <f t="shared" si="1953"/>
        <v>36.701825646589242</v>
      </c>
      <c r="AJ227" s="80">
        <f t="shared" si="1953"/>
        <v>248.05268888462336</v>
      </c>
      <c r="AK227" s="80">
        <f t="shared" si="1953"/>
        <v>274.05309002939225</v>
      </c>
      <c r="AL227" s="80">
        <f>AL191+AL210</f>
        <v>40.822210507770478</v>
      </c>
      <c r="AM227" s="80">
        <f t="shared" ref="AM227:AP227" si="1954">AM191+AM210</f>
        <v>142.18274435377623</v>
      </c>
      <c r="AN227" s="80">
        <f t="shared" si="1954"/>
        <v>-29.407999999999987</v>
      </c>
      <c r="AO227" s="80">
        <f t="shared" si="1954"/>
        <v>-223.79999999999973</v>
      </c>
      <c r="AP227" s="80">
        <f t="shared" si="1954"/>
        <v>-70.203045138452808</v>
      </c>
      <c r="AQ227" s="80">
        <f>AQ191+AQ210-0.1</f>
        <v>40.499999999999993</v>
      </c>
      <c r="AR227" s="80">
        <f>AR191+AR210</f>
        <v>-107.40000000000009</v>
      </c>
      <c r="AS227" s="80">
        <f>AS191+AS210</f>
        <v>103.74781500000003</v>
      </c>
      <c r="AT227" s="80">
        <f>AT191+AT210</f>
        <v>-530.40000000000009</v>
      </c>
      <c r="AU227" s="80">
        <f t="shared" ref="AU227" si="1955">AU191+AU210</f>
        <v>-493.45218499999908</v>
      </c>
      <c r="AV227" s="80">
        <f>AV191+AV210</f>
        <v>0</v>
      </c>
      <c r="AW227" s="80">
        <f>AW191+AW210</f>
        <v>0</v>
      </c>
      <c r="AX227" s="80">
        <f t="shared" ref="AX227:AZ227" si="1956">AX191+AX210-0.1</f>
        <v>-0.1</v>
      </c>
      <c r="AY227" s="80">
        <f t="shared" si="1956"/>
        <v>31.499999999999975</v>
      </c>
      <c r="AZ227" s="80">
        <f t="shared" si="1956"/>
        <v>31.499999999999975</v>
      </c>
      <c r="BA227" s="80">
        <f>BA191+BA210</f>
        <v>0</v>
      </c>
      <c r="BB227" s="80">
        <f>BB191+BB210</f>
        <v>0</v>
      </c>
    </row>
    <row r="228" spans="1:123" outlineLevel="1">
      <c r="A228" s="52" t="s">
        <v>234</v>
      </c>
      <c r="B228" s="52" t="s">
        <v>48</v>
      </c>
      <c r="C228" s="53" t="s">
        <v>103</v>
      </c>
      <c r="D228" s="53" t="s">
        <v>103</v>
      </c>
      <c r="E228" s="53" t="s">
        <v>103</v>
      </c>
      <c r="F228" s="53" t="s">
        <v>103</v>
      </c>
      <c r="G228" s="53" t="s">
        <v>103</v>
      </c>
      <c r="H228" s="53" t="s">
        <v>103</v>
      </c>
      <c r="I228" s="53" t="s">
        <v>103</v>
      </c>
      <c r="J228" s="53" t="s">
        <v>103</v>
      </c>
      <c r="K228" s="53" t="s">
        <v>103</v>
      </c>
      <c r="L228" s="53" t="s">
        <v>103</v>
      </c>
      <c r="M228" s="53" t="s">
        <v>103</v>
      </c>
      <c r="N228" s="53" t="s">
        <v>103</v>
      </c>
      <c r="O228" s="53" t="s">
        <v>103</v>
      </c>
      <c r="P228" s="53" t="s">
        <v>103</v>
      </c>
      <c r="Q228" s="53" t="s">
        <v>103</v>
      </c>
      <c r="R228" s="53" t="s">
        <v>103</v>
      </c>
      <c r="S228" s="53" t="s">
        <v>103</v>
      </c>
      <c r="T228" s="53" t="s">
        <v>103</v>
      </c>
      <c r="U228" s="53" t="s">
        <v>103</v>
      </c>
      <c r="V228" s="53" t="s">
        <v>103</v>
      </c>
      <c r="W228" s="53" t="s">
        <v>103</v>
      </c>
      <c r="X228" s="53" t="s">
        <v>103</v>
      </c>
      <c r="Y228" s="53" t="s">
        <v>103</v>
      </c>
      <c r="Z228" s="53" t="s">
        <v>103</v>
      </c>
      <c r="AA228" s="53" t="s">
        <v>103</v>
      </c>
      <c r="AB228" s="55">
        <f t="shared" ref="AB228:AS228" si="1957">AB227/AB40</f>
        <v>1.3061242420583149E-2</v>
      </c>
      <c r="AC228" s="55">
        <f t="shared" si="1957"/>
        <v>3.2514613203290021E-2</v>
      </c>
      <c r="AD228" s="55">
        <f t="shared" si="1957"/>
        <v>5.5315470484615416E-2</v>
      </c>
      <c r="AE228" s="55">
        <f t="shared" si="1957"/>
        <v>3.425281620039354E-2</v>
      </c>
      <c r="AF228" s="55">
        <f t="shared" si="1957"/>
        <v>3.468499215853308E-2</v>
      </c>
      <c r="AG228" s="55">
        <f t="shared" si="1957"/>
        <v>9.4374499839309477E-3</v>
      </c>
      <c r="AH228" s="55">
        <f t="shared" si="1957"/>
        <v>-1.4975732230837095E-2</v>
      </c>
      <c r="AI228" s="55">
        <f t="shared" si="1957"/>
        <v>1.7870891789691739E-2</v>
      </c>
      <c r="AJ228" s="55">
        <f t="shared" si="1957"/>
        <v>9.159570332626768E-2</v>
      </c>
      <c r="AK228" s="55">
        <f t="shared" si="1957"/>
        <v>2.9375447140188932E-2</v>
      </c>
      <c r="AL228" s="55">
        <f t="shared" si="1957"/>
        <v>2.2162189755488018E-2</v>
      </c>
      <c r="AM228" s="55">
        <f t="shared" si="1957"/>
        <v>8.6497802462135107E-2</v>
      </c>
      <c r="AN228" s="55">
        <f t="shared" si="1957"/>
        <v>-1.7849079140952361E-2</v>
      </c>
      <c r="AO228" s="55">
        <f t="shared" si="1957"/>
        <v>-0.10850383011732752</v>
      </c>
      <c r="AP228" s="55">
        <f t="shared" si="1957"/>
        <v>-9.755923641931414E-3</v>
      </c>
      <c r="AQ228" s="55">
        <f t="shared" si="1957"/>
        <v>2.5208514876135936E-2</v>
      </c>
      <c r="AR228" s="55">
        <f t="shared" si="1957"/>
        <v>-7.1111699662318811E-2</v>
      </c>
      <c r="AS228" s="55">
        <f t="shared" si="1957"/>
        <v>7.1265841957540488E-2</v>
      </c>
      <c r="AT228" s="55">
        <f t="shared" ref="AT228" si="1958">AT227/AT40</f>
        <v>-0.30943352196487961</v>
      </c>
      <c r="AU228" s="55">
        <f>AU227/AU40</f>
        <v>-7.8490374095761983E-2</v>
      </c>
      <c r="AV228" s="55" t="e">
        <f t="shared" ref="AV228:AZ228" si="1959">AV227/AV40</f>
        <v>#DIV/0!</v>
      </c>
      <c r="AW228" s="55" t="e">
        <f t="shared" si="1959"/>
        <v>#DIV/0!</v>
      </c>
      <c r="AX228" s="55" t="e">
        <f t="shared" si="1959"/>
        <v>#DIV/0!</v>
      </c>
      <c r="AY228" s="55">
        <f t="shared" si="1959"/>
        <v>4.7967108268615763E-2</v>
      </c>
      <c r="AZ228" s="55">
        <f t="shared" si="1959"/>
        <v>4.7967108268615763E-2</v>
      </c>
      <c r="BA228" s="55"/>
      <c r="BB228" s="55"/>
    </row>
    <row r="229" spans="1:123" outlineLevel="1">
      <c r="A229" s="52" t="s">
        <v>215</v>
      </c>
      <c r="B229" s="52" t="s">
        <v>28</v>
      </c>
      <c r="C229" s="53" t="s">
        <v>103</v>
      </c>
      <c r="D229" s="53" t="s">
        <v>103</v>
      </c>
      <c r="E229" s="53" t="s">
        <v>103</v>
      </c>
      <c r="F229" s="53" t="s">
        <v>103</v>
      </c>
      <c r="G229" s="53" t="s">
        <v>103</v>
      </c>
      <c r="H229" s="53" t="s">
        <v>103</v>
      </c>
      <c r="I229" s="53" t="s">
        <v>103</v>
      </c>
      <c r="J229" s="53" t="s">
        <v>103</v>
      </c>
      <c r="K229" s="53" t="s">
        <v>103</v>
      </c>
      <c r="L229" s="53" t="s">
        <v>103</v>
      </c>
      <c r="M229" s="53" t="s">
        <v>103</v>
      </c>
      <c r="N229" s="53" t="s">
        <v>103</v>
      </c>
      <c r="O229" s="53" t="s">
        <v>103</v>
      </c>
      <c r="P229" s="53" t="s">
        <v>103</v>
      </c>
      <c r="Q229" s="53" t="s">
        <v>103</v>
      </c>
      <c r="R229" s="53" t="s">
        <v>103</v>
      </c>
      <c r="S229" s="53" t="s">
        <v>103</v>
      </c>
      <c r="T229" s="53" t="s">
        <v>103</v>
      </c>
      <c r="U229" s="53" t="s">
        <v>103</v>
      </c>
      <c r="V229" s="53" t="s">
        <v>103</v>
      </c>
      <c r="W229" s="53" t="s">
        <v>103</v>
      </c>
      <c r="X229" s="53" t="s">
        <v>103</v>
      </c>
      <c r="Y229" s="53" t="s">
        <v>103</v>
      </c>
      <c r="Z229" s="53" t="s">
        <v>103</v>
      </c>
      <c r="AA229" s="53" t="s">
        <v>103</v>
      </c>
      <c r="AB229" s="55" t="s">
        <v>103</v>
      </c>
      <c r="AC229" s="55" t="s">
        <v>103</v>
      </c>
      <c r="AD229" s="55" t="s">
        <v>103</v>
      </c>
      <c r="AE229" s="55" t="s">
        <v>103</v>
      </c>
      <c r="AF229" s="55" t="s">
        <v>103</v>
      </c>
      <c r="AG229" s="55">
        <f t="shared" ref="AG229" si="1960">AG227/AB227-1</f>
        <v>-0.19504003126995606</v>
      </c>
      <c r="AH229" s="55">
        <f t="shared" ref="AH229" si="1961">AH227/AC227-1</f>
        <v>-1.6152242149727436</v>
      </c>
      <c r="AI229" s="55">
        <f t="shared" ref="AI229" si="1962">AI227/AD227-1</f>
        <v>-0.72999210147184534</v>
      </c>
      <c r="AJ229" s="55">
        <f t="shared" ref="AJ229" si="1963">AJ227/AE227-1</f>
        <v>1.5245977081626427</v>
      </c>
      <c r="AK229" s="55">
        <f t="shared" ref="AK229" si="1964">AK227/AF227-1</f>
        <v>-0.13148566652545679</v>
      </c>
      <c r="AL229" s="55">
        <f t="shared" ref="AL229" si="1965">AL227/AG227-1</f>
        <v>0.83016883645794493</v>
      </c>
      <c r="AM229" s="55">
        <f t="shared" ref="AM229" si="1966">AM227/AH227-1</f>
        <v>-5.3077083649149523</v>
      </c>
      <c r="AN229" s="55">
        <f t="shared" ref="AN229" si="1967">AN227/AI227-1</f>
        <v>-1.8012680427174588</v>
      </c>
      <c r="AO229" s="55">
        <f t="shared" ref="AO229" si="1968">AO227/AJ227-1</f>
        <v>-1.9022276718963353</v>
      </c>
      <c r="AP229" s="55">
        <f t="shared" ref="AP229:AT229" si="1969">AP227/AK227-1</f>
        <v>-1.2561658587061491</v>
      </c>
      <c r="AQ229" s="55">
        <f t="shared" si="1969"/>
        <v>-7.8930196028741406E-3</v>
      </c>
      <c r="AR229" s="55">
        <f t="shared" si="1969"/>
        <v>-1.7553659235382995</v>
      </c>
      <c r="AS229" s="55">
        <f t="shared" si="1969"/>
        <v>-4.5278772782916246</v>
      </c>
      <c r="AT229" s="55">
        <f t="shared" si="1969"/>
        <v>1.3699731903485288</v>
      </c>
      <c r="AU229" s="55">
        <f t="shared" ref="AU229" si="1970">AU227/AP227-1</f>
        <v>6.0289285034121267</v>
      </c>
      <c r="AV229" s="55">
        <f t="shared" ref="AV229" si="1971">AV227/AQ227-1</f>
        <v>-1</v>
      </c>
      <c r="AW229" s="55">
        <f t="shared" ref="AW229" si="1972">AW227/AR227-1</f>
        <v>-1</v>
      </c>
      <c r="AX229" s="55">
        <f t="shared" ref="AX229" si="1973">AX227/AS227-1</f>
        <v>-1.0009638757211416</v>
      </c>
      <c r="AY229" s="55">
        <f t="shared" ref="AY229" si="1974">AY227/AT227-1</f>
        <v>-1.0593891402714932</v>
      </c>
      <c r="AZ229" s="55">
        <f t="shared" ref="AZ229" si="1975">AZ227/AU227-1</f>
        <v>-1.0638359722735853</v>
      </c>
      <c r="BA229" s="55"/>
      <c r="BB229" s="55"/>
    </row>
    <row r="230" spans="1:123" s="59" customFormat="1" outlineLevel="1">
      <c r="A230" s="57" t="s">
        <v>31</v>
      </c>
      <c r="B230" s="57" t="s">
        <v>31</v>
      </c>
      <c r="C230" s="80">
        <v>0</v>
      </c>
      <c r="D230" s="80">
        <v>0</v>
      </c>
      <c r="E230" s="80">
        <v>0</v>
      </c>
      <c r="F230" s="80">
        <v>0</v>
      </c>
      <c r="G230" s="80">
        <v>0</v>
      </c>
      <c r="H230" s="80">
        <v>0</v>
      </c>
      <c r="I230" s="80">
        <v>0</v>
      </c>
      <c r="J230" s="80">
        <v>0</v>
      </c>
      <c r="K230" s="80">
        <v>0</v>
      </c>
      <c r="L230" s="80">
        <v>0</v>
      </c>
      <c r="M230" s="80">
        <v>0</v>
      </c>
      <c r="N230" s="80">
        <v>0</v>
      </c>
      <c r="O230" s="80">
        <f t="shared" ref="O230:Q230" si="1976">O194+O213</f>
        <v>11.62701370887406</v>
      </c>
      <c r="P230" s="80">
        <f t="shared" si="1976"/>
        <v>217.53532295300585</v>
      </c>
      <c r="Q230" s="80">
        <f t="shared" si="1976"/>
        <v>229.16233666187995</v>
      </c>
      <c r="R230" s="80">
        <f>R194+R213</f>
        <v>57.144423925190118</v>
      </c>
      <c r="S230" s="80">
        <f t="shared" ref="S230:V230" si="1977">S194+S213</f>
        <v>-12.793918143417024</v>
      </c>
      <c r="T230" s="80">
        <f t="shared" si="1977"/>
        <v>52.735032238514144</v>
      </c>
      <c r="U230" s="80">
        <f t="shared" si="1977"/>
        <v>208.76327366907356</v>
      </c>
      <c r="V230" s="80">
        <f t="shared" si="1977"/>
        <v>305.84881168935988</v>
      </c>
      <c r="W230" s="80">
        <f>W194+W213</f>
        <v>80.997455999513221</v>
      </c>
      <c r="X230" s="80">
        <f t="shared" ref="X230:AA230" si="1978">X194+X213</f>
        <v>26.686561781186157</v>
      </c>
      <c r="Y230" s="80">
        <f t="shared" si="1978"/>
        <v>62.588375824429875</v>
      </c>
      <c r="Z230" s="80">
        <f t="shared" si="1978"/>
        <v>249.716766179204</v>
      </c>
      <c r="AA230" s="80">
        <f t="shared" si="1978"/>
        <v>427.40203981165354</v>
      </c>
      <c r="AB230" s="80">
        <f>AB194+AB213</f>
        <v>133.55054576942584</v>
      </c>
      <c r="AC230" s="80">
        <f t="shared" ref="AC230:AF230" si="1979">AC194+AC213</f>
        <v>145.24093639568278</v>
      </c>
      <c r="AD230" s="80">
        <f t="shared" si="1979"/>
        <v>308.34519001015303</v>
      </c>
      <c r="AE230" s="80">
        <f t="shared" si="1979"/>
        <v>348.32809283973762</v>
      </c>
      <c r="AF230" s="80">
        <f t="shared" si="1979"/>
        <v>935.46476501499944</v>
      </c>
      <c r="AG230" s="80">
        <f>AG194+AG213</f>
        <v>194.22805462608309</v>
      </c>
      <c r="AH230" s="80">
        <f t="shared" ref="AH230:AK230" si="1980">AH194+AH213</f>
        <v>158.63879706939807</v>
      </c>
      <c r="AI230" s="80">
        <f t="shared" si="1980"/>
        <v>250.58726630894247</v>
      </c>
      <c r="AJ230" s="80">
        <f t="shared" si="1980"/>
        <v>421.02857360152302</v>
      </c>
      <c r="AK230" s="80">
        <f t="shared" si="1980"/>
        <v>1023.0956718427217</v>
      </c>
      <c r="AL230" s="80">
        <f>AL194+AL213</f>
        <v>64.740598156013533</v>
      </c>
      <c r="AM230" s="80">
        <f t="shared" ref="AM230:AP230" si="1981">AM194+AM213</f>
        <v>-5.8373912402285271</v>
      </c>
      <c r="AN230" s="80">
        <f t="shared" si="1981"/>
        <v>61.807000000000045</v>
      </c>
      <c r="AO230" s="80">
        <f t="shared" si="1981"/>
        <v>242.89999999999992</v>
      </c>
      <c r="AP230" s="80">
        <f t="shared" si="1981"/>
        <v>363.61020691578449</v>
      </c>
      <c r="AQ230" s="80">
        <f>AQ194+AQ213</f>
        <v>24.400000000000091</v>
      </c>
      <c r="AR230" s="80">
        <f>AR194+AR213</f>
        <v>23.299999999999898</v>
      </c>
      <c r="AS230" s="80">
        <f>AS194+AS213</f>
        <v>37.454927000000026</v>
      </c>
      <c r="AT230" s="80">
        <f>AT194+AT213</f>
        <v>223.1</v>
      </c>
      <c r="AU230" s="80">
        <f t="shared" ref="AU230" si="1982">AU194+AU213</f>
        <v>308.2549269999995</v>
      </c>
      <c r="AV230" s="80"/>
      <c r="AW230" s="80"/>
      <c r="AX230" s="80"/>
      <c r="AY230" s="80"/>
      <c r="AZ230" s="80"/>
      <c r="BA230" s="80"/>
      <c r="BB230" s="80"/>
    </row>
    <row r="231" spans="1:123" outlineLevel="1">
      <c r="A231" s="52" t="s">
        <v>234</v>
      </c>
      <c r="B231" s="52" t="s">
        <v>48</v>
      </c>
      <c r="C231" s="53" t="s">
        <v>103</v>
      </c>
      <c r="D231" s="53" t="s">
        <v>103</v>
      </c>
      <c r="E231" s="53" t="s">
        <v>103</v>
      </c>
      <c r="F231" s="53" t="s">
        <v>103</v>
      </c>
      <c r="G231" s="53" t="s">
        <v>103</v>
      </c>
      <c r="H231" s="53" t="s">
        <v>103</v>
      </c>
      <c r="I231" s="53" t="s">
        <v>103</v>
      </c>
      <c r="J231" s="53" t="s">
        <v>103</v>
      </c>
      <c r="K231" s="53" t="s">
        <v>103</v>
      </c>
      <c r="L231" s="53" t="s">
        <v>103</v>
      </c>
      <c r="M231" s="53" t="s">
        <v>103</v>
      </c>
      <c r="N231" s="53" t="s">
        <v>103</v>
      </c>
      <c r="O231" s="55">
        <f t="shared" ref="O231:AS231" si="1983">O230/O43</f>
        <v>4.7357416155856785E-2</v>
      </c>
      <c r="P231" s="55">
        <f t="shared" si="1983"/>
        <v>0.17963280177787436</v>
      </c>
      <c r="Q231" s="55">
        <f t="shared" si="1983"/>
        <v>0.15733593202033286</v>
      </c>
      <c r="R231" s="55">
        <f t="shared" si="1983"/>
        <v>7.0788464867280895E-2</v>
      </c>
      <c r="S231" s="55">
        <f t="shared" si="1983"/>
        <v>-1.5859755552859955E-2</v>
      </c>
      <c r="T231" s="55">
        <f t="shared" si="1983"/>
        <v>5.6958681184409637E-2</v>
      </c>
      <c r="U231" s="55">
        <f t="shared" si="1983"/>
        <v>0.15507502384779059</v>
      </c>
      <c r="V231" s="55">
        <f t="shared" si="1983"/>
        <v>7.8705257873031717E-2</v>
      </c>
      <c r="W231" s="55">
        <f t="shared" si="1983"/>
        <v>9.1078319500266958E-2</v>
      </c>
      <c r="X231" s="55">
        <f t="shared" si="1983"/>
        <v>3.0764163819935884E-2</v>
      </c>
      <c r="Y231" s="55">
        <f t="shared" si="1983"/>
        <v>6.6889315332434182E-2</v>
      </c>
      <c r="Z231" s="55">
        <f t="shared" si="1983"/>
        <v>0.17379638890721769</v>
      </c>
      <c r="AA231" s="55">
        <f t="shared" si="1983"/>
        <v>0.10350450733160947</v>
      </c>
      <c r="AB231" s="55">
        <f t="shared" si="1983"/>
        <v>0.14951223809868294</v>
      </c>
      <c r="AC231" s="55">
        <f t="shared" si="1983"/>
        <v>0.14832694583205244</v>
      </c>
      <c r="AD231" s="55">
        <f t="shared" si="1983"/>
        <v>0.22269485008239381</v>
      </c>
      <c r="AE231" s="55">
        <f t="shared" si="1983"/>
        <v>0.16779799932932321</v>
      </c>
      <c r="AF231" s="55">
        <f t="shared" si="1983"/>
        <v>0.17541316705248064</v>
      </c>
      <c r="AG231" s="55">
        <f t="shared" si="1983"/>
        <v>0.14717242747378795</v>
      </c>
      <c r="AH231" s="55">
        <f t="shared" si="1983"/>
        <v>0.13029186096999498</v>
      </c>
      <c r="AI231" s="55">
        <f t="shared" si="1983"/>
        <v>0.18020259990033022</v>
      </c>
      <c r="AJ231" s="55">
        <f t="shared" si="1983"/>
        <v>0.22230850365264321</v>
      </c>
      <c r="AK231" s="55">
        <f t="shared" si="1983"/>
        <v>0.17573601621437498</v>
      </c>
      <c r="AL231" s="55">
        <f t="shared" si="1983"/>
        <v>6.363300949349357E-2</v>
      </c>
      <c r="AM231" s="55">
        <f t="shared" si="1983"/>
        <v>-6.4187145224637795E-3</v>
      </c>
      <c r="AN231" s="55">
        <f t="shared" si="1983"/>
        <v>6.3324573401568635E-2</v>
      </c>
      <c r="AO231" s="55">
        <f t="shared" si="1983"/>
        <v>0.16145971816006374</v>
      </c>
      <c r="AP231" s="55">
        <f t="shared" si="1983"/>
        <v>8.2502293035935009E-2</v>
      </c>
      <c r="AQ231" s="55">
        <f t="shared" si="1983"/>
        <v>2.8709259912931041E-2</v>
      </c>
      <c r="AR231" s="55">
        <f t="shared" si="1983"/>
        <v>2.9114082219167687E-2</v>
      </c>
      <c r="AS231" s="55">
        <f t="shared" si="1983"/>
        <v>4.5156830925888673E-2</v>
      </c>
      <c r="AT231" s="55">
        <f t="shared" ref="AT231" si="1984">AT230/AT43</f>
        <v>0.17299937965260548</v>
      </c>
      <c r="AU231" s="55">
        <f>AU230/AU43</f>
        <v>8.1781697429270106E-2</v>
      </c>
      <c r="AV231" s="55"/>
      <c r="AW231" s="55"/>
      <c r="AX231" s="55"/>
      <c r="AY231" s="55"/>
      <c r="AZ231" s="55"/>
      <c r="BA231" s="55"/>
      <c r="BB231" s="55"/>
    </row>
    <row r="232" spans="1:123" outlineLevel="1">
      <c r="A232" s="52" t="s">
        <v>215</v>
      </c>
      <c r="B232" s="52" t="s">
        <v>28</v>
      </c>
      <c r="C232" s="53" t="s">
        <v>103</v>
      </c>
      <c r="D232" s="53" t="s">
        <v>103</v>
      </c>
      <c r="E232" s="53" t="s">
        <v>103</v>
      </c>
      <c r="F232" s="53" t="s">
        <v>103</v>
      </c>
      <c r="G232" s="53" t="s">
        <v>103</v>
      </c>
      <c r="H232" s="53" t="s">
        <v>103</v>
      </c>
      <c r="I232" s="53" t="s">
        <v>103</v>
      </c>
      <c r="J232" s="53" t="s">
        <v>103</v>
      </c>
      <c r="K232" s="53" t="s">
        <v>103</v>
      </c>
      <c r="L232" s="53" t="s">
        <v>103</v>
      </c>
      <c r="M232" s="53" t="s">
        <v>103</v>
      </c>
      <c r="N232" s="53" t="s">
        <v>103</v>
      </c>
      <c r="O232" s="53" t="s">
        <v>103</v>
      </c>
      <c r="P232" s="53" t="s">
        <v>103</v>
      </c>
      <c r="Q232" s="53" t="s">
        <v>103</v>
      </c>
      <c r="R232" s="53" t="s">
        <v>103</v>
      </c>
      <c r="S232" s="53" t="s">
        <v>103</v>
      </c>
      <c r="T232" s="55">
        <f t="shared" ref="T232" si="1985">T230/O230-1</f>
        <v>3.5355611990261355</v>
      </c>
      <c r="U232" s="55">
        <f t="shared" ref="U232" si="1986">U230/P230-1</f>
        <v>-4.0324712165606846E-2</v>
      </c>
      <c r="V232" s="55">
        <f t="shared" ref="V232" si="1987">V230/Q230-1</f>
        <v>0.33463821387293602</v>
      </c>
      <c r="W232" s="55">
        <f t="shared" ref="W232" si="1988">W230/R230-1</f>
        <v>0.41741661628350624</v>
      </c>
      <c r="X232" s="55">
        <f t="shared" ref="X232" si="1989">X230/S230-1</f>
        <v>-3.0858787341012843</v>
      </c>
      <c r="Y232" s="55">
        <f t="shared" ref="Y232" si="1990">Y230/T230-1</f>
        <v>0.18684626078069422</v>
      </c>
      <c r="Z232" s="55">
        <f t="shared" ref="Z232" si="1991">Z230/U230-1</f>
        <v>0.19617192138426098</v>
      </c>
      <c r="AA232" s="55">
        <f t="shared" ref="AA232" si="1992">AA230/V230-1</f>
        <v>0.39742913320765516</v>
      </c>
      <c r="AB232" s="55">
        <f t="shared" ref="AB232" si="1993">AB230/W230-1</f>
        <v>0.64882395528852732</v>
      </c>
      <c r="AC232" s="55">
        <f t="shared" ref="AC232" si="1994">AC230/X230-1</f>
        <v>4.4424746652105869</v>
      </c>
      <c r="AD232" s="55">
        <f t="shared" ref="AD232" si="1995">AD230/Y230-1</f>
        <v>3.926556823827946</v>
      </c>
      <c r="AE232" s="55">
        <f t="shared" ref="AE232" si="1996">AE230/Z230-1</f>
        <v>0.39489269450881515</v>
      </c>
      <c r="AF232" s="55">
        <f t="shared" ref="AF232" si="1997">AF230/AA230-1</f>
        <v>1.1887232111181261</v>
      </c>
      <c r="AG232" s="55">
        <f t="shared" ref="AG232" si="1998">AG230/AB230-1</f>
        <v>0.45434115231110006</v>
      </c>
      <c r="AH232" s="55">
        <f t="shared" ref="AH232" si="1999">AH230/AC230-1</f>
        <v>9.2245760776529462E-2</v>
      </c>
      <c r="AI232" s="55">
        <f t="shared" ref="AI232" si="2000">AI230/AD230-1</f>
        <v>-0.18731579272992305</v>
      </c>
      <c r="AJ232" s="55">
        <f t="shared" ref="AJ232" si="2001">AJ230/AE230-1</f>
        <v>0.20871265412185447</v>
      </c>
      <c r="AK232" s="55">
        <f t="shared" ref="AK232" si="2002">AK230/AF230-1</f>
        <v>9.367633085177407E-2</v>
      </c>
      <c r="AL232" s="55">
        <f t="shared" ref="AL232" si="2003">AL230/AG230-1</f>
        <v>-0.66667741032237338</v>
      </c>
      <c r="AM232" s="55">
        <f t="shared" ref="AM232" si="2004">AM230/AH230-1</f>
        <v>-1.0367967442269177</v>
      </c>
      <c r="AN232" s="55">
        <f t="shared" ref="AN232" si="2005">AN230/AI230-1</f>
        <v>-0.75335139366658876</v>
      </c>
      <c r="AO232" s="55">
        <f t="shared" ref="AO232" si="2006">AO230/AJ230-1</f>
        <v>-0.42307953609369642</v>
      </c>
      <c r="AP232" s="55">
        <f t="shared" ref="AP232:AT232" si="2007">AP230/AK230-1</f>
        <v>-0.64459804012182209</v>
      </c>
      <c r="AQ232" s="55">
        <f t="shared" si="2007"/>
        <v>-0.62311129808840571</v>
      </c>
      <c r="AR232" s="55">
        <f t="shared" si="2007"/>
        <v>-4.9915090562077395</v>
      </c>
      <c r="AS232" s="55">
        <f t="shared" si="2007"/>
        <v>-0.39400186063067288</v>
      </c>
      <c r="AT232" s="55">
        <f t="shared" si="2007"/>
        <v>-8.1515026759983233E-2</v>
      </c>
      <c r="AU232" s="55">
        <f t="shared" ref="AU232" si="2008">AU230/AP230-1</f>
        <v>-0.15223797039505493</v>
      </c>
      <c r="AV232" s="55"/>
      <c r="AW232" s="55"/>
      <c r="AX232" s="55"/>
      <c r="AY232" s="55"/>
      <c r="AZ232" s="55"/>
      <c r="BA232" s="55"/>
      <c r="BB232" s="55"/>
    </row>
    <row r="233" spans="1:123" s="59" customFormat="1" outlineLevel="1">
      <c r="A233" s="57" t="s">
        <v>32</v>
      </c>
      <c r="B233" s="57" t="s">
        <v>32</v>
      </c>
      <c r="C233" s="80">
        <v>8.1659276866453823</v>
      </c>
      <c r="D233" s="80">
        <v>13.270398126062682</v>
      </c>
      <c r="E233" s="80">
        <v>13.300392978550693</v>
      </c>
      <c r="F233" s="80">
        <v>55.428455332575986</v>
      </c>
      <c r="G233" s="80">
        <f>F233+E233+D233+C233</f>
        <v>90.16517412383476</v>
      </c>
      <c r="H233" s="80">
        <v>15.884297207454178</v>
      </c>
      <c r="I233" s="80">
        <v>19.170718139725906</v>
      </c>
      <c r="J233" s="80">
        <v>24.1</v>
      </c>
      <c r="K233" s="80">
        <v>55.799708054719936</v>
      </c>
      <c r="L233" s="80">
        <f>K233+J233+I233+H233</f>
        <v>114.95472340190003</v>
      </c>
      <c r="M233" s="80">
        <f>M197+M216</f>
        <v>12.199043102402447</v>
      </c>
      <c r="N233" s="80">
        <f t="shared" ref="N233:Q233" si="2009">N197+N216</f>
        <v>14.355755054709778</v>
      </c>
      <c r="O233" s="80">
        <f t="shared" si="2009"/>
        <v>15.354951729593031</v>
      </c>
      <c r="P233" s="80">
        <f t="shared" si="2009"/>
        <v>68.800000000000011</v>
      </c>
      <c r="Q233" s="80">
        <f t="shared" si="2009"/>
        <v>110.66564067778518</v>
      </c>
      <c r="R233" s="80">
        <f>R197+R216</f>
        <v>27.002624128695651</v>
      </c>
      <c r="S233" s="80">
        <f t="shared" ref="S233:V233" si="2010">S197+S216</f>
        <v>25.270027642723399</v>
      </c>
      <c r="T233" s="80">
        <f t="shared" si="2010"/>
        <v>24.137676060200295</v>
      </c>
      <c r="U233" s="80">
        <f t="shared" si="2010"/>
        <v>85.890896193125911</v>
      </c>
      <c r="V233" s="80">
        <f t="shared" si="2010"/>
        <v>162.30122402474547</v>
      </c>
      <c r="W233" s="80">
        <f>W197+W216</f>
        <v>34.981675937552183</v>
      </c>
      <c r="X233" s="80">
        <f t="shared" ref="X233:AA233" si="2011">X197+X216</f>
        <v>32.189677986167368</v>
      </c>
      <c r="Y233" s="80">
        <f t="shared" si="2011"/>
        <v>35.501148028445748</v>
      </c>
      <c r="Z233" s="80">
        <f t="shared" si="2011"/>
        <v>125.2840446591353</v>
      </c>
      <c r="AA233" s="80">
        <f t="shared" si="2011"/>
        <v>227.9565466113005</v>
      </c>
      <c r="AB233" s="80">
        <f>AB197+AB216</f>
        <v>77.757337632600297</v>
      </c>
      <c r="AC233" s="80">
        <f t="shared" ref="AC233:AF233" si="2012">AC197+AC216</f>
        <v>102.60755051325897</v>
      </c>
      <c r="AD233" s="80">
        <f t="shared" si="2012"/>
        <v>154.40979895852138</v>
      </c>
      <c r="AE233" s="80">
        <f t="shared" si="2012"/>
        <v>271.56110912573752</v>
      </c>
      <c r="AF233" s="80">
        <f t="shared" si="2012"/>
        <v>606.33579623011815</v>
      </c>
      <c r="AG233" s="80">
        <f>AG197+AG216</f>
        <v>156.54156996850909</v>
      </c>
      <c r="AH233" s="80">
        <f t="shared" ref="AH233:AK233" si="2013">AH197+AH216</f>
        <v>117.78538003587794</v>
      </c>
      <c r="AI233" s="80">
        <f t="shared" si="2013"/>
        <v>108.23316785144057</v>
      </c>
      <c r="AJ233" s="80">
        <f t="shared" si="2013"/>
        <v>240.41950047962177</v>
      </c>
      <c r="AK233" s="80">
        <f t="shared" si="2013"/>
        <v>622.97961833544935</v>
      </c>
      <c r="AL233" s="80">
        <f>AL197+AL216</f>
        <v>139.67264042341043</v>
      </c>
      <c r="AM233" s="80">
        <f t="shared" ref="AM233:AP233" si="2014">AM197+AM216</f>
        <v>70.5</v>
      </c>
      <c r="AN233" s="80">
        <f t="shared" si="2014"/>
        <v>81.099999999999952</v>
      </c>
      <c r="AO233" s="80">
        <f t="shared" si="2014"/>
        <v>219.59999999999997</v>
      </c>
      <c r="AP233" s="80">
        <f t="shared" si="2014"/>
        <v>536.82185615272442</v>
      </c>
      <c r="AQ233" s="80">
        <f>AQ197+AQ216</f>
        <v>130.00000000000006</v>
      </c>
      <c r="AR233" s="80">
        <f>AR197+AR216</f>
        <v>85.669999999999987</v>
      </c>
      <c r="AS233" s="80">
        <f>AS197+AS216</f>
        <v>0</v>
      </c>
      <c r="AT233" s="80">
        <f>AT197+AT216</f>
        <v>0</v>
      </c>
      <c r="AU233" s="80">
        <f>AU197+AU216</f>
        <v>215.67000000000019</v>
      </c>
      <c r="AV233" s="80"/>
      <c r="AW233" s="80"/>
      <c r="AX233" s="80"/>
      <c r="AY233" s="80"/>
      <c r="AZ233" s="80"/>
      <c r="BA233" s="80"/>
      <c r="BB233" s="80"/>
    </row>
    <row r="234" spans="1:123" outlineLevel="1">
      <c r="A234" s="52" t="s">
        <v>234</v>
      </c>
      <c r="B234" s="52" t="s">
        <v>48</v>
      </c>
      <c r="C234" s="55">
        <f t="shared" ref="C234:AR234" si="2015">C233/C46</f>
        <v>0.12339346973423777</v>
      </c>
      <c r="D234" s="55">
        <f t="shared" si="2015"/>
        <v>0.1570185752295552</v>
      </c>
      <c r="E234" s="55">
        <f t="shared" si="2015"/>
        <v>0.12151340630520271</v>
      </c>
      <c r="F234" s="55">
        <f t="shared" si="2015"/>
        <v>0.32341655049002788</v>
      </c>
      <c r="G234" s="55">
        <f t="shared" si="2015"/>
        <v>0.20894151830124941</v>
      </c>
      <c r="H234" s="55">
        <f t="shared" si="2015"/>
        <v>0.12216531700277986</v>
      </c>
      <c r="I234" s="55">
        <f t="shared" si="2015"/>
        <v>0.15205447035780087</v>
      </c>
      <c r="J234" s="55">
        <f t="shared" si="2015"/>
        <v>0.18354912414318356</v>
      </c>
      <c r="K234" s="55">
        <f t="shared" si="2015"/>
        <v>0.29011642129865156</v>
      </c>
      <c r="L234" s="55">
        <f t="shared" si="2015"/>
        <v>0.19828788106448395</v>
      </c>
      <c r="M234" s="55">
        <f t="shared" si="2015"/>
        <v>8.4453014949950514E-2</v>
      </c>
      <c r="N234" s="55">
        <f t="shared" si="2015"/>
        <v>9.4625521196867984E-2</v>
      </c>
      <c r="O234" s="55">
        <f t="shared" si="2015"/>
        <v>9.5918515042461419E-2</v>
      </c>
      <c r="P234" s="55">
        <f t="shared" si="2015"/>
        <v>0.27498001598721028</v>
      </c>
      <c r="Q234" s="55">
        <f t="shared" si="2015"/>
        <v>0.15665207562631647</v>
      </c>
      <c r="R234" s="55">
        <f t="shared" si="2015"/>
        <v>0.134255015235932</v>
      </c>
      <c r="S234" s="55">
        <f t="shared" si="2015"/>
        <v>0.10729600196877856</v>
      </c>
      <c r="T234" s="55">
        <f t="shared" si="2015"/>
        <v>9.0274352096914631E-2</v>
      </c>
      <c r="U234" s="55">
        <f t="shared" si="2015"/>
        <v>0.23857587568724684</v>
      </c>
      <c r="V234" s="55">
        <f t="shared" si="2015"/>
        <v>0.15253263120730001</v>
      </c>
      <c r="W234" s="55">
        <f t="shared" si="2015"/>
        <v>0.12963884908357287</v>
      </c>
      <c r="X234" s="55">
        <f t="shared" si="2015"/>
        <v>0.11324409213684747</v>
      </c>
      <c r="Y234" s="55">
        <f t="shared" si="2015"/>
        <v>0.11982374674298207</v>
      </c>
      <c r="Z234" s="55">
        <f t="shared" si="2015"/>
        <v>0.27675948364838465</v>
      </c>
      <c r="AA234" s="55">
        <f t="shared" si="2015"/>
        <v>0.17494075943258941</v>
      </c>
      <c r="AB234" s="55">
        <f t="shared" si="2015"/>
        <v>0.22809522465188084</v>
      </c>
      <c r="AC234" s="55">
        <f t="shared" si="2015"/>
        <v>0.26844983912771481</v>
      </c>
      <c r="AD234" s="55">
        <f t="shared" si="2015"/>
        <v>0.31259331889495451</v>
      </c>
      <c r="AE234" s="55">
        <f t="shared" si="2015"/>
        <v>0.37085709132719724</v>
      </c>
      <c r="AF234" s="55">
        <f t="shared" si="2015"/>
        <v>0.31104709965424521</v>
      </c>
      <c r="AG234" s="55">
        <f t="shared" si="2015"/>
        <v>0.26717044021173736</v>
      </c>
      <c r="AH234" s="55">
        <f t="shared" si="2015"/>
        <v>0.20961043014691821</v>
      </c>
      <c r="AI234" s="55">
        <f t="shared" si="2015"/>
        <v>0.19556813220107366</v>
      </c>
      <c r="AJ234" s="55">
        <f t="shared" si="2015"/>
        <v>0.26745769217935661</v>
      </c>
      <c r="AK234" s="55">
        <f t="shared" si="2015"/>
        <v>0.23959046967434566</v>
      </c>
      <c r="AL234" s="55">
        <f t="shared" si="2015"/>
        <v>0.21742515446158128</v>
      </c>
      <c r="AM234" s="55">
        <f t="shared" si="2015"/>
        <v>0.11865438669989307</v>
      </c>
      <c r="AN234" s="55">
        <f t="shared" si="2015"/>
        <v>0.13458347162296705</v>
      </c>
      <c r="AO234" s="55">
        <f t="shared" si="2015"/>
        <v>0.24965893587994539</v>
      </c>
      <c r="AP234" s="55">
        <f t="shared" si="2015"/>
        <v>0.19745122860369552</v>
      </c>
      <c r="AQ234" s="55">
        <f t="shared" si="2015"/>
        <v>0.18537002709254252</v>
      </c>
      <c r="AR234" s="55">
        <f t="shared" si="2015"/>
        <v>0.1262656781971731</v>
      </c>
      <c r="AS234" s="55" t="s">
        <v>103</v>
      </c>
      <c r="AT234" s="55" t="s">
        <v>103</v>
      </c>
      <c r="AU234" s="55">
        <f>AU233/AU46</f>
        <v>0.15630639445132968</v>
      </c>
      <c r="AV234" s="55"/>
      <c r="AW234" s="55"/>
      <c r="AX234" s="55"/>
      <c r="AY234" s="55"/>
      <c r="AZ234" s="55"/>
      <c r="BA234" s="55"/>
      <c r="BB234" s="55"/>
    </row>
    <row r="235" spans="1:123" outlineLevel="1">
      <c r="A235" s="52" t="s">
        <v>215</v>
      </c>
      <c r="B235" s="52" t="s">
        <v>28</v>
      </c>
      <c r="D235" s="53" t="s">
        <v>103</v>
      </c>
      <c r="E235" s="53" t="s">
        <v>103</v>
      </c>
      <c r="F235" s="53" t="s">
        <v>103</v>
      </c>
      <c r="G235" s="53" t="s">
        <v>103</v>
      </c>
      <c r="H235" s="55">
        <f>H233/C233-1</f>
        <v>0.94519199985464897</v>
      </c>
      <c r="I235" s="55">
        <f t="shared" ref="I235" si="2016">I233/D233-1</f>
        <v>0.44462268257612902</v>
      </c>
      <c r="J235" s="55">
        <f t="shared" ref="J235" si="2017">J233/E233-1</f>
        <v>0.81197653624713517</v>
      </c>
      <c r="K235" s="55">
        <f t="shared" ref="K235" si="2018">K233/F233-1</f>
        <v>6.6978724179918014E-3</v>
      </c>
      <c r="L235" s="55">
        <f t="shared" ref="L235" si="2019">L233/G233-1</f>
        <v>0.27493485726560873</v>
      </c>
      <c r="M235" s="55">
        <f t="shared" ref="M235" si="2020">M233/H233-1</f>
        <v>-0.23200611628711632</v>
      </c>
      <c r="N235" s="55">
        <f t="shared" ref="N235" si="2021">N233/I233-1</f>
        <v>-0.2511623743003385</v>
      </c>
      <c r="O235" s="55">
        <f t="shared" ref="O235" si="2022">O233/J233-1</f>
        <v>-0.36286507346087016</v>
      </c>
      <c r="P235" s="55">
        <f t="shared" ref="P235" si="2023">P233/K233-1</f>
        <v>0.23298136134567859</v>
      </c>
      <c r="Q235" s="55">
        <f t="shared" ref="Q235" si="2024">Q233/L233-1</f>
        <v>-3.73110612351224E-2</v>
      </c>
      <c r="R235" s="55">
        <f t="shared" ref="R235" si="2025">R233/M233-1</f>
        <v>1.2135034610524351</v>
      </c>
      <c r="S235" s="55">
        <f t="shared" ref="S235" si="2026">S233/N233-1</f>
        <v>0.76027158072977219</v>
      </c>
      <c r="T235" s="55">
        <f t="shared" ref="T235" si="2027">T233/O233-1</f>
        <v>0.57197993749994303</v>
      </c>
      <c r="U235" s="55">
        <f t="shared" ref="U235" si="2028">U233/P233-1</f>
        <v>0.24841418885357403</v>
      </c>
      <c r="V235" s="55">
        <f t="shared" ref="V235" si="2029">V233/Q233-1</f>
        <v>0.46659092226559107</v>
      </c>
      <c r="W235" s="55">
        <f t="shared" ref="W235" si="2030">W233/R233-1</f>
        <v>0.29549171853920697</v>
      </c>
      <c r="X235" s="55">
        <f t="shared" ref="X235" si="2031">X233/S233-1</f>
        <v>0.27382836462533544</v>
      </c>
      <c r="Y235" s="55">
        <f t="shared" ref="Y235" si="2032">Y233/T233-1</f>
        <v>0.4707773830382227</v>
      </c>
      <c r="Z235" s="55">
        <f t="shared" ref="Z235" si="2033">Z233/U233-1</f>
        <v>0.45864172120679458</v>
      </c>
      <c r="AA235" s="55">
        <f t="shared" ref="AA235" si="2034">AA233/V233-1</f>
        <v>0.40452758739850792</v>
      </c>
      <c r="AB235" s="55">
        <f t="shared" ref="AB235" si="2035">AB233/W233-1</f>
        <v>1.2228019541261954</v>
      </c>
      <c r="AC235" s="55">
        <f t="shared" ref="AC235" si="2036">AC233/X233-1</f>
        <v>2.1875917043144004</v>
      </c>
      <c r="AD235" s="55">
        <f t="shared" ref="AD235" si="2037">AD233/Y233-1</f>
        <v>3.3494311461364168</v>
      </c>
      <c r="AE235" s="55">
        <f t="shared" ref="AE235" si="2038">AE233/Z233-1</f>
        <v>1.1675633945614012</v>
      </c>
      <c r="AF235" s="55">
        <f t="shared" ref="AF235" si="2039">AF233/AA233-1</f>
        <v>1.6598744596004518</v>
      </c>
      <c r="AG235" s="55">
        <f t="shared" ref="AG235" si="2040">AG233/AB233-1</f>
        <v>1.0132064025669258</v>
      </c>
      <c r="AH235" s="55">
        <f t="shared" ref="AH235" si="2041">AH233/AC233-1</f>
        <v>0.14792117584619358</v>
      </c>
      <c r="AI235" s="55">
        <f t="shared" ref="AI235" si="2042">AI233/AD233-1</f>
        <v>-0.29905246570190203</v>
      </c>
      <c r="AJ235" s="55">
        <f t="shared" ref="AJ235" si="2043">AJ233/AE233-1</f>
        <v>-0.11467624633870765</v>
      </c>
      <c r="AK235" s="55">
        <f t="shared" ref="AK235" si="2044">AK233/AF233-1</f>
        <v>2.7449842494561283E-2</v>
      </c>
      <c r="AL235" s="55">
        <f t="shared" ref="AL235" si="2045">AL233/AG233-1</f>
        <v>-0.10776006365907875</v>
      </c>
      <c r="AM235" s="55">
        <f t="shared" ref="AM235" si="2046">AM233/AH233-1</f>
        <v>-0.40145372898974907</v>
      </c>
      <c r="AN235" s="55">
        <f t="shared" ref="AN235" si="2047">AN233/AI233-1</f>
        <v>-0.2506918016913563</v>
      </c>
      <c r="AO235" s="55">
        <f t="shared" ref="AO235" si="2048">AO233/AJ233-1</f>
        <v>-8.6596554930395531E-2</v>
      </c>
      <c r="AP235" s="55">
        <f t="shared" ref="AP235:AQ235" si="2049">AP233/AK233-1</f>
        <v>-0.1382994878916447</v>
      </c>
      <c r="AQ235" s="55">
        <f t="shared" si="2049"/>
        <v>-6.9252220005924237E-2</v>
      </c>
      <c r="AR235" s="55" t="s">
        <v>103</v>
      </c>
      <c r="AS235" s="55" t="s">
        <v>103</v>
      </c>
      <c r="AT235" s="55" t="s">
        <v>103</v>
      </c>
      <c r="AU235" s="55">
        <f t="shared" ref="AU235" si="2050">AU233/AP233-1</f>
        <v>-0.59824661099744303</v>
      </c>
      <c r="AV235" s="55"/>
      <c r="AW235" s="55"/>
      <c r="AX235" s="55"/>
      <c r="AY235" s="55"/>
      <c r="AZ235" s="55"/>
      <c r="BA235" s="55"/>
      <c r="BB235" s="55"/>
    </row>
    <row r="236" spans="1:123" s="84" customFormat="1" outlineLevel="1">
      <c r="A236" s="81" t="s">
        <v>225</v>
      </c>
      <c r="B236" s="82" t="s">
        <v>58</v>
      </c>
      <c r="C236" s="83">
        <v>0</v>
      </c>
      <c r="D236" s="83">
        <v>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  <c r="U236" s="83">
        <v>0</v>
      </c>
      <c r="V236" s="83">
        <v>0</v>
      </c>
      <c r="W236" s="83">
        <v>0</v>
      </c>
      <c r="X236" s="83">
        <v>0</v>
      </c>
      <c r="Y236" s="83">
        <v>0</v>
      </c>
      <c r="Z236" s="83">
        <v>0</v>
      </c>
      <c r="AA236" s="83">
        <v>0</v>
      </c>
      <c r="AB236" s="83">
        <v>0</v>
      </c>
      <c r="AC236" s="83">
        <v>0</v>
      </c>
      <c r="AD236" s="83">
        <v>0</v>
      </c>
      <c r="AE236" s="83">
        <v>0</v>
      </c>
      <c r="AF236" s="83">
        <v>0</v>
      </c>
      <c r="AG236" s="83">
        <f t="shared" ref="AG236:AS236" si="2051">AG100</f>
        <v>-118.41415225121207</v>
      </c>
      <c r="AH236" s="83">
        <f t="shared" si="2051"/>
        <v>-173.31541345061123</v>
      </c>
      <c r="AI236" s="83">
        <f t="shared" si="2051"/>
        <v>-161.01576666063886</v>
      </c>
      <c r="AJ236" s="83">
        <f t="shared" si="2051"/>
        <v>-155.01230463157765</v>
      </c>
      <c r="AK236" s="83">
        <f t="shared" si="2051"/>
        <v>-607.6722756410669</v>
      </c>
      <c r="AL236" s="83">
        <f t="shared" si="2051"/>
        <v>-123.69288579273399</v>
      </c>
      <c r="AM236" s="83">
        <f t="shared" si="2051"/>
        <v>-244.83166401480483</v>
      </c>
      <c r="AN236" s="83">
        <f t="shared" si="2051"/>
        <v>-112.10100000000001</v>
      </c>
      <c r="AO236" s="83">
        <f t="shared" si="2051"/>
        <v>-127.20000000000005</v>
      </c>
      <c r="AP236" s="83">
        <f t="shared" si="2051"/>
        <v>-607.82554980753889</v>
      </c>
      <c r="AQ236" s="83">
        <f t="shared" si="2051"/>
        <v>-71.549999999999983</v>
      </c>
      <c r="AR236" s="83">
        <f t="shared" si="2051"/>
        <v>-94.72999999999999</v>
      </c>
      <c r="AS236" s="83">
        <f t="shared" si="2051"/>
        <v>-74.139999999999958</v>
      </c>
      <c r="AT236" s="83">
        <f t="shared" ref="AT236" si="2052">AT100</f>
        <v>-93.60000000000008</v>
      </c>
      <c r="AU236" s="83">
        <f>AU100</f>
        <v>-334.02000000000004</v>
      </c>
      <c r="AV236" s="83">
        <f t="shared" ref="AV236:AZ236" si="2053">AV100</f>
        <v>-72.900000000000006</v>
      </c>
      <c r="AW236" s="83">
        <f t="shared" si="2053"/>
        <v>-117.8</v>
      </c>
      <c r="AX236" s="83">
        <f t="shared" si="2053"/>
        <v>-117.19999999999999</v>
      </c>
      <c r="AY236" s="83">
        <f t="shared" si="2053"/>
        <v>-618.29999999999995</v>
      </c>
      <c r="AZ236" s="83">
        <f t="shared" si="2053"/>
        <v>-926.19999999999993</v>
      </c>
      <c r="BA236" s="83">
        <f t="shared" ref="BA236:BB236" si="2054">BA100</f>
        <v>-31.5</v>
      </c>
      <c r="BB236" s="83">
        <f t="shared" si="2054"/>
        <v>-86.399999999999991</v>
      </c>
    </row>
    <row r="237" spans="1:123" outlineLevel="1">
      <c r="A237" s="52" t="s">
        <v>234</v>
      </c>
      <c r="B237" s="52" t="s">
        <v>48</v>
      </c>
      <c r="C237" s="55" t="s">
        <v>103</v>
      </c>
      <c r="D237" s="55" t="s">
        <v>103</v>
      </c>
      <c r="E237" s="55" t="s">
        <v>103</v>
      </c>
      <c r="F237" s="55" t="s">
        <v>103</v>
      </c>
      <c r="G237" s="55" t="s">
        <v>103</v>
      </c>
      <c r="H237" s="55" t="s">
        <v>103</v>
      </c>
      <c r="I237" s="55" t="s">
        <v>103</v>
      </c>
      <c r="J237" s="55" t="s">
        <v>103</v>
      </c>
      <c r="K237" s="55" t="s">
        <v>103</v>
      </c>
      <c r="L237" s="55" t="s">
        <v>103</v>
      </c>
      <c r="M237" s="55" t="s">
        <v>103</v>
      </c>
      <c r="N237" s="55" t="s">
        <v>103</v>
      </c>
      <c r="O237" s="55" t="s">
        <v>103</v>
      </c>
      <c r="P237" s="55" t="s">
        <v>103</v>
      </c>
      <c r="Q237" s="55" t="s">
        <v>103</v>
      </c>
      <c r="R237" s="55" t="s">
        <v>103</v>
      </c>
      <c r="S237" s="55" t="s">
        <v>103</v>
      </c>
      <c r="T237" s="55" t="s">
        <v>103</v>
      </c>
      <c r="U237" s="55" t="s">
        <v>103</v>
      </c>
      <c r="V237" s="55" t="s">
        <v>103</v>
      </c>
      <c r="W237" s="55" t="s">
        <v>103</v>
      </c>
      <c r="X237" s="55" t="s">
        <v>103</v>
      </c>
      <c r="Y237" s="55" t="s">
        <v>103</v>
      </c>
      <c r="Z237" s="55" t="s">
        <v>103</v>
      </c>
      <c r="AA237" s="55" t="s">
        <v>103</v>
      </c>
      <c r="AB237" s="55" t="s">
        <v>103</v>
      </c>
      <c r="AC237" s="55" t="s">
        <v>103</v>
      </c>
      <c r="AD237" s="55" t="s">
        <v>103</v>
      </c>
      <c r="AE237" s="55" t="s">
        <v>103</v>
      </c>
      <c r="AF237" s="55" t="s">
        <v>103</v>
      </c>
      <c r="AG237" s="55">
        <f t="shared" ref="AG237:AS237" si="2055">AG236/AG35</f>
        <v>-1.2523874368695884E-2</v>
      </c>
      <c r="AH237" s="55">
        <f t="shared" si="2055"/>
        <v>-1.821082197358825E-2</v>
      </c>
      <c r="AI237" s="55">
        <f t="shared" si="2055"/>
        <v>-1.6861659203679762E-2</v>
      </c>
      <c r="AJ237" s="55">
        <f t="shared" si="2055"/>
        <v>-1.3313521775053192E-2</v>
      </c>
      <c r="AK237" s="55">
        <f t="shared" si="2055"/>
        <v>-1.5129516093576092E-2</v>
      </c>
      <c r="AL237" s="55">
        <f t="shared" si="2055"/>
        <v>-1.4986908146139665E-2</v>
      </c>
      <c r="AM237" s="55">
        <f t="shared" si="2055"/>
        <v>-2.8133765901318324E-2</v>
      </c>
      <c r="AN237" s="55">
        <f t="shared" si="2055"/>
        <v>-1.2450682243541835E-2</v>
      </c>
      <c r="AO237" s="55">
        <f t="shared" si="2055"/>
        <v>-1.2242776569327615E-2</v>
      </c>
      <c r="AP237" s="55">
        <f t="shared" si="2055"/>
        <v>-1.6721809281147727E-2</v>
      </c>
      <c r="AQ237" s="55">
        <f t="shared" si="2055"/>
        <v>-8.9197780963660156E-3</v>
      </c>
      <c r="AR237" s="55">
        <f t="shared" si="2055"/>
        <v>-1.1208011367737065E-2</v>
      </c>
      <c r="AS237" s="55">
        <f t="shared" si="2055"/>
        <v>-9.8626348080770327E-3</v>
      </c>
      <c r="AT237" s="55">
        <f t="shared" ref="AT237" si="2056">AT236/AT35</f>
        <v>-1.1869285687112452E-2</v>
      </c>
      <c r="AU237" s="55">
        <f>AU236/AU35</f>
        <v>-1.0478516077488818E-2</v>
      </c>
      <c r="AV237" s="55">
        <f t="shared" ref="AV237:AZ237" si="2057">AV236/AV35</f>
        <v>-1.5907999825426615E-2</v>
      </c>
      <c r="AW237" s="55">
        <f t="shared" si="2057"/>
        <v>-2.0366528354080222E-2</v>
      </c>
      <c r="AX237" s="55">
        <f t="shared" si="2057"/>
        <v>-1.9610795977444237E-2</v>
      </c>
      <c r="AY237" s="55">
        <f t="shared" si="2057"/>
        <v>-7.9808449395273179E-2</v>
      </c>
      <c r="AZ237" s="55">
        <f t="shared" si="2057"/>
        <v>-3.8448126992561102E-2</v>
      </c>
      <c r="BA237" s="55">
        <f t="shared" ref="BA237:BB237" si="2058">BA236/BA35</f>
        <v>-6.1248300932774521E-3</v>
      </c>
      <c r="BB237" s="55">
        <f t="shared" si="2058"/>
        <v>-1.5191475894081654E-2</v>
      </c>
    </row>
    <row r="238" spans="1:123" outlineLevel="1">
      <c r="A238" s="52" t="s">
        <v>215</v>
      </c>
      <c r="B238" s="52" t="s">
        <v>28</v>
      </c>
      <c r="C238" s="53" t="s">
        <v>103</v>
      </c>
      <c r="D238" s="53" t="s">
        <v>103</v>
      </c>
      <c r="E238" s="53" t="s">
        <v>103</v>
      </c>
      <c r="F238" s="53" t="s">
        <v>103</v>
      </c>
      <c r="G238" s="53" t="s">
        <v>103</v>
      </c>
      <c r="H238" s="53" t="s">
        <v>103</v>
      </c>
      <c r="I238" s="53" t="s">
        <v>103</v>
      </c>
      <c r="J238" s="53" t="s">
        <v>103</v>
      </c>
      <c r="K238" s="53" t="s">
        <v>103</v>
      </c>
      <c r="L238" s="53" t="s">
        <v>103</v>
      </c>
      <c r="M238" s="53" t="s">
        <v>103</v>
      </c>
      <c r="N238" s="53" t="s">
        <v>103</v>
      </c>
      <c r="O238" s="53" t="s">
        <v>103</v>
      </c>
      <c r="P238" s="53" t="s">
        <v>103</v>
      </c>
      <c r="Q238" s="53" t="s">
        <v>103</v>
      </c>
      <c r="R238" s="53" t="s">
        <v>103</v>
      </c>
      <c r="S238" s="53" t="s">
        <v>103</v>
      </c>
      <c r="T238" s="53" t="s">
        <v>103</v>
      </c>
      <c r="U238" s="53" t="s">
        <v>103</v>
      </c>
      <c r="V238" s="53" t="s">
        <v>103</v>
      </c>
      <c r="W238" s="53" t="s">
        <v>103</v>
      </c>
      <c r="X238" s="53" t="s">
        <v>103</v>
      </c>
      <c r="Y238" s="53" t="s">
        <v>103</v>
      </c>
      <c r="Z238" s="53" t="s">
        <v>103</v>
      </c>
      <c r="AA238" s="53" t="s">
        <v>103</v>
      </c>
      <c r="AB238" s="53" t="s">
        <v>103</v>
      </c>
      <c r="AC238" s="53" t="s">
        <v>103</v>
      </c>
      <c r="AD238" s="53" t="s">
        <v>103</v>
      </c>
      <c r="AE238" s="53" t="s">
        <v>103</v>
      </c>
      <c r="AF238" s="53" t="s">
        <v>103</v>
      </c>
      <c r="AG238" s="53" t="s">
        <v>103</v>
      </c>
      <c r="AH238" s="53" t="s">
        <v>103</v>
      </c>
      <c r="AI238" s="53" t="s">
        <v>103</v>
      </c>
      <c r="AJ238" s="53" t="s">
        <v>103</v>
      </c>
      <c r="AK238" s="53" t="s">
        <v>103</v>
      </c>
      <c r="AL238" s="55">
        <f t="shared" ref="AL238" si="2059">AL236/AG236-1</f>
        <v>4.457856971625529E-2</v>
      </c>
      <c r="AM238" s="55">
        <f t="shared" ref="AM238" si="2060">AM236/AH236-1</f>
        <v>0.41263641323264766</v>
      </c>
      <c r="AN238" s="55">
        <f t="shared" ref="AN238" si="2061">AN236/AI236-1</f>
        <v>-0.30378867656937547</v>
      </c>
      <c r="AO238" s="55">
        <f t="shared" ref="AO238" si="2062">AO236/AJ236-1</f>
        <v>-0.17941998022466621</v>
      </c>
      <c r="AP238" s="55">
        <f t="shared" ref="AP238:AT238" si="2063">AP236/AK236-1</f>
        <v>2.5223162651322184E-4</v>
      </c>
      <c r="AQ238" s="55">
        <f t="shared" si="2063"/>
        <v>-0.42155121095733217</v>
      </c>
      <c r="AR238" s="55">
        <f t="shared" si="2063"/>
        <v>-0.61308109234485397</v>
      </c>
      <c r="AS238" s="55">
        <f t="shared" si="2063"/>
        <v>-0.33863212638602735</v>
      </c>
      <c r="AT238" s="55">
        <f t="shared" si="2063"/>
        <v>-0.26415094339622602</v>
      </c>
      <c r="AU238" s="55">
        <f t="shared" ref="AU238" si="2064">AU236/AP236-1</f>
        <v>-0.45046732552495738</v>
      </c>
      <c r="AV238" s="55">
        <f t="shared" ref="AV238" si="2065">AV236/AQ236-1</f>
        <v>1.8867924528302105E-2</v>
      </c>
      <c r="AW238" s="55">
        <f t="shared" ref="AW238" si="2066">AW236/AR236-1</f>
        <v>0.24353425525176831</v>
      </c>
      <c r="AX238" s="55">
        <f t="shared" ref="AX238" si="2067">AX236/AS236-1</f>
        <v>0.58079309414621072</v>
      </c>
      <c r="AY238" s="55">
        <f t="shared" ref="AY238" si="2068">AY236/AT236-1</f>
        <v>5.6057692307692246</v>
      </c>
      <c r="AZ238" s="55">
        <f t="shared" ref="AZ238:BB238" si="2069">AZ236/AU236-1</f>
        <v>1.772887851026884</v>
      </c>
      <c r="BA238" s="55">
        <f t="shared" si="2069"/>
        <v>-0.56790123456790131</v>
      </c>
      <c r="BB238" s="55">
        <f t="shared" si="2069"/>
        <v>-0.26655348047538208</v>
      </c>
    </row>
    <row r="239" spans="1:123" outlineLevel="1"/>
    <row r="240" spans="1:123" s="72" customFormat="1" outlineLevel="1">
      <c r="A240" s="73" t="s">
        <v>235</v>
      </c>
      <c r="B240" s="73" t="s">
        <v>108</v>
      </c>
      <c r="C240" s="79">
        <f>C259-C221</f>
        <v>4.5</v>
      </c>
      <c r="D240" s="79">
        <f t="shared" ref="D240:G240" si="2070">D259-D221</f>
        <v>4.6000000000000227</v>
      </c>
      <c r="E240" s="79">
        <f t="shared" si="2070"/>
        <v>6.0999999999999659</v>
      </c>
      <c r="F240" s="79">
        <f t="shared" si="2070"/>
        <v>0.19999999999998863</v>
      </c>
      <c r="G240" s="79">
        <f t="shared" si="2070"/>
        <v>15.400000000000091</v>
      </c>
      <c r="H240" s="79">
        <f t="shared" ref="H240:L240" si="2071">H259-H221</f>
        <v>5.5030406772910112</v>
      </c>
      <c r="I240" s="79">
        <f t="shared" si="2071"/>
        <v>3.9741879993997031</v>
      </c>
      <c r="J240" s="79">
        <f t="shared" si="2071"/>
        <v>3.1000000000000227</v>
      </c>
      <c r="K240" s="79">
        <f t="shared" si="2071"/>
        <v>-7.8257197577945021</v>
      </c>
      <c r="L240" s="79">
        <f t="shared" si="2071"/>
        <v>4.7515089188959791</v>
      </c>
      <c r="M240" s="79">
        <f t="shared" ref="M240:Q240" si="2072">M259-M221</f>
        <v>4.3352664309235251</v>
      </c>
      <c r="N240" s="79">
        <f t="shared" si="2072"/>
        <v>42.771728162218039</v>
      </c>
      <c r="O240" s="79">
        <f t="shared" si="2072"/>
        <v>17.526316798824325</v>
      </c>
      <c r="P240" s="79">
        <f t="shared" si="2072"/>
        <v>-182.53926543427622</v>
      </c>
      <c r="Q240" s="79">
        <f t="shared" si="2072"/>
        <v>-118.41613089461475</v>
      </c>
      <c r="R240" s="79">
        <f t="shared" ref="R240:AK240" si="2073">R259-R221</f>
        <v>15.86789467652261</v>
      </c>
      <c r="S240" s="79">
        <f t="shared" si="2073"/>
        <v>59.050534589227482</v>
      </c>
      <c r="T240" s="79">
        <f t="shared" si="2073"/>
        <v>17.336815712738655</v>
      </c>
      <c r="U240" s="79">
        <f t="shared" si="2073"/>
        <v>52.83610812231268</v>
      </c>
      <c r="V240" s="79">
        <f t="shared" si="2073"/>
        <v>149.28051903212508</v>
      </c>
      <c r="W240" s="79">
        <f t="shared" si="2073"/>
        <v>32.638749918463532</v>
      </c>
      <c r="X240" s="79">
        <f t="shared" si="2073"/>
        <v>-19.603149211967775</v>
      </c>
      <c r="Y240" s="79">
        <f t="shared" si="2073"/>
        <v>93.088472527799809</v>
      </c>
      <c r="Z240" s="79">
        <f t="shared" si="2073"/>
        <v>90.502451591272802</v>
      </c>
      <c r="AA240" s="79">
        <f t="shared" si="2073"/>
        <v>197.08130739008743</v>
      </c>
      <c r="AB240" s="79">
        <f t="shared" si="2073"/>
        <v>456.43822578294282</v>
      </c>
      <c r="AC240" s="79">
        <f t="shared" si="2073"/>
        <v>29.963091879636977</v>
      </c>
      <c r="AD240" s="79">
        <f t="shared" si="2073"/>
        <v>177.56101703655008</v>
      </c>
      <c r="AE240" s="79">
        <f t="shared" si="2073"/>
        <v>393.97838231065407</v>
      </c>
      <c r="AF240" s="79">
        <f t="shared" si="2073"/>
        <v>1057.9407170097807</v>
      </c>
      <c r="AG240" s="79">
        <f t="shared" si="2073"/>
        <v>134.14216887932764</v>
      </c>
      <c r="AH240" s="79">
        <f t="shared" si="2073"/>
        <v>181.26454542543911</v>
      </c>
      <c r="AI240" s="79">
        <f t="shared" si="2073"/>
        <v>-134.85467356418565</v>
      </c>
      <c r="AJ240" s="79">
        <f t="shared" si="2073"/>
        <v>46.157316535827931</v>
      </c>
      <c r="AK240" s="79">
        <f t="shared" si="2073"/>
        <v>225.81673046640617</v>
      </c>
      <c r="AL240" s="79">
        <f>AL259-AL221+0.1</f>
        <v>-93.135261195948971</v>
      </c>
      <c r="AM240" s="79">
        <f>AM259-AM221</f>
        <v>18.210384016922262</v>
      </c>
      <c r="AN240" s="79">
        <f>AN259-AN221-0.1</f>
        <v>-21.952567999999452</v>
      </c>
      <c r="AO240" s="79">
        <f t="shared" ref="AO240" si="2074">AO259-AO221</f>
        <v>554.40000000000009</v>
      </c>
      <c r="AP240" s="79">
        <f>AL240+AM240+AN240+AO240</f>
        <v>457.52255482097394</v>
      </c>
      <c r="AQ240" s="79">
        <f>AQ259-AQ221-0.4</f>
        <v>80.259999999999962</v>
      </c>
      <c r="AR240" s="79">
        <f>AR259-AR221</f>
        <v>287.92999999999938</v>
      </c>
      <c r="AS240" s="79">
        <f>AS259-AS221</f>
        <v>260.89009600000009</v>
      </c>
      <c r="AT240" s="79">
        <f>AT259-AT221</f>
        <v>794.0000000000008</v>
      </c>
      <c r="AU240" s="79">
        <f>AQ240+AR240+AS240+AT240</f>
        <v>1423.0800960000001</v>
      </c>
      <c r="AV240" s="79">
        <f>AV259-AV221</f>
        <v>-50.19999999999925</v>
      </c>
      <c r="AW240" s="79">
        <f t="shared" ref="AW240:AZ240" si="2075">AW259-AW221</f>
        <v>55.83533696147731</v>
      </c>
      <c r="AX240" s="79">
        <f t="shared" si="2075"/>
        <v>211.00000000000023</v>
      </c>
      <c r="AY240" s="79">
        <f t="shared" si="2075"/>
        <v>843.30000000000007</v>
      </c>
      <c r="AZ240" s="79">
        <f t="shared" si="2075"/>
        <v>1059.7353369614775</v>
      </c>
      <c r="BA240" s="79">
        <f>BA259-BA221</f>
        <v>130.63511924978275</v>
      </c>
      <c r="BB240" s="79">
        <f>BB259-BB221</f>
        <v>138.59259303131466</v>
      </c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</row>
    <row r="241" spans="1:54" outlineLevel="1">
      <c r="A241" s="52" t="s">
        <v>224</v>
      </c>
      <c r="B241" s="52" t="s">
        <v>39</v>
      </c>
      <c r="C241" s="53" t="s">
        <v>103</v>
      </c>
      <c r="D241" s="53" t="s">
        <v>103</v>
      </c>
      <c r="E241" s="53" t="s">
        <v>103</v>
      </c>
      <c r="F241" s="53" t="s">
        <v>103</v>
      </c>
      <c r="G241" s="53" t="s">
        <v>103</v>
      </c>
      <c r="H241" s="53" t="s">
        <v>103</v>
      </c>
      <c r="I241" s="53" t="s">
        <v>103</v>
      </c>
      <c r="J241" s="53" t="s">
        <v>103</v>
      </c>
      <c r="K241" s="53" t="s">
        <v>103</v>
      </c>
      <c r="L241" s="53" t="s">
        <v>103</v>
      </c>
      <c r="M241" s="53" t="s">
        <v>103</v>
      </c>
      <c r="N241" s="53" t="s">
        <v>103</v>
      </c>
      <c r="O241" s="53" t="s">
        <v>103</v>
      </c>
      <c r="P241" s="53" t="s">
        <v>103</v>
      </c>
      <c r="Q241" s="53" t="s">
        <v>103</v>
      </c>
      <c r="R241" s="55">
        <f t="shared" ref="R241:AS241" si="2076">R240/R35</f>
        <v>5.9040554111732067E-3</v>
      </c>
      <c r="S241" s="55">
        <f t="shared" si="2076"/>
        <v>1.9048298528174402E-2</v>
      </c>
      <c r="T241" s="55">
        <f t="shared" si="2076"/>
        <v>5.3477309527244082E-3</v>
      </c>
      <c r="U241" s="55">
        <f t="shared" si="2076"/>
        <v>1.2186684728342544E-2</v>
      </c>
      <c r="V241" s="55">
        <f t="shared" si="2076"/>
        <v>1.1142484095004027E-2</v>
      </c>
      <c r="W241" s="55">
        <f t="shared" si="2076"/>
        <v>1.1196250495615847E-2</v>
      </c>
      <c r="X241" s="55">
        <f t="shared" si="2076"/>
        <v>-5.7593505050283619E-3</v>
      </c>
      <c r="Y241" s="55">
        <f t="shared" si="2076"/>
        <v>2.6797336763708188E-2</v>
      </c>
      <c r="Z241" s="55">
        <f t="shared" si="2076"/>
        <v>1.9454373027053464E-2</v>
      </c>
      <c r="AA241" s="55">
        <f t="shared" si="2076"/>
        <v>1.3643858166533355E-2</v>
      </c>
      <c r="AB241" s="55">
        <f t="shared" si="2076"/>
        <v>6.0712774377051991E-2</v>
      </c>
      <c r="AC241" s="55">
        <f t="shared" si="2076"/>
        <v>4.2882941471722481E-3</v>
      </c>
      <c r="AD241" s="55">
        <f t="shared" si="2076"/>
        <v>1.7041175139983208E-2</v>
      </c>
      <c r="AE241" s="55">
        <f t="shared" si="2076"/>
        <v>3.2838988468032598E-2</v>
      </c>
      <c r="AF241" s="55">
        <f t="shared" si="2076"/>
        <v>2.8653412809388396E-2</v>
      </c>
      <c r="AG241" s="55">
        <f t="shared" si="2076"/>
        <v>1.4187321689598888E-2</v>
      </c>
      <c r="AH241" s="55">
        <f t="shared" si="2076"/>
        <v>1.9046063481288317E-2</v>
      </c>
      <c r="AI241" s="55">
        <f t="shared" si="2076"/>
        <v>-1.4122055217457415E-2</v>
      </c>
      <c r="AJ241" s="55">
        <f t="shared" si="2076"/>
        <v>3.964307480224279E-3</v>
      </c>
      <c r="AK241" s="55">
        <f t="shared" si="2076"/>
        <v>5.6222704157203405E-3</v>
      </c>
      <c r="AL241" s="55">
        <f t="shared" si="2076"/>
        <v>-1.1284477646105708E-2</v>
      </c>
      <c r="AM241" s="55">
        <f t="shared" si="2076"/>
        <v>2.0925670826393585E-3</v>
      </c>
      <c r="AN241" s="55">
        <f t="shared" si="2076"/>
        <v>-2.438198130237356E-3</v>
      </c>
      <c r="AO241" s="55">
        <f t="shared" si="2076"/>
        <v>5.3360026179522235E-2</v>
      </c>
      <c r="AP241" s="55">
        <f t="shared" si="2076"/>
        <v>1.2586843224938899E-2</v>
      </c>
      <c r="AQ241" s="55">
        <f t="shared" si="2076"/>
        <v>1.0005609923331044E-2</v>
      </c>
      <c r="AR241" s="55">
        <f t="shared" si="2076"/>
        <v>3.406653344360315E-2</v>
      </c>
      <c r="AS241" s="55">
        <f t="shared" si="2076"/>
        <v>3.4705472644890219E-2</v>
      </c>
      <c r="AT241" s="55">
        <f t="shared" ref="AT241" si="2077">AT240/AT35</f>
        <v>0.10068603456802658</v>
      </c>
      <c r="AU241" s="55">
        <f>AU240/AU35</f>
        <v>4.4643337720766216E-2</v>
      </c>
      <c r="AV241" s="55">
        <f t="shared" ref="AV241:AZ241" si="2078">AV240/AV35</f>
        <v>-1.0954479989525432E-2</v>
      </c>
      <c r="AW241" s="55">
        <f t="shared" si="2078"/>
        <v>9.653412337738124E-3</v>
      </c>
      <c r="AX241" s="55">
        <f t="shared" si="2078"/>
        <v>3.5306125863828829E-2</v>
      </c>
      <c r="AY241" s="55">
        <f t="shared" si="2078"/>
        <v>0.10885082544886607</v>
      </c>
      <c r="AZ241" s="55">
        <f t="shared" si="2078"/>
        <v>4.3991404463398207E-2</v>
      </c>
      <c r="BA241" s="55">
        <f t="shared" ref="BA241:BB241" si="2079">BA240/BA35</f>
        <v>2.5400568559363745E-2</v>
      </c>
      <c r="BB241" s="55">
        <f t="shared" si="2079"/>
        <v>2.4368356899693123E-2</v>
      </c>
    </row>
    <row r="242" spans="1:54" outlineLevel="1">
      <c r="A242" s="52" t="s">
        <v>215</v>
      </c>
      <c r="B242" s="52" t="s">
        <v>28</v>
      </c>
      <c r="C242" s="53" t="s">
        <v>103</v>
      </c>
      <c r="D242" s="53" t="s">
        <v>103</v>
      </c>
      <c r="E242" s="53" t="s">
        <v>103</v>
      </c>
      <c r="F242" s="53" t="s">
        <v>103</v>
      </c>
      <c r="G242" s="53" t="s">
        <v>103</v>
      </c>
      <c r="H242" s="55">
        <f>H240/C240-1</f>
        <v>0.22289792828689148</v>
      </c>
      <c r="I242" s="55">
        <f t="shared" ref="I242" si="2080">I240/D240-1</f>
        <v>-0.13604608708702537</v>
      </c>
      <c r="J242" s="55">
        <f t="shared" ref="J242" si="2081">J240/E240-1</f>
        <v>-0.49180327868851803</v>
      </c>
      <c r="K242" s="55">
        <f t="shared" ref="K242" si="2082">K240/F240-1</f>
        <v>-40.128598788974735</v>
      </c>
      <c r="L242" s="55">
        <f t="shared" ref="L242" si="2083">L240/G240-1</f>
        <v>-0.69146045981195126</v>
      </c>
      <c r="M242" s="55">
        <f>M240/H240-1</f>
        <v>-0.21220527247535226</v>
      </c>
      <c r="N242" s="55">
        <f t="shared" ref="N242" si="2084">N240/I240-1</f>
        <v>9.762381691223128</v>
      </c>
      <c r="O242" s="55">
        <f t="shared" ref="O242" si="2085">O240/J240-1</f>
        <v>4.6536505802658699</v>
      </c>
      <c r="P242" s="55">
        <f t="shared" ref="P242" si="2086">P240/K240-1</f>
        <v>22.3255561256797</v>
      </c>
      <c r="Q242" s="55">
        <f t="shared" ref="Q242" si="2087">Q240/L240-1</f>
        <v>-25.921794932067378</v>
      </c>
      <c r="R242" s="55">
        <f t="shared" ref="R242" si="2088">R240/M240-1</f>
        <v>2.6601890401329573</v>
      </c>
      <c r="S242" s="55">
        <f t="shared" ref="S242" si="2089">S240/N240-1</f>
        <v>0.38059735078437051</v>
      </c>
      <c r="T242" s="55">
        <f t="shared" ref="T242" si="2090">T240/O240-1</f>
        <v>-1.081237365847354E-2</v>
      </c>
      <c r="U242" s="55">
        <f t="shared" ref="U242" si="2091">U240/P240-1</f>
        <v>-1.2894506450248451</v>
      </c>
      <c r="V242" s="55">
        <f t="shared" ref="V242" si="2092">V240/Q240-1</f>
        <v>-2.260643443628287</v>
      </c>
      <c r="W242" s="55">
        <f>W240/R240-1</f>
        <v>1.056904875147318</v>
      </c>
      <c r="X242" s="55">
        <f t="shared" ref="X242" si="2093">X240/S240-1</f>
        <v>-1.3319724257931436</v>
      </c>
      <c r="Y242" s="55">
        <f t="shared" ref="Y242" si="2094">Y240/T240-1</f>
        <v>4.3694100502781916</v>
      </c>
      <c r="Z242" s="55">
        <f t="shared" ref="Z242" si="2095">Z240/U240-1</f>
        <v>0.71289019588203972</v>
      </c>
      <c r="AA242" s="55">
        <f t="shared" ref="AA242" si="2096">AA240/V240-1</f>
        <v>0.32020781189590886</v>
      </c>
      <c r="AB242" s="55">
        <f t="shared" ref="AB242" si="2097">AB240/W240-1</f>
        <v>12.984549865518552</v>
      </c>
      <c r="AC242" s="55">
        <f t="shared" ref="AC242" si="2098">AC240/X240-1</f>
        <v>-2.5284835898379239</v>
      </c>
      <c r="AD242" s="55">
        <f t="shared" ref="AD242" si="2099">AD240/Y240-1</f>
        <v>0.9074436631616607</v>
      </c>
      <c r="AE242" s="55">
        <f t="shared" ref="AE242" si="2100">AE240/Z240-1</f>
        <v>3.3532343641909215</v>
      </c>
      <c r="AF242" s="55">
        <f t="shared" ref="AF242" si="2101">AF240/AA240-1</f>
        <v>4.3680419062563605</v>
      </c>
      <c r="AG242" s="55">
        <f t="shared" ref="AG242" si="2102">AG240/AB240-1</f>
        <v>-0.70611101064283255</v>
      </c>
      <c r="AH242" s="55">
        <f t="shared" ref="AH242" si="2103">AH240/AC240-1</f>
        <v>5.0495941524855494</v>
      </c>
      <c r="AI242" s="55">
        <f t="shared" ref="AI242" si="2104">AI240/AD240-1</f>
        <v>-1.7594835612843243</v>
      </c>
      <c r="AJ242" s="55">
        <f t="shared" ref="AJ242" si="2105">AJ240/AE240-1</f>
        <v>-0.88284302233762502</v>
      </c>
      <c r="AK242" s="55">
        <f t="shared" ref="AK242" si="2106">AK240/AF240-1</f>
        <v>-0.7865506763888751</v>
      </c>
      <c r="AL242" s="55">
        <f t="shared" ref="AL242" si="2107">AL240/AG240-1</f>
        <v>-1.6943026340936242</v>
      </c>
      <c r="AM242" s="55">
        <f t="shared" ref="AM242" si="2108">AM240/AH240-1</f>
        <v>-0.89953697798882093</v>
      </c>
      <c r="AN242" s="55">
        <f t="shared" ref="AN242:AO242" si="2109">AN240/AI240-1</f>
        <v>-0.83721314642053635</v>
      </c>
      <c r="AO242" s="55">
        <f t="shared" si="2109"/>
        <v>11.011096866293501</v>
      </c>
      <c r="AP242" s="55">
        <f t="shared" ref="AP242:AT242" si="2110">AP240/AK240-1</f>
        <v>1.0260790857966908</v>
      </c>
      <c r="AQ242" s="55">
        <f t="shared" si="2110"/>
        <v>-1.861757394239111</v>
      </c>
      <c r="AR242" s="55">
        <f t="shared" si="2110"/>
        <v>14.811308522238535</v>
      </c>
      <c r="AS242" s="55">
        <f t="shared" si="2110"/>
        <v>-12.884263198729489</v>
      </c>
      <c r="AT242" s="55">
        <f t="shared" si="2110"/>
        <v>0.43217893217893333</v>
      </c>
      <c r="AU242" s="55">
        <f t="shared" ref="AU242" si="2111">AU240/AP240-1</f>
        <v>2.1104042434735124</v>
      </c>
      <c r="AV242" s="55">
        <f t="shared" ref="AV242" si="2112">AV240/AQ240-1</f>
        <v>-1.6254672314976237</v>
      </c>
      <c r="AW242" s="55">
        <f t="shared" ref="AW242" si="2113">AW240/AR240-1</f>
        <v>-0.80608016892481704</v>
      </c>
      <c r="AX242" s="55">
        <f t="shared" ref="AX242" si="2114">AX240/AS240-1</f>
        <v>-0.19123031791900535</v>
      </c>
      <c r="AY242" s="55">
        <f t="shared" ref="AY242" si="2115">AY240/AT240-1</f>
        <v>6.2090680100754581E-2</v>
      </c>
      <c r="AZ242" s="55">
        <f t="shared" ref="AZ242:BB242" si="2116">AZ240/AU240-1</f>
        <v>-0.2553227749160526</v>
      </c>
      <c r="BA242" s="55">
        <f t="shared" si="2116"/>
        <v>-3.6022932121471056</v>
      </c>
      <c r="BB242" s="55">
        <f t="shared" si="2116"/>
        <v>1.4821663228599191</v>
      </c>
    </row>
    <row r="243" spans="1:54" s="59" customFormat="1" outlineLevel="1">
      <c r="A243" s="57" t="s">
        <v>219</v>
      </c>
      <c r="B243" s="57" t="s">
        <v>29</v>
      </c>
      <c r="C243" s="80">
        <f>12.2-34.5+9.5</f>
        <v>-12.8</v>
      </c>
      <c r="D243" s="80">
        <f>2.5-96-11.3-22.8</f>
        <v>-127.6</v>
      </c>
      <c r="E243" s="80">
        <f>2.6+19.3</f>
        <v>21.900000000000002</v>
      </c>
      <c r="F243" s="80">
        <v>0</v>
      </c>
      <c r="G243" s="80">
        <f t="shared" ref="G243" si="2117">G262-G224</f>
        <v>15.365174123834777</v>
      </c>
      <c r="H243" s="80">
        <f>12.2-34.5+9.5</f>
        <v>-12.8</v>
      </c>
      <c r="I243" s="80">
        <f>2.5-96-11.3-22.8</f>
        <v>-127.6</v>
      </c>
      <c r="J243" s="80">
        <f>2.6+19.3</f>
        <v>21.900000000000002</v>
      </c>
      <c r="K243" s="80">
        <v>0</v>
      </c>
      <c r="L243" s="80">
        <f t="shared" ref="L243" si="2118">L262-L224</f>
        <v>4.7062323207960617</v>
      </c>
      <c r="M243" s="80">
        <f>12.2-34.5+9.5</f>
        <v>-12.8</v>
      </c>
      <c r="N243" s="80">
        <f>2.5-96-11.3-22.8</f>
        <v>-127.6</v>
      </c>
      <c r="O243" s="80">
        <f>2.6+19.3</f>
        <v>21.900000000000002</v>
      </c>
      <c r="P243" s="80">
        <v>0</v>
      </c>
      <c r="Q243" s="80">
        <f t="shared" ref="Q243" si="2119">Q262-Q224</f>
        <v>-11.226834263678029</v>
      </c>
      <c r="R243" s="80">
        <v>0</v>
      </c>
      <c r="S243" s="80">
        <v>0</v>
      </c>
      <c r="T243" s="80">
        <f>-63.4+31.2</f>
        <v>-32.200000000000003</v>
      </c>
      <c r="U243" s="80">
        <f>34.2-57.2</f>
        <v>-23</v>
      </c>
      <c r="V243" s="80">
        <f>V262-V224</f>
        <v>-51.010834068677923</v>
      </c>
      <c r="W243" s="80">
        <f>12.2-34.5+9.5</f>
        <v>-12.8</v>
      </c>
      <c r="X243" s="80">
        <f>2.5-96-11.3-22.8</f>
        <v>-127.6</v>
      </c>
      <c r="Y243" s="80">
        <f>2.6+19.3</f>
        <v>21.900000000000002</v>
      </c>
      <c r="Z243" s="80">
        <v>0</v>
      </c>
      <c r="AA243" s="80">
        <f t="shared" ref="AA243:AM243" si="2120">AA262-AA224</f>
        <v>12.594899660259671</v>
      </c>
      <c r="AB243" s="80">
        <f t="shared" si="2120"/>
        <v>52.814417472167037</v>
      </c>
      <c r="AC243" s="80">
        <f t="shared" si="2120"/>
        <v>-72.675944624622389</v>
      </c>
      <c r="AD243" s="80">
        <f t="shared" si="2120"/>
        <v>30.652535840420455</v>
      </c>
      <c r="AE243" s="80">
        <f t="shared" si="2120"/>
        <v>57.465208339883816</v>
      </c>
      <c r="AF243" s="80">
        <f t="shared" si="2120"/>
        <v>68.256217027849743</v>
      </c>
      <c r="AG243" s="80">
        <f t="shared" si="2120"/>
        <v>55.948612934455241</v>
      </c>
      <c r="AH243" s="80">
        <f t="shared" si="2120"/>
        <v>37.84361839924793</v>
      </c>
      <c r="AI243" s="80">
        <f t="shared" si="2120"/>
        <v>-188.32124206040942</v>
      </c>
      <c r="AJ243" s="80">
        <f t="shared" si="2120"/>
        <v>-0.9183566350207002</v>
      </c>
      <c r="AK243" s="80">
        <f t="shared" si="2120"/>
        <v>-96.339994171729359</v>
      </c>
      <c r="AL243" s="80">
        <f t="shared" si="2120"/>
        <v>35.226002539318358</v>
      </c>
      <c r="AM243" s="80">
        <f t="shared" si="2120"/>
        <v>99.941635752699085</v>
      </c>
      <c r="AN243" s="80">
        <f>AN262-AN224+0.1</f>
        <v>64.193999999999932</v>
      </c>
      <c r="AO243" s="80">
        <f t="shared" ref="AO243" si="2121">AO262-AO224</f>
        <v>100.29999999999973</v>
      </c>
      <c r="AP243" s="80">
        <f>AL243+AM243+AN243+AO243</f>
        <v>299.66163829201707</v>
      </c>
      <c r="AQ243" s="80">
        <f>AQ262-AQ224</f>
        <v>-5.1000000000002501</v>
      </c>
      <c r="AR243" s="80">
        <f t="shared" ref="AR243" si="2122">AR262-AR224</f>
        <v>101.99999999999989</v>
      </c>
      <c r="AS243" s="80">
        <f>AS262-AS224</f>
        <v>221.46283800000032</v>
      </c>
      <c r="AT243" s="80">
        <f>AT262-AT224</f>
        <v>2.6999999999999318</v>
      </c>
      <c r="AU243" s="80">
        <f>AQ243+AR243+AS243+AT243</f>
        <v>321.06283799999989</v>
      </c>
      <c r="AV243" s="80">
        <f t="shared" ref="AV243:AZ243" si="2123">AV262-AV224</f>
        <v>-64.299999999999841</v>
      </c>
      <c r="AW243" s="80">
        <f t="shared" si="2123"/>
        <v>23.099999999999568</v>
      </c>
      <c r="AX243" s="80">
        <f t="shared" si="2123"/>
        <v>137.1999999999997</v>
      </c>
      <c r="AY243" s="80">
        <f t="shared" si="2123"/>
        <v>231.39999999999969</v>
      </c>
      <c r="AZ243" s="80">
        <f t="shared" si="2123"/>
        <v>327.50000000000045</v>
      </c>
      <c r="BA243" s="80">
        <f t="shared" ref="BA243:BB243" si="2124">BA262-BA224</f>
        <v>125.53511924978341</v>
      </c>
      <c r="BB243" s="80">
        <f t="shared" si="2124"/>
        <v>93.392593031314618</v>
      </c>
    </row>
    <row r="244" spans="1:54" outlineLevel="1">
      <c r="A244" s="52" t="s">
        <v>224</v>
      </c>
      <c r="B244" s="52" t="s">
        <v>39</v>
      </c>
      <c r="C244" s="55">
        <f t="shared" ref="C244:AS244" si="2125">C243/C37</f>
        <v>-8.1237756565660478E-3</v>
      </c>
      <c r="D244" s="55">
        <f t="shared" si="2125"/>
        <v>-6.918294619056474E-2</v>
      </c>
      <c r="E244" s="55">
        <f t="shared" si="2125"/>
        <v>1.1609145069516659E-2</v>
      </c>
      <c r="F244" s="55">
        <f t="shared" si="2125"/>
        <v>0</v>
      </c>
      <c r="G244" s="55">
        <f t="shared" si="2125"/>
        <v>2.0576152878594108E-3</v>
      </c>
      <c r="H244" s="55">
        <f t="shared" si="2125"/>
        <v>-8.2068227337520321E-3</v>
      </c>
      <c r="I244" s="55">
        <f t="shared" si="2125"/>
        <v>-6.7172743111400757E-2</v>
      </c>
      <c r="J244" s="55">
        <f t="shared" si="2125"/>
        <v>1.2363800598430532E-2</v>
      </c>
      <c r="K244" s="55">
        <f t="shared" si="2125"/>
        <v>0</v>
      </c>
      <c r="L244" s="55">
        <f t="shared" si="2125"/>
        <v>6.4179384617682629E-4</v>
      </c>
      <c r="M244" s="55">
        <f t="shared" si="2125"/>
        <v>-8.0799953651595115E-3</v>
      </c>
      <c r="N244" s="55">
        <f t="shared" si="2125"/>
        <v>-6.8085737829505E-2</v>
      </c>
      <c r="O244" s="55">
        <f t="shared" si="2125"/>
        <v>1.1174482900268807E-2</v>
      </c>
      <c r="P244" s="55">
        <f t="shared" si="2125"/>
        <v>0</v>
      </c>
      <c r="Q244" s="55">
        <f t="shared" si="2125"/>
        <v>-1.4599824063629104E-3</v>
      </c>
      <c r="R244" s="55">
        <f t="shared" si="2125"/>
        <v>0</v>
      </c>
      <c r="S244" s="55">
        <f t="shared" si="2125"/>
        <v>0</v>
      </c>
      <c r="T244" s="55">
        <f t="shared" si="2125"/>
        <v>-1.5717492885758244E-2</v>
      </c>
      <c r="U244" s="55">
        <f t="shared" si="2125"/>
        <v>-8.747451666454735E-3</v>
      </c>
      <c r="V244" s="55">
        <f t="shared" si="2125"/>
        <v>-6.0386622564431213E-3</v>
      </c>
      <c r="W244" s="55">
        <f t="shared" si="2125"/>
        <v>-7.2893186165607681E-3</v>
      </c>
      <c r="X244" s="55">
        <f t="shared" si="2125"/>
        <v>-5.666070036228988E-2</v>
      </c>
      <c r="Y244" s="55">
        <f t="shared" si="2125"/>
        <v>9.7688617823531235E-3</v>
      </c>
      <c r="Z244" s="55">
        <f t="shared" si="2125"/>
        <v>0</v>
      </c>
      <c r="AA244" s="55">
        <f t="shared" si="2125"/>
        <v>1.3975183848040965E-3</v>
      </c>
      <c r="AB244" s="55">
        <f t="shared" si="2125"/>
        <v>1.268864913111486E-2</v>
      </c>
      <c r="AC244" s="55">
        <f t="shared" si="2125"/>
        <v>-1.8279819293634019E-2</v>
      </c>
      <c r="AD244" s="55">
        <f t="shared" si="2125"/>
        <v>5.0385353582910273E-3</v>
      </c>
      <c r="AE244" s="55">
        <f t="shared" si="2125"/>
        <v>9.0916742584943675E-3</v>
      </c>
      <c r="AF244" s="55">
        <f t="shared" si="2125"/>
        <v>3.3227082509404969E-3</v>
      </c>
      <c r="AG244" s="55">
        <f t="shared" si="2125"/>
        <v>1.0788508907394603E-2</v>
      </c>
      <c r="AH244" s="55">
        <f t="shared" si="2125"/>
        <v>6.8387908106243038E-3</v>
      </c>
      <c r="AI244" s="55">
        <f t="shared" si="2125"/>
        <v>-3.3922662902010854E-2</v>
      </c>
      <c r="AJ244" s="55">
        <f t="shared" si="2125"/>
        <v>-1.4951354101648927E-4</v>
      </c>
      <c r="AK244" s="55">
        <f t="shared" si="2125"/>
        <v>-4.2983211046624878E-3</v>
      </c>
      <c r="AL244" s="55">
        <f t="shared" si="2125"/>
        <v>7.4136275942310228E-3</v>
      </c>
      <c r="AM244" s="55">
        <f t="shared" si="2125"/>
        <v>1.7991148119856311E-2</v>
      </c>
      <c r="AN244" s="55">
        <f t="shared" si="2125"/>
        <v>1.1110970720548013E-2</v>
      </c>
      <c r="AO244" s="55">
        <f t="shared" si="2125"/>
        <v>1.6876430205949613E-2</v>
      </c>
      <c r="AP244" s="55">
        <f t="shared" si="2125"/>
        <v>1.3604103167437777E-2</v>
      </c>
      <c r="AQ244" s="55">
        <f t="shared" si="2125"/>
        <v>-1.0485844110451406E-3</v>
      </c>
      <c r="AR244" s="55">
        <f t="shared" si="2125"/>
        <v>1.8671401636493418E-2</v>
      </c>
      <c r="AS244" s="55">
        <f t="shared" si="2125"/>
        <v>4.2328249013672374E-2</v>
      </c>
      <c r="AT244" s="55">
        <f t="shared" ref="AT244" si="2126">AT243/AT37</f>
        <v>5.5302937200441026E-4</v>
      </c>
      <c r="AU244" s="55">
        <f>AU243/AU37</f>
        <v>1.5706934364811138E-2</v>
      </c>
      <c r="AV244" s="55">
        <f t="shared" ref="AV244:AZ244" si="2127">AV243/AV37</f>
        <v>-1.4043594111737176E-2</v>
      </c>
      <c r="AW244" s="55">
        <f t="shared" si="2127"/>
        <v>3.9960558409880415E-3</v>
      </c>
      <c r="AX244" s="55">
        <f t="shared" si="2127"/>
        <v>2.2960037485775436E-2</v>
      </c>
      <c r="AY244" s="55">
        <f t="shared" si="2127"/>
        <v>3.263475587397395E-2</v>
      </c>
      <c r="AZ244" s="55">
        <f t="shared" si="2127"/>
        <v>1.3980849437991216E-2</v>
      </c>
      <c r="BA244" s="55">
        <f t="shared" ref="BA244:BB244" si="2128">BA243/BA37</f>
        <v>2.4408929401404666E-2</v>
      </c>
      <c r="BB244" s="55">
        <f t="shared" si="2128"/>
        <v>1.6420964418067063E-2</v>
      </c>
    </row>
    <row r="245" spans="1:54" outlineLevel="1">
      <c r="A245" s="52" t="s">
        <v>215</v>
      </c>
      <c r="B245" s="52" t="s">
        <v>28</v>
      </c>
      <c r="C245" s="53" t="s">
        <v>103</v>
      </c>
      <c r="D245" s="53" t="s">
        <v>103</v>
      </c>
      <c r="E245" s="53" t="s">
        <v>103</v>
      </c>
      <c r="F245" s="53" t="s">
        <v>103</v>
      </c>
      <c r="G245" s="53" t="s">
        <v>103</v>
      </c>
      <c r="H245" s="53" t="s">
        <v>103</v>
      </c>
      <c r="I245" s="53" t="s">
        <v>103</v>
      </c>
      <c r="J245" s="53" t="s">
        <v>103</v>
      </c>
      <c r="K245" s="53" t="s">
        <v>103</v>
      </c>
      <c r="L245" s="55">
        <f t="shared" ref="L245" si="2129">L243/G243-1</f>
        <v>-0.69370784327815349</v>
      </c>
      <c r="M245" s="55">
        <f t="shared" ref="M245" si="2130">M243/H243-1</f>
        <v>0</v>
      </c>
      <c r="N245" s="55">
        <f t="shared" ref="N245" si="2131">N243/I243-1</f>
        <v>0</v>
      </c>
      <c r="O245" s="55">
        <f t="shared" ref="O245" si="2132">O243/J243-1</f>
        <v>0</v>
      </c>
      <c r="P245" s="53" t="s">
        <v>103</v>
      </c>
      <c r="Q245" s="55">
        <f t="shared" ref="Q245" si="2133">Q243/L243-1</f>
        <v>-3.385524873914215</v>
      </c>
      <c r="R245" s="55">
        <f t="shared" ref="R245" si="2134">R243/M243-1</f>
        <v>-1</v>
      </c>
      <c r="S245" s="55">
        <f t="shared" ref="S245" si="2135">S243/N243-1</f>
        <v>-1</v>
      </c>
      <c r="T245" s="55">
        <f t="shared" ref="T245" si="2136">T243/O243-1</f>
        <v>-2.4703196347031966</v>
      </c>
      <c r="U245" s="53" t="s">
        <v>103</v>
      </c>
      <c r="V245" s="55">
        <f t="shared" ref="V245" si="2137">V243/Q243-1</f>
        <v>3.5436525444855222</v>
      </c>
      <c r="W245" s="53" t="s">
        <v>103</v>
      </c>
      <c r="X245" s="53" t="s">
        <v>103</v>
      </c>
      <c r="Y245" s="55">
        <f t="shared" ref="Y245" si="2138">Y243/T243-1</f>
        <v>-1.6801242236024845</v>
      </c>
      <c r="Z245" s="55">
        <f t="shared" ref="Z245" si="2139">Z243/U243-1</f>
        <v>-1</v>
      </c>
      <c r="AA245" s="55">
        <f t="shared" ref="AA245" si="2140">AA243/V243-1</f>
        <v>-1.2469063658771518</v>
      </c>
      <c r="AB245" s="55">
        <f t="shared" ref="AB245" si="2141">AB243/W243-1</f>
        <v>-5.1261263650130493</v>
      </c>
      <c r="AC245" s="55">
        <f t="shared" ref="AC245" si="2142">AC243/X243-1</f>
        <v>-0.4304393054496678</v>
      </c>
      <c r="AD245" s="55">
        <f t="shared" ref="AD245" si="2143">AD243/Y243-1</f>
        <v>0.39965917079545443</v>
      </c>
      <c r="AE245" s="53" t="s">
        <v>103</v>
      </c>
      <c r="AF245" s="55">
        <f t="shared" ref="AF245" si="2144">AF243/AA243-1</f>
        <v>4.4193537756570338</v>
      </c>
      <c r="AG245" s="55">
        <f t="shared" ref="AG245" si="2145">AG243/AB243-1</f>
        <v>5.9343558299017607E-2</v>
      </c>
      <c r="AH245" s="55">
        <f t="shared" ref="AH245" si="2146">AH243/AC243-1</f>
        <v>-1.5207172551346051</v>
      </c>
      <c r="AI245" s="55">
        <f t="shared" ref="AI245" si="2147">AI243/AD243-1</f>
        <v>-7.1437410281754437</v>
      </c>
      <c r="AJ245" s="55">
        <f t="shared" ref="AJ245" si="2148">AJ243/AE243-1</f>
        <v>-1.01598108945484</v>
      </c>
      <c r="AK245" s="55">
        <f t="shared" ref="AK245" si="2149">AK243/AF243-1</f>
        <v>-2.4114464347243407</v>
      </c>
      <c r="AL245" s="55">
        <f t="shared" ref="AL245" si="2150">AL243/AG243-1</f>
        <v>-0.37038649053576678</v>
      </c>
      <c r="AM245" s="55">
        <f t="shared" ref="AM245" si="2151">AM243/AH243-1</f>
        <v>1.6409112019448235</v>
      </c>
      <c r="AN245" s="55">
        <f t="shared" ref="AN245:AO245" si="2152">AN243/AI243-1</f>
        <v>-1.3408749820129577</v>
      </c>
      <c r="AO245" s="55">
        <f t="shared" si="2152"/>
        <v>-110.21682947032764</v>
      </c>
      <c r="AP245" s="55">
        <f t="shared" ref="AP245:AT245" si="2153">AP243/AK243-1</f>
        <v>-4.1104593774197227</v>
      </c>
      <c r="AQ245" s="55">
        <f t="shared" si="2153"/>
        <v>-1.1447794138522462</v>
      </c>
      <c r="AR245" s="55">
        <f t="shared" si="2153"/>
        <v>2.0595662976681028E-2</v>
      </c>
      <c r="AS245" s="55">
        <f t="shared" si="2153"/>
        <v>2.4498993363865869</v>
      </c>
      <c r="AT245" s="55">
        <f t="shared" si="2153"/>
        <v>-0.97308075772682012</v>
      </c>
      <c r="AU245" s="55">
        <f t="shared" ref="AU245" si="2154">AU243/AP243-1</f>
        <v>7.1417882615750772E-2</v>
      </c>
      <c r="AV245" s="55">
        <f t="shared" ref="AV245" si="2155">AV243/AQ243-1</f>
        <v>11.607843137254253</v>
      </c>
      <c r="AW245" s="55">
        <f t="shared" ref="AW245" si="2156">AW243/AR243-1</f>
        <v>-0.77352941176470991</v>
      </c>
      <c r="AX245" s="55">
        <f t="shared" ref="AX245" si="2157">AX243/AS243-1</f>
        <v>-0.38048296843374008</v>
      </c>
      <c r="AY245" s="55">
        <f t="shared" ref="AY245" si="2158">AY243/AT243-1</f>
        <v>84.703703703705756</v>
      </c>
      <c r="AZ245" s="55">
        <f t="shared" ref="AZ245:BB245" si="2159">AZ243/AU243-1</f>
        <v>2.0049539336597366E-2</v>
      </c>
      <c r="BA245" s="55">
        <f t="shared" si="2159"/>
        <v>-2.9523346695145212</v>
      </c>
      <c r="BB245" s="55">
        <f t="shared" si="2159"/>
        <v>3.0429693952950805</v>
      </c>
    </row>
    <row r="246" spans="1:54" s="59" customFormat="1" outlineLevel="1">
      <c r="A246" s="57" t="s">
        <v>30</v>
      </c>
      <c r="B246" s="57" t="s">
        <v>30</v>
      </c>
      <c r="C246" s="80">
        <v>0</v>
      </c>
      <c r="D246" s="80">
        <v>0</v>
      </c>
      <c r="E246" s="80">
        <v>0</v>
      </c>
      <c r="F246" s="80">
        <v>0</v>
      </c>
      <c r="G246" s="80">
        <v>0</v>
      </c>
      <c r="H246" s="80">
        <v>0</v>
      </c>
      <c r="I246" s="80">
        <v>0</v>
      </c>
      <c r="J246" s="80">
        <v>0</v>
      </c>
      <c r="K246" s="80">
        <v>0</v>
      </c>
      <c r="L246" s="80">
        <v>0</v>
      </c>
      <c r="M246" s="80">
        <v>0</v>
      </c>
      <c r="N246" s="80">
        <v>0</v>
      </c>
      <c r="O246" s="80">
        <v>0</v>
      </c>
      <c r="P246" s="80">
        <v>0</v>
      </c>
      <c r="Q246" s="80">
        <v>0</v>
      </c>
      <c r="R246" s="80">
        <v>0</v>
      </c>
      <c r="S246" s="80">
        <v>0</v>
      </c>
      <c r="T246" s="80">
        <v>0</v>
      </c>
      <c r="U246" s="80">
        <v>0</v>
      </c>
      <c r="V246" s="80">
        <v>0</v>
      </c>
      <c r="W246" s="80">
        <v>0</v>
      </c>
      <c r="X246" s="80">
        <v>0</v>
      </c>
      <c r="Y246" s="80">
        <v>0</v>
      </c>
      <c r="Z246" s="80">
        <v>0</v>
      </c>
      <c r="AA246" s="80">
        <v>0</v>
      </c>
      <c r="AB246" s="80">
        <f t="shared" ref="AB246:AM246" si="2160">AB265-AB227</f>
        <v>75.161840365239499</v>
      </c>
      <c r="AC246" s="80">
        <f t="shared" si="2160"/>
        <v>18.902454470169857</v>
      </c>
      <c r="AD246" s="80">
        <f t="shared" si="2160"/>
        <v>47.079425864396995</v>
      </c>
      <c r="AE246" s="80">
        <f t="shared" si="2160"/>
        <v>20.679711142487875</v>
      </c>
      <c r="AF246" s="80">
        <f t="shared" si="2160"/>
        <v>161.82343184229433</v>
      </c>
      <c r="AG246" s="80">
        <f t="shared" si="2160"/>
        <v>75.062555542796304</v>
      </c>
      <c r="AH246" s="80">
        <f t="shared" si="2160"/>
        <v>127.32567996552396</v>
      </c>
      <c r="AI246" s="80">
        <f t="shared" si="2160"/>
        <v>44.092898458673886</v>
      </c>
      <c r="AJ246" s="80">
        <f t="shared" si="2160"/>
        <v>42.898662819155845</v>
      </c>
      <c r="AK246" s="80">
        <f t="shared" si="2160"/>
        <v>289.37979678614931</v>
      </c>
      <c r="AL246" s="80">
        <f t="shared" si="2160"/>
        <v>40.321948384238425</v>
      </c>
      <c r="AM246" s="80">
        <f t="shared" si="2160"/>
        <v>-88.129923904536227</v>
      </c>
      <c r="AN246" s="80">
        <f>AN265-AN227+0.1</f>
        <v>88.988999999999976</v>
      </c>
      <c r="AO246" s="80">
        <f t="shared" ref="AO246" si="2161">AO265-AO227</f>
        <v>342.49999999999972</v>
      </c>
      <c r="AP246" s="80">
        <f>AL246+AM246+AN246+AO246</f>
        <v>383.68102447970188</v>
      </c>
      <c r="AQ246" s="80">
        <f t="shared" ref="AQ246" si="2162">AQ265-AQ227</f>
        <v>57.500000000000007</v>
      </c>
      <c r="AR246" s="80">
        <f>AR265-AR227</f>
        <v>173.7000000000001</v>
      </c>
      <c r="AS246" s="80">
        <f>AS265-AS227</f>
        <v>13.379184999999964</v>
      </c>
      <c r="AT246" s="80">
        <f>AT265-AT227</f>
        <v>724.90000000000009</v>
      </c>
      <c r="AU246" s="80">
        <f>AQ246+AR246+AS246+AT246</f>
        <v>969.47918500000014</v>
      </c>
      <c r="AV246" s="80">
        <f t="shared" ref="AV246:AZ246" si="2163">AV265-AV227</f>
        <v>0</v>
      </c>
      <c r="AW246" s="80">
        <f t="shared" si="2163"/>
        <v>0</v>
      </c>
      <c r="AX246" s="80">
        <f t="shared" si="2163"/>
        <v>0.1</v>
      </c>
      <c r="AY246" s="80">
        <f t="shared" si="2163"/>
        <v>48.100000000000023</v>
      </c>
      <c r="AZ246" s="80">
        <f t="shared" si="2163"/>
        <v>48.100000000000023</v>
      </c>
      <c r="BA246" s="80">
        <f t="shared" ref="BA246:BB246" si="2164">BA265-BA227</f>
        <v>0</v>
      </c>
      <c r="BB246" s="80">
        <f t="shared" si="2164"/>
        <v>0</v>
      </c>
    </row>
    <row r="247" spans="1:54" outlineLevel="1">
      <c r="A247" s="52" t="s">
        <v>224</v>
      </c>
      <c r="B247" s="52" t="s">
        <v>39</v>
      </c>
      <c r="C247" s="53" t="s">
        <v>103</v>
      </c>
      <c r="D247" s="53" t="s">
        <v>103</v>
      </c>
      <c r="E247" s="53" t="s">
        <v>103</v>
      </c>
      <c r="F247" s="53" t="s">
        <v>103</v>
      </c>
      <c r="G247" s="53" t="s">
        <v>103</v>
      </c>
      <c r="H247" s="53" t="s">
        <v>103</v>
      </c>
      <c r="I247" s="53" t="s">
        <v>103</v>
      </c>
      <c r="J247" s="53" t="s">
        <v>103</v>
      </c>
      <c r="K247" s="53" t="s">
        <v>103</v>
      </c>
      <c r="L247" s="53" t="s">
        <v>103</v>
      </c>
      <c r="M247" s="53" t="s">
        <v>103</v>
      </c>
      <c r="N247" s="53" t="s">
        <v>103</v>
      </c>
      <c r="O247" s="53" t="s">
        <v>103</v>
      </c>
      <c r="P247" s="53" t="s">
        <v>103</v>
      </c>
      <c r="Q247" s="53" t="s">
        <v>103</v>
      </c>
      <c r="R247" s="53" t="s">
        <v>103</v>
      </c>
      <c r="S247" s="53" t="s">
        <v>103</v>
      </c>
      <c r="T247" s="53" t="s">
        <v>103</v>
      </c>
      <c r="U247" s="53" t="s">
        <v>103</v>
      </c>
      <c r="V247" s="53" t="s">
        <v>103</v>
      </c>
      <c r="W247" s="53" t="s">
        <v>103</v>
      </c>
      <c r="X247" s="53" t="s">
        <v>103</v>
      </c>
      <c r="Y247" s="53" t="s">
        <v>103</v>
      </c>
      <c r="Z247" s="53" t="s">
        <v>103</v>
      </c>
      <c r="AA247" s="53" t="s">
        <v>103</v>
      </c>
      <c r="AB247" s="55">
        <f t="shared" ref="AB247:AS247" si="2165">AB246/AB40</f>
        <v>3.5428341057146047E-2</v>
      </c>
      <c r="AC247" s="55">
        <f t="shared" si="2165"/>
        <v>1.1455910563272975E-2</v>
      </c>
      <c r="AD247" s="55">
        <f t="shared" si="2165"/>
        <v>1.9158723494464045E-2</v>
      </c>
      <c r="AE247" s="55">
        <f t="shared" si="2165"/>
        <v>7.2092319177428912E-3</v>
      </c>
      <c r="AF247" s="55">
        <f t="shared" si="2165"/>
        <v>1.7787925209941401E-2</v>
      </c>
      <c r="AG247" s="55">
        <f t="shared" si="2165"/>
        <v>3.1759426188851858E-2</v>
      </c>
      <c r="AH247" s="55">
        <f t="shared" si="2165"/>
        <v>5.7770146828392849E-2</v>
      </c>
      <c r="AI247" s="55">
        <f t="shared" si="2165"/>
        <v>2.1469760786192792E-2</v>
      </c>
      <c r="AJ247" s="55">
        <f t="shared" si="2165"/>
        <v>1.5840720011322425E-2</v>
      </c>
      <c r="AK247" s="55">
        <f t="shared" si="2165"/>
        <v>3.1018299859412082E-2</v>
      </c>
      <c r="AL247" s="55">
        <f t="shared" si="2165"/>
        <v>2.1890599756531681E-2</v>
      </c>
      <c r="AM247" s="55">
        <f t="shared" si="2165"/>
        <v>-5.3614415613824892E-2</v>
      </c>
      <c r="AN247" s="55">
        <f t="shared" si="2165"/>
        <v>5.4011551403502792E-2</v>
      </c>
      <c r="AO247" s="55">
        <f t="shared" si="2165"/>
        <v>0.16605255502763488</v>
      </c>
      <c r="AP247" s="55">
        <f t="shared" si="2165"/>
        <v>5.3319094211651513E-2</v>
      </c>
      <c r="AQ247" s="55">
        <f t="shared" si="2165"/>
        <v>3.5789866799452265E-2</v>
      </c>
      <c r="AR247" s="55">
        <f t="shared" si="2165"/>
        <v>0.11501026286168319</v>
      </c>
      <c r="AS247" s="55">
        <f t="shared" si="2165"/>
        <v>9.1903514664929895E-3</v>
      </c>
      <c r="AT247" s="55">
        <f t="shared" ref="AT247" si="2166">AT246/AT40</f>
        <v>0.42290414794936126</v>
      </c>
      <c r="AU247" s="55">
        <f>AU246/AU40</f>
        <v>0.15420903224636565</v>
      </c>
      <c r="AV247" s="55" t="e">
        <f t="shared" ref="AV247:AZ247" si="2167">AV246/AV40</f>
        <v>#DIV/0!</v>
      </c>
      <c r="AW247" s="55" t="e">
        <f t="shared" si="2167"/>
        <v>#DIV/0!</v>
      </c>
      <c r="AX247" s="55" t="e">
        <f t="shared" si="2167"/>
        <v>#DIV/0!</v>
      </c>
      <c r="AY247" s="55">
        <f t="shared" si="2167"/>
        <v>7.3245012943505439E-2</v>
      </c>
      <c r="AZ247" s="55">
        <f t="shared" si="2167"/>
        <v>7.3245012943505439E-2</v>
      </c>
      <c r="BA247" s="55"/>
      <c r="BB247" s="55"/>
    </row>
    <row r="248" spans="1:54" outlineLevel="1">
      <c r="A248" s="52" t="s">
        <v>215</v>
      </c>
      <c r="B248" s="52" t="s">
        <v>28</v>
      </c>
      <c r="C248" s="53" t="s">
        <v>103</v>
      </c>
      <c r="D248" s="53" t="s">
        <v>103</v>
      </c>
      <c r="E248" s="53" t="s">
        <v>103</v>
      </c>
      <c r="F248" s="53" t="s">
        <v>103</v>
      </c>
      <c r="G248" s="53" t="s">
        <v>103</v>
      </c>
      <c r="H248" s="53" t="s">
        <v>103</v>
      </c>
      <c r="I248" s="53" t="s">
        <v>103</v>
      </c>
      <c r="J248" s="53" t="s">
        <v>103</v>
      </c>
      <c r="K248" s="53" t="s">
        <v>103</v>
      </c>
      <c r="L248" s="53" t="s">
        <v>103</v>
      </c>
      <c r="M248" s="53" t="s">
        <v>103</v>
      </c>
      <c r="N248" s="53" t="s">
        <v>103</v>
      </c>
      <c r="O248" s="53" t="s">
        <v>103</v>
      </c>
      <c r="P248" s="53" t="s">
        <v>103</v>
      </c>
      <c r="Q248" s="53" t="s">
        <v>103</v>
      </c>
      <c r="R248" s="53" t="s">
        <v>103</v>
      </c>
      <c r="S248" s="53" t="s">
        <v>103</v>
      </c>
      <c r="T248" s="53" t="s">
        <v>103</v>
      </c>
      <c r="U248" s="53" t="s">
        <v>103</v>
      </c>
      <c r="V248" s="53" t="s">
        <v>103</v>
      </c>
      <c r="W248" s="53" t="s">
        <v>103</v>
      </c>
      <c r="X248" s="53" t="s">
        <v>103</v>
      </c>
      <c r="Y248" s="53" t="s">
        <v>103</v>
      </c>
      <c r="Z248" s="53" t="s">
        <v>103</v>
      </c>
      <c r="AA248" s="53" t="s">
        <v>103</v>
      </c>
      <c r="AB248" s="55" t="s">
        <v>103</v>
      </c>
      <c r="AC248" s="55" t="s">
        <v>103</v>
      </c>
      <c r="AD248" s="55" t="s">
        <v>103</v>
      </c>
      <c r="AE248" s="55" t="s">
        <v>103</v>
      </c>
      <c r="AF248" s="55" t="s">
        <v>103</v>
      </c>
      <c r="AG248" s="55">
        <f t="shared" ref="AG248" si="2168">AG246/AB246-1</f>
        <v>-1.3209471982156273E-3</v>
      </c>
      <c r="AH248" s="55">
        <f t="shared" ref="AH248" si="2169">AH246/AC246-1</f>
        <v>5.7359336940320542</v>
      </c>
      <c r="AI248" s="55">
        <f t="shared" ref="AI248" si="2170">AI246/AD246-1</f>
        <v>-6.3435935143415167E-2</v>
      </c>
      <c r="AJ248" s="55">
        <f t="shared" ref="AJ248" si="2171">AJ246/AE246-1</f>
        <v>1.0744324001227281</v>
      </c>
      <c r="AK248" s="55">
        <f t="shared" ref="AK248" si="2172">AK246/AF246-1</f>
        <v>0.78824409723411093</v>
      </c>
      <c r="AL248" s="55">
        <f t="shared" ref="AL248" si="2173">AL246/AG246-1</f>
        <v>-0.46282206763864853</v>
      </c>
      <c r="AM248" s="55">
        <f t="shared" ref="AM248" si="2174">AM246/AH246-1</f>
        <v>-1.6921614235902704</v>
      </c>
      <c r="AN248" s="55">
        <f t="shared" ref="AN248:AO248" si="2175">AN246/AI246-1</f>
        <v>1.0182161552252005</v>
      </c>
      <c r="AO248" s="55">
        <f t="shared" si="2175"/>
        <v>6.9839318405761768</v>
      </c>
      <c r="AP248" s="55">
        <f t="shared" ref="AP248:AT248" si="2176">AP246/AK246-1</f>
        <v>0.32587357079126322</v>
      </c>
      <c r="AQ248" s="55">
        <f t="shared" si="2176"/>
        <v>0.42602236013169348</v>
      </c>
      <c r="AR248" s="55">
        <f t="shared" si="2176"/>
        <v>-2.9709537045346233</v>
      </c>
      <c r="AS248" s="55">
        <f t="shared" si="2176"/>
        <v>-0.84965349649956767</v>
      </c>
      <c r="AT248" s="55">
        <f t="shared" si="2176"/>
        <v>1.1164963503649656</v>
      </c>
      <c r="AU248" s="55">
        <f t="shared" ref="AU248" si="2177">AU246/AP246-1</f>
        <v>1.5267842899311512</v>
      </c>
      <c r="AV248" s="55">
        <f t="shared" ref="AV248" si="2178">AV246/AQ246-1</f>
        <v>-1</v>
      </c>
      <c r="AW248" s="55">
        <f t="shared" ref="AW248" si="2179">AW246/AR246-1</f>
        <v>-1</v>
      </c>
      <c r="AX248" s="55">
        <f t="shared" ref="AX248" si="2180">AX246/AS246-1</f>
        <v>-0.99252570317250266</v>
      </c>
      <c r="AY248" s="55">
        <f t="shared" ref="AY248" si="2181">AY246/AT246-1</f>
        <v>-0.93364602014070908</v>
      </c>
      <c r="AZ248" s="55">
        <f t="shared" ref="AZ248" si="2182">AZ246/AU246-1</f>
        <v>-0.95038573210831756</v>
      </c>
      <c r="BA248" s="55"/>
      <c r="BB248" s="55"/>
    </row>
    <row r="249" spans="1:54" s="59" customFormat="1" outlineLevel="1">
      <c r="A249" s="57" t="s">
        <v>31</v>
      </c>
      <c r="B249" s="57" t="s">
        <v>31</v>
      </c>
      <c r="C249" s="80">
        <v>0</v>
      </c>
      <c r="D249" s="80">
        <v>0</v>
      </c>
      <c r="E249" s="80">
        <v>0</v>
      </c>
      <c r="F249" s="80">
        <v>0</v>
      </c>
      <c r="G249" s="80">
        <v>0</v>
      </c>
      <c r="H249" s="80">
        <v>0</v>
      </c>
      <c r="I249" s="80">
        <v>0</v>
      </c>
      <c r="J249" s="80">
        <v>0</v>
      </c>
      <c r="K249" s="80">
        <v>0</v>
      </c>
      <c r="L249" s="80">
        <v>0</v>
      </c>
      <c r="M249" s="80">
        <v>0</v>
      </c>
      <c r="N249" s="80">
        <v>0</v>
      </c>
      <c r="O249" s="80">
        <v>0</v>
      </c>
      <c r="P249" s="80">
        <v>0</v>
      </c>
      <c r="Q249" s="80">
        <v>0</v>
      </c>
      <c r="R249" s="80">
        <f t="shared" ref="R249:AN249" si="2183">R268-R230</f>
        <v>-4.442392519011662E-2</v>
      </c>
      <c r="S249" s="80">
        <f t="shared" si="2183"/>
        <v>37.493918143417019</v>
      </c>
      <c r="T249" s="80">
        <f t="shared" si="2183"/>
        <v>24.664967761485862</v>
      </c>
      <c r="U249" s="80">
        <f t="shared" si="2183"/>
        <v>36.13672633092645</v>
      </c>
      <c r="V249" s="80">
        <f t="shared" si="2183"/>
        <v>98.251188310640146</v>
      </c>
      <c r="W249" s="80">
        <f t="shared" si="2183"/>
        <v>6.8025440004867761</v>
      </c>
      <c r="X249" s="80">
        <f t="shared" si="2183"/>
        <v>19.513438218813846</v>
      </c>
      <c r="Y249" s="80">
        <f t="shared" si="2183"/>
        <v>6.4116241755701253</v>
      </c>
      <c r="Z249" s="80">
        <f t="shared" si="2183"/>
        <v>14.183233820795976</v>
      </c>
      <c r="AA249" s="80">
        <f t="shared" si="2183"/>
        <v>39.49796018834644</v>
      </c>
      <c r="AB249" s="80">
        <f t="shared" si="2183"/>
        <v>0</v>
      </c>
      <c r="AC249" s="80">
        <f t="shared" si="2183"/>
        <v>0</v>
      </c>
      <c r="AD249" s="80">
        <f t="shared" si="2183"/>
        <v>0</v>
      </c>
      <c r="AE249" s="80">
        <f t="shared" si="2183"/>
        <v>144.50000000000006</v>
      </c>
      <c r="AF249" s="80">
        <f t="shared" si="2183"/>
        <v>144.49999999999966</v>
      </c>
      <c r="AG249" s="80">
        <f t="shared" si="2183"/>
        <v>0</v>
      </c>
      <c r="AH249" s="80">
        <f t="shared" si="2183"/>
        <v>0</v>
      </c>
      <c r="AI249" s="80">
        <f t="shared" si="2183"/>
        <v>0</v>
      </c>
      <c r="AJ249" s="80">
        <f t="shared" si="2183"/>
        <v>0</v>
      </c>
      <c r="AK249" s="80">
        <f t="shared" si="2183"/>
        <v>1.3870197632249983</v>
      </c>
      <c r="AL249" s="80">
        <f t="shared" si="2183"/>
        <v>0</v>
      </c>
      <c r="AM249" s="80">
        <f t="shared" si="2183"/>
        <v>36.296113791329319</v>
      </c>
      <c r="AN249" s="80">
        <f t="shared" si="2183"/>
        <v>0</v>
      </c>
      <c r="AO249" s="80">
        <f t="shared" ref="AO249" si="2184">AO268-AO230</f>
        <v>79.200000000000102</v>
      </c>
      <c r="AP249" s="80">
        <f>AL249+AM249+AN249+AO249</f>
        <v>115.49611379132942</v>
      </c>
      <c r="AQ249" s="80">
        <f t="shared" ref="AQ249:AR249" si="2185">AQ268-AQ230</f>
        <v>27.299999999999912</v>
      </c>
      <c r="AR249" s="80">
        <f t="shared" si="2185"/>
        <v>20.100000000000101</v>
      </c>
      <c r="AS249" s="80">
        <f>AS268-AS230</f>
        <v>26.615072999999967</v>
      </c>
      <c r="AT249" s="80">
        <f>AT268-AT230</f>
        <v>67.400000000000006</v>
      </c>
      <c r="AU249" s="80">
        <f>AQ249+AR249+AS249+AT249</f>
        <v>141.41507299999998</v>
      </c>
      <c r="AV249" s="80"/>
      <c r="AW249" s="80"/>
      <c r="AX249" s="80"/>
      <c r="AY249" s="80"/>
      <c r="AZ249" s="80"/>
      <c r="BA249" s="80"/>
      <c r="BB249" s="80"/>
    </row>
    <row r="250" spans="1:54" outlineLevel="1">
      <c r="A250" s="52" t="s">
        <v>224</v>
      </c>
      <c r="B250" s="52" t="s">
        <v>39</v>
      </c>
      <c r="C250" s="53" t="s">
        <v>103</v>
      </c>
      <c r="D250" s="53" t="s">
        <v>103</v>
      </c>
      <c r="E250" s="53" t="s">
        <v>103</v>
      </c>
      <c r="F250" s="53" t="s">
        <v>103</v>
      </c>
      <c r="G250" s="53" t="s">
        <v>103</v>
      </c>
      <c r="H250" s="53" t="s">
        <v>103</v>
      </c>
      <c r="I250" s="53" t="s">
        <v>103</v>
      </c>
      <c r="J250" s="53" t="s">
        <v>103</v>
      </c>
      <c r="K250" s="53" t="s">
        <v>103</v>
      </c>
      <c r="L250" s="53" t="s">
        <v>103</v>
      </c>
      <c r="M250" s="53" t="s">
        <v>103</v>
      </c>
      <c r="N250" s="53" t="s">
        <v>103</v>
      </c>
      <c r="O250" s="53" t="s">
        <v>103</v>
      </c>
      <c r="P250" s="53" t="s">
        <v>103</v>
      </c>
      <c r="Q250" s="53" t="s">
        <v>103</v>
      </c>
      <c r="R250" s="55">
        <f t="shared" ref="R250:AS250" si="2186">R249/R43</f>
        <v>-5.503076681119632E-5</v>
      </c>
      <c r="S250" s="55">
        <f t="shared" si="2186"/>
        <v>4.6478676024631488E-2</v>
      </c>
      <c r="T250" s="55">
        <f t="shared" si="2186"/>
        <v>2.6640431901057634E-2</v>
      </c>
      <c r="U250" s="55">
        <f t="shared" si="2186"/>
        <v>2.6843340780489354E-2</v>
      </c>
      <c r="V250" s="55">
        <f t="shared" si="2186"/>
        <v>2.5283358367842075E-2</v>
      </c>
      <c r="W250" s="55">
        <f t="shared" si="2186"/>
        <v>7.6491819186849785E-3</v>
      </c>
      <c r="X250" s="55">
        <f t="shared" si="2186"/>
        <v>2.249501509321462E-2</v>
      </c>
      <c r="Y250" s="55">
        <f t="shared" si="2186"/>
        <v>6.8522172947227946E-3</v>
      </c>
      <c r="Z250" s="55">
        <f t="shared" si="2186"/>
        <v>9.871162672802308E-3</v>
      </c>
      <c r="AA250" s="55">
        <f t="shared" si="2186"/>
        <v>9.5652723410021828E-3</v>
      </c>
      <c r="AB250" s="55">
        <f t="shared" si="2186"/>
        <v>0</v>
      </c>
      <c r="AC250" s="55">
        <f t="shared" si="2186"/>
        <v>0</v>
      </c>
      <c r="AD250" s="55">
        <f t="shared" si="2186"/>
        <v>0</v>
      </c>
      <c r="AE250" s="55">
        <f t="shared" si="2186"/>
        <v>6.9609116811152338E-2</v>
      </c>
      <c r="AF250" s="55">
        <f t="shared" si="2186"/>
        <v>2.7095838974412863E-2</v>
      </c>
      <c r="AG250" s="55">
        <f t="shared" si="2186"/>
        <v>0</v>
      </c>
      <c r="AH250" s="55">
        <f t="shared" si="2186"/>
        <v>0</v>
      </c>
      <c r="AI250" s="55">
        <f t="shared" si="2186"/>
        <v>0</v>
      </c>
      <c r="AJ250" s="55">
        <f t="shared" si="2186"/>
        <v>0</v>
      </c>
      <c r="AK250" s="55">
        <f t="shared" si="2186"/>
        <v>2.3824685638709056E-4</v>
      </c>
      <c r="AL250" s="55">
        <f t="shared" si="2186"/>
        <v>0</v>
      </c>
      <c r="AM250" s="55">
        <f t="shared" si="2186"/>
        <v>3.9910703791079576E-2</v>
      </c>
      <c r="AN250" s="55">
        <f t="shared" si="2186"/>
        <v>0</v>
      </c>
      <c r="AO250" s="55">
        <f t="shared" si="2186"/>
        <v>5.2645572985908065E-2</v>
      </c>
      <c r="AP250" s="55">
        <f t="shared" si="2186"/>
        <v>2.6205794125935766E-2</v>
      </c>
      <c r="AQ250" s="55">
        <f t="shared" si="2186"/>
        <v>3.2121426050123442E-2</v>
      </c>
      <c r="AR250" s="55">
        <f t="shared" si="2186"/>
        <v>2.5115581656878799E-2</v>
      </c>
      <c r="AS250" s="55">
        <f t="shared" si="2186"/>
        <v>3.2087964062543287E-2</v>
      </c>
      <c r="AT250" s="55">
        <f t="shared" ref="AT250" si="2187">AT249/AT43</f>
        <v>5.2264267990074449E-2</v>
      </c>
      <c r="AU250" s="55">
        <f>AU249/AU43</f>
        <v>3.7518182838401672E-2</v>
      </c>
      <c r="AV250" s="55"/>
      <c r="AW250" s="55"/>
      <c r="AX250" s="55"/>
      <c r="AY250" s="55"/>
      <c r="AZ250" s="55"/>
      <c r="BA250" s="55"/>
      <c r="BB250" s="55"/>
    </row>
    <row r="251" spans="1:54" outlineLevel="1">
      <c r="A251" s="52" t="s">
        <v>215</v>
      </c>
      <c r="B251" s="52" t="s">
        <v>28</v>
      </c>
      <c r="C251" s="53" t="s">
        <v>103</v>
      </c>
      <c r="D251" s="53" t="s">
        <v>103</v>
      </c>
      <c r="E251" s="53" t="s">
        <v>103</v>
      </c>
      <c r="F251" s="53" t="s">
        <v>103</v>
      </c>
      <c r="G251" s="53" t="s">
        <v>103</v>
      </c>
      <c r="H251" s="53" t="s">
        <v>103</v>
      </c>
      <c r="I251" s="53" t="s">
        <v>103</v>
      </c>
      <c r="J251" s="53" t="s">
        <v>103</v>
      </c>
      <c r="K251" s="53" t="s">
        <v>103</v>
      </c>
      <c r="L251" s="53" t="s">
        <v>103</v>
      </c>
      <c r="M251" s="53" t="s">
        <v>103</v>
      </c>
      <c r="N251" s="53" t="s">
        <v>103</v>
      </c>
      <c r="O251" s="53" t="s">
        <v>103</v>
      </c>
      <c r="P251" s="53" t="s">
        <v>103</v>
      </c>
      <c r="Q251" s="53" t="s">
        <v>103</v>
      </c>
      <c r="R251" s="55" t="s">
        <v>103</v>
      </c>
      <c r="S251" s="55" t="s">
        <v>103</v>
      </c>
      <c r="T251" s="55" t="s">
        <v>103</v>
      </c>
      <c r="U251" s="55" t="s">
        <v>103</v>
      </c>
      <c r="V251" s="55" t="s">
        <v>103</v>
      </c>
      <c r="W251" s="55">
        <f t="shared" ref="W251" si="2188">W249/R249-1</f>
        <v>-154.12793661016244</v>
      </c>
      <c r="X251" s="55">
        <f t="shared" ref="X251" si="2189">X249/S249-1</f>
        <v>-0.47955724061237093</v>
      </c>
      <c r="Y251" s="55">
        <f t="shared" ref="Y251" si="2190">Y249/T249-1</f>
        <v>-0.740051386339867</v>
      </c>
      <c r="Z251" s="55">
        <f t="shared" ref="Z251" si="2191">Z249/U249-1</f>
        <v>-0.60751193423246774</v>
      </c>
      <c r="AA251" s="55">
        <f t="shared" ref="AA251" si="2192">AA249/V249-1</f>
        <v>-0.59799000024848559</v>
      </c>
      <c r="AB251" s="55">
        <f t="shared" ref="AB251" si="2193">AB249/W249-1</f>
        <v>-1</v>
      </c>
      <c r="AC251" s="55">
        <f t="shared" ref="AC251" si="2194">AC249/X249-1</f>
        <v>-1</v>
      </c>
      <c r="AD251" s="55">
        <f t="shared" ref="AD251" si="2195">AD249/Y249-1</f>
        <v>-1</v>
      </c>
      <c r="AE251" s="55">
        <f t="shared" ref="AE251" si="2196">AE249/Z249-1</f>
        <v>9.1880855822970968</v>
      </c>
      <c r="AF251" s="55">
        <f t="shared" ref="AF251" si="2197">AF249/AA249-1</f>
        <v>2.6584167716750406</v>
      </c>
      <c r="AG251" s="55" t="s">
        <v>103</v>
      </c>
      <c r="AH251" s="55" t="s">
        <v>103</v>
      </c>
      <c r="AI251" s="55" t="s">
        <v>103</v>
      </c>
      <c r="AJ251" s="55">
        <f t="shared" ref="AJ251" si="2198">AJ249/AE249-1</f>
        <v>-1</v>
      </c>
      <c r="AK251" s="55">
        <f t="shared" ref="AK251" si="2199">AK249/AF249-1</f>
        <v>-0.9904012473133218</v>
      </c>
      <c r="AL251" s="55" t="s">
        <v>103</v>
      </c>
      <c r="AM251" s="55" t="s">
        <v>103</v>
      </c>
      <c r="AN251" s="55" t="s">
        <v>103</v>
      </c>
      <c r="AO251" s="55" t="s">
        <v>103</v>
      </c>
      <c r="AP251" s="55">
        <f t="shared" ref="AP251:AR251" si="2200">AP249/AK249-1</f>
        <v>82.269263245958498</v>
      </c>
      <c r="AQ251" s="55" t="s">
        <v>103</v>
      </c>
      <c r="AR251" s="55">
        <f t="shared" si="2200"/>
        <v>-0.44622170528896299</v>
      </c>
      <c r="AS251" s="55" t="s">
        <v>103</v>
      </c>
      <c r="AT251" s="55" t="s">
        <v>103</v>
      </c>
      <c r="AU251" s="55">
        <f t="shared" ref="AU251" si="2201">AU249/AP249-1</f>
        <v>0.22441412405874694</v>
      </c>
      <c r="AV251" s="55"/>
      <c r="AW251" s="55"/>
      <c r="AX251" s="55"/>
      <c r="AY251" s="55"/>
      <c r="AZ251" s="55"/>
      <c r="BA251" s="55"/>
      <c r="BB251" s="55"/>
    </row>
    <row r="252" spans="1:54" s="59" customFormat="1" outlineLevel="1">
      <c r="A252" s="57" t="s">
        <v>32</v>
      </c>
      <c r="B252" s="57" t="s">
        <v>32</v>
      </c>
      <c r="C252" s="80">
        <f t="shared" ref="C252:Q252" si="2202">C271-C233</f>
        <v>3.4072313354617023E-2</v>
      </c>
      <c r="D252" s="80">
        <f t="shared" si="2202"/>
        <v>2.9601873937318501E-2</v>
      </c>
      <c r="E252" s="80">
        <f t="shared" si="2202"/>
        <v>-3.9297855069264642E-4</v>
      </c>
      <c r="F252" s="80">
        <f t="shared" si="2202"/>
        <v>-2.8455332575987313E-2</v>
      </c>
      <c r="G252" s="80">
        <f t="shared" si="2202"/>
        <v>3.482587616524313E-2</v>
      </c>
      <c r="H252" s="80">
        <f t="shared" si="2202"/>
        <v>1.5702792545821964E-2</v>
      </c>
      <c r="I252" s="80">
        <f t="shared" si="2202"/>
        <v>2.9281860274092963E-2</v>
      </c>
      <c r="J252" s="80">
        <f t="shared" si="2202"/>
        <v>0</v>
      </c>
      <c r="K252" s="80">
        <f t="shared" si="2202"/>
        <v>2.9194528006115661E-4</v>
      </c>
      <c r="L252" s="80">
        <f t="shared" si="2202"/>
        <v>4.5276598099988519E-2</v>
      </c>
      <c r="M252" s="80">
        <f t="shared" si="2202"/>
        <v>9.5689759755224202E-4</v>
      </c>
      <c r="N252" s="80">
        <f t="shared" si="2202"/>
        <v>4.4244945290222049E-2</v>
      </c>
      <c r="O252" s="80">
        <f t="shared" si="2202"/>
        <v>4.5048270406969237E-2</v>
      </c>
      <c r="P252" s="80">
        <f t="shared" si="2202"/>
        <v>-0.10000000000000853</v>
      </c>
      <c r="Q252" s="80">
        <f t="shared" si="2202"/>
        <v>3.4359322214839949E-2</v>
      </c>
      <c r="R252" s="80">
        <f t="shared" ref="R252:AN252" si="2203">R271-R233</f>
        <v>0</v>
      </c>
      <c r="S252" s="80">
        <f t="shared" si="2203"/>
        <v>0</v>
      </c>
      <c r="T252" s="80">
        <f t="shared" si="2203"/>
        <v>0</v>
      </c>
      <c r="U252" s="80">
        <f t="shared" si="2203"/>
        <v>0</v>
      </c>
      <c r="V252" s="80">
        <f t="shared" si="2203"/>
        <v>0</v>
      </c>
      <c r="W252" s="80">
        <f t="shared" si="2203"/>
        <v>0</v>
      </c>
      <c r="X252" s="80">
        <f t="shared" si="2203"/>
        <v>0</v>
      </c>
      <c r="Y252" s="80">
        <f t="shared" si="2203"/>
        <v>0</v>
      </c>
      <c r="Z252" s="80">
        <f t="shared" si="2203"/>
        <v>0</v>
      </c>
      <c r="AA252" s="80">
        <f t="shared" si="2203"/>
        <v>0</v>
      </c>
      <c r="AB252" s="80">
        <f t="shared" si="2203"/>
        <v>0</v>
      </c>
      <c r="AC252" s="80">
        <f t="shared" si="2203"/>
        <v>0</v>
      </c>
      <c r="AD252" s="80">
        <f t="shared" si="2203"/>
        <v>0</v>
      </c>
      <c r="AE252" s="80">
        <f t="shared" si="2203"/>
        <v>0</v>
      </c>
      <c r="AF252" s="80">
        <f t="shared" si="2203"/>
        <v>0</v>
      </c>
      <c r="AG252" s="80">
        <f t="shared" si="2203"/>
        <v>0</v>
      </c>
      <c r="AH252" s="80">
        <f t="shared" si="2203"/>
        <v>0</v>
      </c>
      <c r="AI252" s="80">
        <f t="shared" si="2203"/>
        <v>0</v>
      </c>
      <c r="AJ252" s="80">
        <f t="shared" si="2203"/>
        <v>0</v>
      </c>
      <c r="AK252" s="80">
        <f t="shared" si="2203"/>
        <v>0</v>
      </c>
      <c r="AL252" s="80">
        <v>0</v>
      </c>
      <c r="AM252" s="80">
        <v>0</v>
      </c>
      <c r="AN252" s="80">
        <f t="shared" si="2203"/>
        <v>20.400000000000048</v>
      </c>
      <c r="AO252" s="80">
        <f t="shared" ref="AO252" si="2204">AO271-AO233</f>
        <v>31.80000000000004</v>
      </c>
      <c r="AP252" s="80">
        <f>AL252+AM252+AN252+AO252</f>
        <v>52.200000000000088</v>
      </c>
      <c r="AQ252" s="80">
        <f>AQ271-AQ233</f>
        <v>-0.30000000000006821</v>
      </c>
      <c r="AR252" s="80">
        <f t="shared" ref="AR252" si="2205">AR271-AR233</f>
        <v>3.0000000000015348E-2</v>
      </c>
      <c r="AS252" s="80">
        <v>0</v>
      </c>
      <c r="AT252" s="80">
        <v>0</v>
      </c>
      <c r="AU252" s="80">
        <f>AQ252+AR252+AS252</f>
        <v>-0.27000000000005286</v>
      </c>
      <c r="AV252" s="80"/>
      <c r="AW252" s="80"/>
      <c r="AX252" s="80"/>
      <c r="AY252" s="80"/>
      <c r="AZ252" s="80"/>
      <c r="BA252" s="80"/>
      <c r="BB252" s="80"/>
    </row>
    <row r="253" spans="1:54" outlineLevel="1">
      <c r="A253" s="52" t="s">
        <v>224</v>
      </c>
      <c r="B253" s="52" t="s">
        <v>39</v>
      </c>
      <c r="C253" s="55">
        <f t="shared" ref="C253:AR253" si="2206">C252/C46</f>
        <v>5.1485895149110193E-4</v>
      </c>
      <c r="D253" s="55">
        <f t="shared" si="2206"/>
        <v>3.5025656544802739E-4</v>
      </c>
      <c r="E253" s="55">
        <f t="shared" si="2206"/>
        <v>-3.5902820598274284E-6</v>
      </c>
      <c r="F253" s="55">
        <f t="shared" si="2206"/>
        <v>-1.6603250892621688E-4</v>
      </c>
      <c r="G253" s="55">
        <f t="shared" si="2206"/>
        <v>8.0702682746926175E-5</v>
      </c>
      <c r="H253" s="55">
        <f t="shared" si="2206"/>
        <v>1.2076937393799157E-4</v>
      </c>
      <c r="I253" s="55">
        <f t="shared" si="2206"/>
        <v>2.3225200655586884E-4</v>
      </c>
      <c r="J253" s="55">
        <f t="shared" si="2206"/>
        <v>0</v>
      </c>
      <c r="K253" s="55">
        <f t="shared" si="2206"/>
        <v>1.5178953944224256E-6</v>
      </c>
      <c r="L253" s="55">
        <f t="shared" si="2206"/>
        <v>7.8098580322507859E-5</v>
      </c>
      <c r="M253" s="55">
        <f t="shared" si="2206"/>
        <v>6.6245267299478719E-6</v>
      </c>
      <c r="N253" s="55">
        <f t="shared" si="2206"/>
        <v>2.91639206190037E-4</v>
      </c>
      <c r="O253" s="55">
        <f t="shared" si="2206"/>
        <v>2.8140519610622521E-4</v>
      </c>
      <c r="P253" s="55">
        <f t="shared" si="2206"/>
        <v>-3.996802557953978E-4</v>
      </c>
      <c r="Q253" s="55">
        <f t="shared" si="2206"/>
        <v>4.8637129908637919E-5</v>
      </c>
      <c r="R253" s="55">
        <f t="shared" si="2206"/>
        <v>0</v>
      </c>
      <c r="S253" s="55">
        <f t="shared" si="2206"/>
        <v>0</v>
      </c>
      <c r="T253" s="55">
        <f t="shared" si="2206"/>
        <v>0</v>
      </c>
      <c r="U253" s="55">
        <f t="shared" si="2206"/>
        <v>0</v>
      </c>
      <c r="V253" s="55">
        <f t="shared" si="2206"/>
        <v>0</v>
      </c>
      <c r="W253" s="55">
        <f t="shared" si="2206"/>
        <v>0</v>
      </c>
      <c r="X253" s="55">
        <f t="shared" si="2206"/>
        <v>0</v>
      </c>
      <c r="Y253" s="55">
        <f t="shared" si="2206"/>
        <v>0</v>
      </c>
      <c r="Z253" s="55">
        <f t="shared" si="2206"/>
        <v>0</v>
      </c>
      <c r="AA253" s="55">
        <f t="shared" si="2206"/>
        <v>0</v>
      </c>
      <c r="AB253" s="55">
        <f t="shared" si="2206"/>
        <v>0</v>
      </c>
      <c r="AC253" s="55">
        <f t="shared" si="2206"/>
        <v>0</v>
      </c>
      <c r="AD253" s="55">
        <f t="shared" si="2206"/>
        <v>0</v>
      </c>
      <c r="AE253" s="55">
        <f t="shared" si="2206"/>
        <v>0</v>
      </c>
      <c r="AF253" s="55">
        <f t="shared" si="2206"/>
        <v>0</v>
      </c>
      <c r="AG253" s="55">
        <f t="shared" si="2206"/>
        <v>0</v>
      </c>
      <c r="AH253" s="55">
        <f t="shared" si="2206"/>
        <v>0</v>
      </c>
      <c r="AI253" s="55">
        <f t="shared" si="2206"/>
        <v>0</v>
      </c>
      <c r="AJ253" s="55">
        <f t="shared" si="2206"/>
        <v>0</v>
      </c>
      <c r="AK253" s="55">
        <f t="shared" si="2206"/>
        <v>0</v>
      </c>
      <c r="AL253" s="55">
        <f t="shared" si="2206"/>
        <v>0</v>
      </c>
      <c r="AM253" s="55">
        <f t="shared" si="2206"/>
        <v>0</v>
      </c>
      <c r="AN253" s="55">
        <f t="shared" si="2206"/>
        <v>3.3853302356455436E-2</v>
      </c>
      <c r="AO253" s="55">
        <f t="shared" si="2206"/>
        <v>3.6152796725784489E-2</v>
      </c>
      <c r="AP253" s="55">
        <f t="shared" si="2206"/>
        <v>1.9199952488858096E-2</v>
      </c>
      <c r="AQ253" s="55">
        <f t="shared" si="2206"/>
        <v>-4.277769855982721E-4</v>
      </c>
      <c r="AR253" s="55">
        <f t="shared" si="2206"/>
        <v>4.4215832215677972E-5</v>
      </c>
      <c r="AS253" s="55" t="s">
        <v>103</v>
      </c>
      <c r="AT253" s="55" t="s">
        <v>103</v>
      </c>
      <c r="AU253" s="55">
        <f>AU252/AU46</f>
        <v>-1.9568195160136895E-4</v>
      </c>
      <c r="AV253" s="55"/>
      <c r="AW253" s="55"/>
      <c r="AX253" s="55"/>
      <c r="AY253" s="55"/>
      <c r="AZ253" s="55"/>
      <c r="BA253" s="55"/>
      <c r="BB253" s="55"/>
    </row>
    <row r="254" spans="1:54" outlineLevel="1">
      <c r="A254" s="52" t="s">
        <v>215</v>
      </c>
      <c r="B254" s="52" t="s">
        <v>28</v>
      </c>
      <c r="C254" s="53" t="s">
        <v>103</v>
      </c>
      <c r="D254" s="53" t="s">
        <v>103</v>
      </c>
      <c r="E254" s="53" t="s">
        <v>103</v>
      </c>
      <c r="F254" s="53" t="s">
        <v>103</v>
      </c>
      <c r="G254" s="53" t="s">
        <v>103</v>
      </c>
      <c r="H254" s="55">
        <f t="shared" ref="H254" si="2207">H252/C252-1</f>
        <v>-0.53913336079089169</v>
      </c>
      <c r="I254" s="55">
        <f t="shared" ref="I254" si="2208">I252/D252-1</f>
        <v>-1.0810588002069133E-2</v>
      </c>
      <c r="J254" s="55">
        <f t="shared" ref="J254" si="2209">J252/E252-1</f>
        <v>-1</v>
      </c>
      <c r="K254" s="55">
        <f t="shared" ref="K254" si="2210">K252/F252-1</f>
        <v>-1.0102597739556036</v>
      </c>
      <c r="L254" s="55">
        <f t="shared" ref="L254" si="2211">L252/G252-1</f>
        <v>0.3000849680036306</v>
      </c>
      <c r="M254" s="55">
        <f t="shared" ref="M254" si="2212">M252/H252-1</f>
        <v>-0.93906194743642313</v>
      </c>
      <c r="N254" s="55">
        <f t="shared" ref="N254" si="2213">N252/I252-1</f>
        <v>0.51100185835418488</v>
      </c>
      <c r="O254" s="55" t="s">
        <v>103</v>
      </c>
      <c r="P254" s="55" t="s">
        <v>103</v>
      </c>
      <c r="Q254" s="55">
        <f t="shared" ref="Q254" si="2214">Q252/L252-1</f>
        <v>-0.2411240319124448</v>
      </c>
      <c r="R254" s="55">
        <f t="shared" ref="R254" si="2215">R252/M252-1</f>
        <v>-1</v>
      </c>
      <c r="S254" s="55">
        <f t="shared" ref="S254" si="2216">S252/N252-1</f>
        <v>-1</v>
      </c>
      <c r="T254" s="55">
        <f t="shared" ref="T254" si="2217">T252/O252-1</f>
        <v>-1</v>
      </c>
      <c r="U254" s="55">
        <f t="shared" ref="U254" si="2218">U252/P252-1</f>
        <v>-1</v>
      </c>
      <c r="V254" s="55">
        <f t="shared" ref="V254" si="2219">V252/Q252-1</f>
        <v>-1</v>
      </c>
      <c r="W254" s="55" t="s">
        <v>103</v>
      </c>
      <c r="X254" s="55" t="s">
        <v>103</v>
      </c>
      <c r="Y254" s="55" t="s">
        <v>103</v>
      </c>
      <c r="Z254" s="55" t="s">
        <v>103</v>
      </c>
      <c r="AA254" s="55" t="s">
        <v>103</v>
      </c>
      <c r="AB254" s="55" t="s">
        <v>103</v>
      </c>
      <c r="AC254" s="55" t="s">
        <v>103</v>
      </c>
      <c r="AD254" s="55" t="s">
        <v>103</v>
      </c>
      <c r="AE254" s="55" t="s">
        <v>103</v>
      </c>
      <c r="AF254" s="55" t="s">
        <v>103</v>
      </c>
      <c r="AG254" s="55" t="s">
        <v>103</v>
      </c>
      <c r="AH254" s="55" t="s">
        <v>103</v>
      </c>
      <c r="AI254" s="55" t="s">
        <v>103</v>
      </c>
      <c r="AJ254" s="55" t="s">
        <v>103</v>
      </c>
      <c r="AK254" s="55" t="s">
        <v>103</v>
      </c>
      <c r="AL254" s="55" t="s">
        <v>103</v>
      </c>
      <c r="AM254" s="55" t="s">
        <v>103</v>
      </c>
      <c r="AN254" s="55" t="s">
        <v>103</v>
      </c>
      <c r="AO254" s="55" t="s">
        <v>103</v>
      </c>
      <c r="AP254" s="55" t="s">
        <v>103</v>
      </c>
      <c r="AQ254" s="55" t="s">
        <v>103</v>
      </c>
      <c r="AR254" s="55" t="s">
        <v>103</v>
      </c>
      <c r="AS254" s="55" t="s">
        <v>103</v>
      </c>
      <c r="AT254" s="55" t="s">
        <v>103</v>
      </c>
      <c r="AU254" s="55">
        <f t="shared" ref="AU254" si="2220">AU252/AP252-1</f>
        <v>-1.0051724137931044</v>
      </c>
      <c r="AV254" s="55"/>
      <c r="AW254" s="55"/>
      <c r="AX254" s="55"/>
      <c r="AY254" s="55"/>
      <c r="AZ254" s="55"/>
      <c r="BA254" s="55"/>
      <c r="BB254" s="55"/>
    </row>
    <row r="255" spans="1:54" s="84" customFormat="1" outlineLevel="1">
      <c r="A255" s="81" t="s">
        <v>225</v>
      </c>
      <c r="B255" s="82" t="s">
        <v>58</v>
      </c>
      <c r="C255" s="83">
        <v>0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  <c r="U255" s="83">
        <v>0</v>
      </c>
      <c r="V255" s="83">
        <v>0</v>
      </c>
      <c r="W255" s="83">
        <v>0</v>
      </c>
      <c r="X255" s="83">
        <v>0</v>
      </c>
      <c r="Y255" s="83">
        <v>0</v>
      </c>
      <c r="Z255" s="83">
        <v>0</v>
      </c>
      <c r="AA255" s="83">
        <v>0</v>
      </c>
      <c r="AB255" s="83">
        <v>0</v>
      </c>
      <c r="AC255" s="83">
        <v>0</v>
      </c>
      <c r="AD255" s="83">
        <v>0</v>
      </c>
      <c r="AE255" s="83">
        <v>0</v>
      </c>
      <c r="AF255" s="83">
        <v>0</v>
      </c>
      <c r="AG255" s="83">
        <f t="shared" ref="AG255:AN255" si="2221">AG274-AG236</f>
        <v>3.1310004020744628</v>
      </c>
      <c r="AH255" s="83">
        <f t="shared" si="2221"/>
        <v>16.095247060667901</v>
      </c>
      <c r="AI255" s="83">
        <f t="shared" si="2221"/>
        <v>9.3736700375499709</v>
      </c>
      <c r="AJ255" s="83">
        <f t="shared" si="2221"/>
        <v>4.1770103516926724</v>
      </c>
      <c r="AK255" s="83">
        <f t="shared" si="2221"/>
        <v>32.776927851984965</v>
      </c>
      <c r="AL255" s="83">
        <f>AL274-AL236</f>
        <v>4.5710600026266235</v>
      </c>
      <c r="AM255" s="83">
        <f t="shared" si="2221"/>
        <v>156.1362814346196</v>
      </c>
      <c r="AN255" s="83">
        <f t="shared" si="2221"/>
        <v>9.5980000000000132</v>
      </c>
      <c r="AO255" s="83">
        <f t="shared" ref="AO255" si="2222">AO274-AO236</f>
        <v>0.59999999999999432</v>
      </c>
      <c r="AP255" s="83">
        <f>AO255+AN255+AM255+AL255</f>
        <v>170.90534143724625</v>
      </c>
      <c r="AQ255" s="83">
        <f t="shared" ref="AQ255:AR255" si="2223">AQ274-AQ236</f>
        <v>1.3199999999999932</v>
      </c>
      <c r="AR255" s="83">
        <f t="shared" si="2223"/>
        <v>1.5999999999999943</v>
      </c>
      <c r="AS255" s="83">
        <f>AS274-AS236</f>
        <v>-0.56100000000000705</v>
      </c>
      <c r="AT255" s="83">
        <f>AT274-AT236</f>
        <v>-1.0999999999999943</v>
      </c>
      <c r="AU255" s="83">
        <f>AT255+AS255+AR255+AQ255</f>
        <v>1.2589999999999861</v>
      </c>
      <c r="AV255" s="83">
        <f t="shared" ref="AV255:AZ255" si="2224">AV274-AV236</f>
        <v>14.600000000000009</v>
      </c>
      <c r="AW255" s="83">
        <f t="shared" si="2224"/>
        <v>33.335336961478149</v>
      </c>
      <c r="AX255" s="83">
        <f t="shared" si="2224"/>
        <v>73.599999999999994</v>
      </c>
      <c r="AY255" s="83">
        <f t="shared" si="2224"/>
        <v>563.69999999999993</v>
      </c>
      <c r="AZ255" s="83">
        <f t="shared" si="2224"/>
        <v>685.23533696147808</v>
      </c>
      <c r="BA255" s="83">
        <f t="shared" ref="BA255:BB255" si="2225">BA274-BA236</f>
        <v>4.8999999999999986</v>
      </c>
      <c r="BB255" s="83">
        <f t="shared" si="2225"/>
        <v>45.199999999999989</v>
      </c>
    </row>
    <row r="256" spans="1:54" outlineLevel="1">
      <c r="A256" s="52" t="s">
        <v>224</v>
      </c>
      <c r="B256" s="52" t="s">
        <v>39</v>
      </c>
      <c r="C256" s="53" t="s">
        <v>103</v>
      </c>
      <c r="D256" s="53" t="s">
        <v>103</v>
      </c>
      <c r="E256" s="53" t="s">
        <v>103</v>
      </c>
      <c r="F256" s="53" t="s">
        <v>103</v>
      </c>
      <c r="G256" s="53" t="s">
        <v>103</v>
      </c>
      <c r="H256" s="53" t="s">
        <v>103</v>
      </c>
      <c r="I256" s="53" t="s">
        <v>103</v>
      </c>
      <c r="J256" s="53" t="s">
        <v>103</v>
      </c>
      <c r="K256" s="53" t="s">
        <v>103</v>
      </c>
      <c r="L256" s="53" t="s">
        <v>103</v>
      </c>
      <c r="M256" s="53" t="s">
        <v>103</v>
      </c>
      <c r="N256" s="53" t="s">
        <v>103</v>
      </c>
      <c r="O256" s="53" t="s">
        <v>103</v>
      </c>
      <c r="P256" s="53" t="s">
        <v>103</v>
      </c>
      <c r="Q256" s="53" t="s">
        <v>103</v>
      </c>
      <c r="R256" s="53" t="s">
        <v>103</v>
      </c>
      <c r="S256" s="53" t="s">
        <v>103</v>
      </c>
      <c r="T256" s="53" t="s">
        <v>103</v>
      </c>
      <c r="U256" s="53" t="s">
        <v>103</v>
      </c>
      <c r="V256" s="53" t="s">
        <v>103</v>
      </c>
      <c r="W256" s="53" t="s">
        <v>103</v>
      </c>
      <c r="X256" s="53" t="s">
        <v>103</v>
      </c>
      <c r="Y256" s="53" t="s">
        <v>103</v>
      </c>
      <c r="Z256" s="53" t="s">
        <v>103</v>
      </c>
      <c r="AA256" s="53" t="s">
        <v>103</v>
      </c>
      <c r="AB256" s="53" t="s">
        <v>103</v>
      </c>
      <c r="AC256" s="53" t="s">
        <v>103</v>
      </c>
      <c r="AD256" s="53" t="s">
        <v>103</v>
      </c>
      <c r="AE256" s="53" t="s">
        <v>103</v>
      </c>
      <c r="AF256" s="53" t="s">
        <v>103</v>
      </c>
      <c r="AG256" s="53" t="s">
        <v>103</v>
      </c>
      <c r="AH256" s="55">
        <f t="shared" ref="AH256:AS256" si="2226">AH255/AH35</f>
        <v>1.6911806803972924E-3</v>
      </c>
      <c r="AI256" s="55">
        <f t="shared" si="2226"/>
        <v>9.8161585625359247E-4</v>
      </c>
      <c r="AJ256" s="55">
        <f t="shared" si="2226"/>
        <v>3.5875034826464024E-4</v>
      </c>
      <c r="AK256" s="55">
        <f t="shared" si="2226"/>
        <v>8.1606332444809622E-4</v>
      </c>
      <c r="AL256" s="55">
        <f t="shared" si="2226"/>
        <v>5.5383990720897502E-4</v>
      </c>
      <c r="AM256" s="55">
        <f t="shared" si="2226"/>
        <v>1.7941721746899199E-2</v>
      </c>
      <c r="AN256" s="55">
        <f t="shared" si="2226"/>
        <v>1.0660176820324054E-3</v>
      </c>
      <c r="AO256" s="55">
        <f t="shared" si="2226"/>
        <v>5.7748946081733466E-5</v>
      </c>
      <c r="AP256" s="55">
        <f t="shared" si="2226"/>
        <v>4.7017545174729341E-3</v>
      </c>
      <c r="AQ256" s="55">
        <f t="shared" si="2226"/>
        <v>1.6455775104406824E-4</v>
      </c>
      <c r="AR256" s="55">
        <f t="shared" si="2226"/>
        <v>1.8930453064899442E-4</v>
      </c>
      <c r="AS256" s="55">
        <f t="shared" si="2226"/>
        <v>-7.4628245580405828E-5</v>
      </c>
      <c r="AT256" s="55">
        <f t="shared" ref="AT256" si="2227">AT255/AT35</f>
        <v>-1.3948946854512413E-4</v>
      </c>
      <c r="AU256" s="55">
        <f>AU255/AU35</f>
        <v>3.9495993478109919E-5</v>
      </c>
      <c r="AV256" s="55">
        <f t="shared" ref="AV256:AZ256" si="2228">AV255/AV35</f>
        <v>3.1859642997425059E-3</v>
      </c>
      <c r="AW256" s="55">
        <f t="shared" si="2228"/>
        <v>5.7633708439623352E-3</v>
      </c>
      <c r="AX256" s="55">
        <f t="shared" si="2228"/>
        <v>1.2315312149657814E-2</v>
      </c>
      <c r="AY256" s="55">
        <f t="shared" si="2228"/>
        <v>7.276083280626798E-2</v>
      </c>
      <c r="AZ256" s="55">
        <f t="shared" si="2228"/>
        <v>2.8445276673812685E-2</v>
      </c>
      <c r="BA256" s="55">
        <f t="shared" ref="BA256:BB256" si="2229">BA255/BA35</f>
        <v>9.5275134784315895E-4</v>
      </c>
      <c r="BB256" s="55">
        <f t="shared" si="2229"/>
        <v>7.9473924816260491E-3</v>
      </c>
    </row>
    <row r="257" spans="1:123" outlineLevel="1">
      <c r="A257" s="52" t="s">
        <v>215</v>
      </c>
      <c r="B257" s="52" t="s">
        <v>28</v>
      </c>
      <c r="C257" s="53" t="s">
        <v>103</v>
      </c>
      <c r="D257" s="53" t="s">
        <v>103</v>
      </c>
      <c r="E257" s="53" t="s">
        <v>103</v>
      </c>
      <c r="F257" s="53" t="s">
        <v>103</v>
      </c>
      <c r="G257" s="53" t="s">
        <v>103</v>
      </c>
      <c r="H257" s="53" t="s">
        <v>103</v>
      </c>
      <c r="I257" s="53" t="s">
        <v>103</v>
      </c>
      <c r="J257" s="53" t="s">
        <v>103</v>
      </c>
      <c r="K257" s="53" t="s">
        <v>103</v>
      </c>
      <c r="L257" s="53" t="s">
        <v>103</v>
      </c>
      <c r="M257" s="53" t="s">
        <v>103</v>
      </c>
      <c r="N257" s="53" t="s">
        <v>103</v>
      </c>
      <c r="O257" s="53" t="s">
        <v>103</v>
      </c>
      <c r="P257" s="53" t="s">
        <v>103</v>
      </c>
      <c r="Q257" s="53" t="s">
        <v>103</v>
      </c>
      <c r="R257" s="53" t="s">
        <v>103</v>
      </c>
      <c r="S257" s="53" t="s">
        <v>103</v>
      </c>
      <c r="T257" s="53" t="s">
        <v>103</v>
      </c>
      <c r="U257" s="53" t="s">
        <v>103</v>
      </c>
      <c r="V257" s="53" t="s">
        <v>103</v>
      </c>
      <c r="W257" s="53" t="s">
        <v>103</v>
      </c>
      <c r="X257" s="53" t="s">
        <v>103</v>
      </c>
      <c r="Y257" s="53" t="s">
        <v>103</v>
      </c>
      <c r="Z257" s="53" t="s">
        <v>103</v>
      </c>
      <c r="AA257" s="53" t="s">
        <v>103</v>
      </c>
      <c r="AB257" s="53" t="s">
        <v>103</v>
      </c>
      <c r="AC257" s="53" t="s">
        <v>103</v>
      </c>
      <c r="AD257" s="53" t="s">
        <v>103</v>
      </c>
      <c r="AE257" s="53" t="s">
        <v>103</v>
      </c>
      <c r="AF257" s="53" t="s">
        <v>103</v>
      </c>
      <c r="AG257" s="53" t="s">
        <v>103</v>
      </c>
      <c r="AH257" s="55" t="s">
        <v>103</v>
      </c>
      <c r="AI257" s="55" t="s">
        <v>103</v>
      </c>
      <c r="AJ257" s="55" t="s">
        <v>103</v>
      </c>
      <c r="AK257" s="55" t="s">
        <v>103</v>
      </c>
      <c r="AL257" s="55">
        <f t="shared" ref="AL257" si="2230">AL255/AG255-1</f>
        <v>0.45993593600244842</v>
      </c>
      <c r="AM257" s="55">
        <f t="shared" ref="AM257" si="2231">AM255/AH255-1</f>
        <v>8.7007694784736316</v>
      </c>
      <c r="AN257" s="55">
        <f t="shared" ref="AN257:AO257" si="2232">AN255/AI255-1</f>
        <v>2.3931924374487101E-2</v>
      </c>
      <c r="AO257" s="55">
        <f t="shared" si="2232"/>
        <v>-0.85635659251913199</v>
      </c>
      <c r="AP257" s="55">
        <f t="shared" ref="AP257:AT257" si="2233">AP255/AK255-1</f>
        <v>4.2141964679858264</v>
      </c>
      <c r="AQ257" s="55">
        <f t="shared" si="2233"/>
        <v>-0.71122671782004732</v>
      </c>
      <c r="AR257" s="55">
        <f t="shared" si="2233"/>
        <v>-0.98975254191211171</v>
      </c>
      <c r="AS257" s="55">
        <f t="shared" si="2233"/>
        <v>-1.0584496770160456</v>
      </c>
      <c r="AT257" s="55">
        <f t="shared" si="2233"/>
        <v>-2.833333333333341</v>
      </c>
      <c r="AU257" s="55">
        <f t="shared" ref="AU257" si="2234">AU255/AP255-1</f>
        <v>-0.99263334902576894</v>
      </c>
      <c r="AV257" s="55">
        <f t="shared" ref="AV257" si="2235">AV255/AQ255-1</f>
        <v>10.060606060606125</v>
      </c>
      <c r="AW257" s="55">
        <f t="shared" ref="AW257" si="2236">AW255/AR255-1</f>
        <v>19.834585600923916</v>
      </c>
      <c r="AX257" s="55">
        <f t="shared" ref="AX257" si="2237">AX255/AS255-1</f>
        <v>-132.1942959001766</v>
      </c>
      <c r="AY257" s="55">
        <f t="shared" ref="AY257" si="2238">AY255/AT255-1</f>
        <v>-513.454545454548</v>
      </c>
      <c r="AZ257" s="55">
        <f t="shared" ref="AZ257:BB257" si="2239">AZ255/AU255-1</f>
        <v>543.26952896067166</v>
      </c>
      <c r="BA257" s="55">
        <f t="shared" si="2239"/>
        <v>-0.66438356164383583</v>
      </c>
      <c r="BB257" s="55">
        <f t="shared" si="2239"/>
        <v>0.35591849730610137</v>
      </c>
    </row>
    <row r="258" spans="1:123" outlineLevel="1">
      <c r="A258" s="60"/>
      <c r="B258" s="60"/>
      <c r="C258" s="67"/>
      <c r="D258" s="67"/>
      <c r="E258" s="67"/>
      <c r="F258" s="67"/>
      <c r="H258" s="67"/>
      <c r="I258" s="67"/>
      <c r="J258" s="67"/>
      <c r="K258" s="67"/>
      <c r="L258" s="67"/>
      <c r="M258" s="67"/>
      <c r="N258" s="67"/>
      <c r="O258" s="67"/>
      <c r="P258" s="67"/>
      <c r="AK258" s="55"/>
      <c r="AM258" s="68"/>
    </row>
    <row r="259" spans="1:123" s="72" customFormat="1" outlineLevel="1">
      <c r="A259" s="73" t="s">
        <v>236</v>
      </c>
      <c r="B259" s="73" t="s">
        <v>107</v>
      </c>
      <c r="C259" s="79">
        <f t="shared" ref="C259:F259" si="2240">C262+C265+C268+C271+C274</f>
        <v>290.39999999999998</v>
      </c>
      <c r="D259" s="79">
        <f t="shared" si="2240"/>
        <v>361.8</v>
      </c>
      <c r="E259" s="79">
        <f t="shared" si="2240"/>
        <v>405.7</v>
      </c>
      <c r="F259" s="79">
        <f t="shared" si="2240"/>
        <v>453.4</v>
      </c>
      <c r="G259" s="79">
        <f>G262+G265+G268+G271+G274</f>
        <v>1511.3000000000002</v>
      </c>
      <c r="H259" s="79">
        <f>H262+H265+H268+H271+H274</f>
        <v>222.5</v>
      </c>
      <c r="I259" s="79">
        <f t="shared" ref="I259:AK259" si="2241">I262+I265+I268+I271+I274</f>
        <v>348.7</v>
      </c>
      <c r="J259" s="79">
        <f t="shared" si="2241"/>
        <v>322.90000000000003</v>
      </c>
      <c r="K259" s="79">
        <f t="shared" si="2241"/>
        <v>454.3</v>
      </c>
      <c r="L259" s="79">
        <f t="shared" si="2241"/>
        <v>1348.3999999999999</v>
      </c>
      <c r="M259" s="79">
        <f t="shared" si="2241"/>
        <v>368.9</v>
      </c>
      <c r="N259" s="79">
        <f t="shared" si="2241"/>
        <v>341.4</v>
      </c>
      <c r="O259" s="79">
        <f t="shared" si="2241"/>
        <v>467.9</v>
      </c>
      <c r="P259" s="79">
        <f t="shared" si="2241"/>
        <v>445.9</v>
      </c>
      <c r="Q259" s="79">
        <f t="shared" si="2241"/>
        <v>1624.1000000000001</v>
      </c>
      <c r="R259" s="79">
        <f t="shared" si="2241"/>
        <v>334.72534801467316</v>
      </c>
      <c r="S259" s="79">
        <f t="shared" si="2241"/>
        <v>393.49225843283102</v>
      </c>
      <c r="T259" s="79">
        <f t="shared" si="2241"/>
        <v>500.34580611762374</v>
      </c>
      <c r="U259" s="79">
        <f t="shared" si="2241"/>
        <v>767.44398368926045</v>
      </c>
      <c r="V259" s="79">
        <f t="shared" si="2241"/>
        <v>1996.0073962543884</v>
      </c>
      <c r="W259" s="79">
        <f t="shared" si="2241"/>
        <v>369.49305607840597</v>
      </c>
      <c r="X259" s="79">
        <f t="shared" si="2241"/>
        <v>405.09314292803072</v>
      </c>
      <c r="Y259" s="79">
        <f t="shared" si="2241"/>
        <v>492.00678473263213</v>
      </c>
      <c r="Z259" s="79">
        <f t="shared" si="2241"/>
        <v>835.05008093289962</v>
      </c>
      <c r="AA259" s="79">
        <f t="shared" si="2241"/>
        <v>2101.6430646719682</v>
      </c>
      <c r="AB259" s="79">
        <f t="shared" si="2241"/>
        <v>601.71768150916762</v>
      </c>
      <c r="AC259" s="79">
        <f t="shared" si="2241"/>
        <v>693.5886886880819</v>
      </c>
      <c r="AD259" s="79">
        <f t="shared" si="2241"/>
        <v>1648.5234717314004</v>
      </c>
      <c r="AE259" s="79">
        <f t="shared" si="2241"/>
        <v>1657.3971777477386</v>
      </c>
      <c r="AF259" s="79">
        <f t="shared" si="2241"/>
        <v>4601.2270196763875</v>
      </c>
      <c r="AG259" s="79">
        <f t="shared" si="2241"/>
        <v>963.18409198550069</v>
      </c>
      <c r="AH259" s="79">
        <f t="shared" si="2241"/>
        <v>811.35277947865063</v>
      </c>
      <c r="AI259" s="79">
        <f t="shared" si="2241"/>
        <v>819.05291703965509</v>
      </c>
      <c r="AJ259" s="79">
        <f t="shared" si="2241"/>
        <v>1542.9536398958171</v>
      </c>
      <c r="AK259" s="79">
        <f t="shared" si="2241"/>
        <v>4136.6287897525972</v>
      </c>
      <c r="AL259" s="79">
        <f>AL262+AL265+AL268+AL271+AL274+0.8</f>
        <v>595.7414847571506</v>
      </c>
      <c r="AM259" s="79">
        <f>AM262+AM265+AM268+AM271+AM274+0.1</f>
        <v>694.12959461906701</v>
      </c>
      <c r="AN259" s="79">
        <f>AN262+AN265+AN268+AN271+AN274-0.325</f>
        <v>771.56999999999994</v>
      </c>
      <c r="AO259" s="79">
        <f t="shared" ref="AO259" si="2242">AO262+AO265+AO268+AO271+AO274</f>
        <v>1092.2</v>
      </c>
      <c r="AP259" s="79">
        <f>AP262+AP265+AP268+AP271+AP274</f>
        <v>3152.4861123368214</v>
      </c>
      <c r="AQ259" s="79">
        <f>AQ262+AQ265+AQ268+AQ271+AQ274-0.1</f>
        <v>841.57</v>
      </c>
      <c r="AR259" s="79">
        <f>AR262+AR265+AR268+AR271+AR274</f>
        <v>829.27</v>
      </c>
      <c r="AS259" s="79">
        <f>AS262+AS265+AS268+AS271+AS274-0.001</f>
        <v>751.43299999999999</v>
      </c>
      <c r="AT259" s="79">
        <f>AT262+AT265+AT268+AT271+AT274</f>
        <v>947.7</v>
      </c>
      <c r="AU259" s="79">
        <f t="shared" ref="AU259" si="2243">AU262+AU265+AU268+AU271+AU274</f>
        <v>3370.0740000000005</v>
      </c>
      <c r="AV259" s="79">
        <f>AV262+AV265+AV268+AV271+AV274</f>
        <v>606.80000000000007</v>
      </c>
      <c r="AW259" s="79">
        <f t="shared" ref="AW259:AZ259" si="2244">AW262+AW265+AW268+AW271+AW274</f>
        <v>761.33533696147811</v>
      </c>
      <c r="AX259" s="79">
        <f t="shared" si="2244"/>
        <v>870</v>
      </c>
      <c r="AY259" s="79">
        <f t="shared" si="2244"/>
        <v>703.2</v>
      </c>
      <c r="AZ259" s="79">
        <f t="shared" si="2244"/>
        <v>2936.235336961478</v>
      </c>
      <c r="BA259" s="79">
        <f>BA262+BA265+BA268+BA271+BA274</f>
        <v>781.4</v>
      </c>
      <c r="BB259" s="79">
        <f>BB262+BB265+BB268+BB271+BB274</f>
        <v>795.59999999999991</v>
      </c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</row>
    <row r="260" spans="1:123" outlineLevel="1">
      <c r="A260" s="52" t="s">
        <v>237</v>
      </c>
      <c r="B260" s="52" t="s">
        <v>238</v>
      </c>
      <c r="C260" s="55">
        <f t="shared" ref="C260:AS260" si="2245">C259/C35</f>
        <v>0.17687903520526252</v>
      </c>
      <c r="D260" s="55">
        <f t="shared" si="2245"/>
        <v>0.1875680439628804</v>
      </c>
      <c r="E260" s="55">
        <f t="shared" si="2245"/>
        <v>0.20326669672829298</v>
      </c>
      <c r="F260" s="55">
        <f t="shared" si="2245"/>
        <v>0.19439204253129821</v>
      </c>
      <c r="G260" s="55">
        <f t="shared" si="2245"/>
        <v>0.19132801620458287</v>
      </c>
      <c r="H260" s="55">
        <f t="shared" si="2245"/>
        <v>0.13168011264981944</v>
      </c>
      <c r="I260" s="55">
        <f t="shared" si="2245"/>
        <v>0.1721415976649226</v>
      </c>
      <c r="J260" s="55">
        <f t="shared" si="2245"/>
        <v>0.16971512666876909</v>
      </c>
      <c r="K260" s="55">
        <f t="shared" si="2245"/>
        <v>0.19797688797300259</v>
      </c>
      <c r="L260" s="55">
        <f t="shared" si="2245"/>
        <v>0.17041021629176942</v>
      </c>
      <c r="M260" s="55">
        <f t="shared" si="2245"/>
        <v>0.21340882944631742</v>
      </c>
      <c r="N260" s="55">
        <f t="shared" si="2245"/>
        <v>0.16852444565461588</v>
      </c>
      <c r="O260" s="55">
        <f t="shared" si="2245"/>
        <v>0.19780827742833243</v>
      </c>
      <c r="P260" s="55">
        <f t="shared" si="2245"/>
        <v>0.1194540529187616</v>
      </c>
      <c r="Q260" s="55">
        <f t="shared" si="2245"/>
        <v>0.1648386734161571</v>
      </c>
      <c r="R260" s="55">
        <f t="shared" si="2245"/>
        <v>0.12454311315330401</v>
      </c>
      <c r="S260" s="55">
        <f t="shared" si="2245"/>
        <v>0.12693124726632848</v>
      </c>
      <c r="T260" s="55">
        <f t="shared" si="2245"/>
        <v>0.1543371515724779</v>
      </c>
      <c r="U260" s="55">
        <f t="shared" si="2245"/>
        <v>0.17701148340134223</v>
      </c>
      <c r="V260" s="55">
        <f t="shared" si="2245"/>
        <v>0.14898448109956519</v>
      </c>
      <c r="W260" s="55">
        <f t="shared" si="2245"/>
        <v>0.12674924200771023</v>
      </c>
      <c r="X260" s="55">
        <f t="shared" si="2245"/>
        <v>0.11901523434212971</v>
      </c>
      <c r="Y260" s="55">
        <f t="shared" si="2245"/>
        <v>0.14163377207174854</v>
      </c>
      <c r="Z260" s="55">
        <f t="shared" si="2245"/>
        <v>0.1795020519897868</v>
      </c>
      <c r="AA260" s="55">
        <f t="shared" si="2245"/>
        <v>0.14549588832545496</v>
      </c>
      <c r="AB260" s="55">
        <f t="shared" si="2245"/>
        <v>8.0037007797680665E-2</v>
      </c>
      <c r="AC260" s="55">
        <f t="shared" si="2245"/>
        <v>9.9265867694626309E-2</v>
      </c>
      <c r="AD260" s="55">
        <f t="shared" si="2245"/>
        <v>0.158214779758584</v>
      </c>
      <c r="AE260" s="55">
        <f t="shared" si="2245"/>
        <v>0.13814780010973188</v>
      </c>
      <c r="AF260" s="55">
        <f t="shared" si="2245"/>
        <v>0.12462026945814254</v>
      </c>
      <c r="AG260" s="55">
        <f t="shared" si="2245"/>
        <v>0.10186955133844111</v>
      </c>
      <c r="AH260" s="55">
        <f t="shared" si="2245"/>
        <v>8.5251511857438927E-2</v>
      </c>
      <c r="AI260" s="55">
        <f t="shared" si="2245"/>
        <v>8.5771669714867285E-2</v>
      </c>
      <c r="AJ260" s="55">
        <f t="shared" si="2245"/>
        <v>0.13251945986787095</v>
      </c>
      <c r="AK260" s="55">
        <f t="shared" si="2245"/>
        <v>0.10299168541412812</v>
      </c>
      <c r="AL260" s="55">
        <f t="shared" si="2245"/>
        <v>7.2181377721763446E-2</v>
      </c>
      <c r="AM260" s="55">
        <f t="shared" si="2245"/>
        <v>7.9762883607281052E-2</v>
      </c>
      <c r="AN260" s="55">
        <f t="shared" si="2245"/>
        <v>8.5695693157505928E-2</v>
      </c>
      <c r="AO260" s="55">
        <f t="shared" si="2245"/>
        <v>0.10512233151744982</v>
      </c>
      <c r="AP260" s="55">
        <f t="shared" si="2245"/>
        <v>8.6727633526848091E-2</v>
      </c>
      <c r="AQ260" s="55">
        <f t="shared" si="2245"/>
        <v>0.1049142928379979</v>
      </c>
      <c r="AR260" s="55">
        <f t="shared" si="2245"/>
        <v>9.8115355082057598E-2</v>
      </c>
      <c r="AS260" s="55">
        <f t="shared" si="2245"/>
        <v>9.99610097347957E-2</v>
      </c>
      <c r="AT260" s="55">
        <f t="shared" ref="AT260" si="2246">AT259/AT35</f>
        <v>0.12017651758201348</v>
      </c>
      <c r="AU260" s="55">
        <f>AU259/AU35</f>
        <v>0.1057223357623108</v>
      </c>
      <c r="AV260" s="55">
        <f t="shared" ref="AV260:AZ260" si="2247">AV259/AV35</f>
        <v>0.13241391349888709</v>
      </c>
      <c r="AW260" s="55">
        <f t="shared" si="2247"/>
        <v>0.13162782450924587</v>
      </c>
      <c r="AX260" s="55">
        <f t="shared" si="2247"/>
        <v>0.14557502133427036</v>
      </c>
      <c r="AY260" s="55">
        <f t="shared" si="2247"/>
        <v>9.0767105959495567E-2</v>
      </c>
      <c r="AZ260" s="55">
        <f t="shared" si="2247"/>
        <v>0.12188809017009322</v>
      </c>
      <c r="BA260" s="55">
        <f t="shared" ref="BA260:BB260" si="2248">BA259/BA35</f>
        <v>0.15193467412339684</v>
      </c>
      <c r="BB260" s="55">
        <f t="shared" si="2248"/>
        <v>0.1398881738580019</v>
      </c>
    </row>
    <row r="261" spans="1:123" outlineLevel="1">
      <c r="A261" s="52" t="s">
        <v>215</v>
      </c>
      <c r="B261" s="52" t="s">
        <v>28</v>
      </c>
      <c r="C261" s="55"/>
      <c r="D261" s="55"/>
      <c r="E261" s="55"/>
      <c r="F261" s="55"/>
      <c r="G261" s="55"/>
      <c r="H261" s="55">
        <f t="shared" ref="H261" si="2249">H259/C259-1</f>
        <v>-0.23381542699724511</v>
      </c>
      <c r="I261" s="55">
        <f t="shared" ref="I261" si="2250">I259/D259-1</f>
        <v>-3.6207849640685574E-2</v>
      </c>
      <c r="J261" s="55">
        <f t="shared" ref="J261" si="2251">J259/E259-1</f>
        <v>-0.20409169336948474</v>
      </c>
      <c r="K261" s="55">
        <f t="shared" ref="K261" si="2252">K259/F259-1</f>
        <v>1.985002205558084E-3</v>
      </c>
      <c r="L261" s="55">
        <f t="shared" ref="L261" si="2253">L259/G259-1</f>
        <v>-0.10778799708859943</v>
      </c>
      <c r="M261" s="55">
        <f t="shared" ref="M261" si="2254">M259/H259-1</f>
        <v>0.65797752808988763</v>
      </c>
      <c r="N261" s="55">
        <f t="shared" ref="N261" si="2255">N259/I259-1</f>
        <v>-2.0934901061084088E-2</v>
      </c>
      <c r="O261" s="55">
        <f t="shared" ref="O261" si="2256">O259/J259-1</f>
        <v>0.44905543511923174</v>
      </c>
      <c r="P261" s="55">
        <f t="shared" ref="P261" si="2257">P259/K259-1</f>
        <v>-1.8489984591679609E-2</v>
      </c>
      <c r="Q261" s="55">
        <f t="shared" ref="Q261" si="2258">Q259/L259-1</f>
        <v>0.20446455057846369</v>
      </c>
      <c r="R261" s="55">
        <f t="shared" ref="R261" si="2259">R259/M259-1</f>
        <v>-9.2639338534363791E-2</v>
      </c>
      <c r="S261" s="55">
        <f t="shared" ref="S261" si="2260">S259/N259-1</f>
        <v>0.15258423676869093</v>
      </c>
      <c r="T261" s="55">
        <f t="shared" ref="T261" si="2261">T259/O259-1</f>
        <v>6.9343462529651179E-2</v>
      </c>
      <c r="U261" s="55">
        <f t="shared" ref="U261" si="2262">U259/P259-1</f>
        <v>0.72111232045135787</v>
      </c>
      <c r="V261" s="55">
        <f t="shared" ref="V261" si="2263">V259/Q259-1</f>
        <v>0.22899291684895529</v>
      </c>
      <c r="W261" s="55">
        <f t="shared" ref="W261" si="2264">W259/R259-1</f>
        <v>0.1038693611641528</v>
      </c>
      <c r="X261" s="55">
        <f t="shared" ref="X261" si="2265">X259/S259-1</f>
        <v>2.9481862086442989E-2</v>
      </c>
      <c r="Y261" s="55">
        <f t="shared" ref="Y261" si="2266">Y259/T259-1</f>
        <v>-1.6666516003596143E-2</v>
      </c>
      <c r="Z261" s="55">
        <f t="shared" ref="Z261" si="2267">Z259/U259-1</f>
        <v>8.8092549658989938E-2</v>
      </c>
      <c r="AA261" s="55">
        <f t="shared" ref="AA261" si="2268">AA259/V259-1</f>
        <v>5.2923485461932929E-2</v>
      </c>
      <c r="AB261" s="55">
        <f t="shared" ref="AB261" si="2269">AB259/W259-1</f>
        <v>0.62849523586576916</v>
      </c>
      <c r="AC261" s="55">
        <f t="shared" ref="AC261" si="2270">AC259/X259-1</f>
        <v>0.71217089401907163</v>
      </c>
      <c r="AD261" s="55">
        <f t="shared" ref="AD261" si="2271">AD259/Y259-1</f>
        <v>2.3506112575810234</v>
      </c>
      <c r="AE261" s="55">
        <f t="shared" ref="AE261" si="2272">AE259/Z259-1</f>
        <v>0.98478775775475746</v>
      </c>
      <c r="AF261" s="55">
        <f t="shared" ref="AF261" si="2273">AF259/AA259-1</f>
        <v>1.1893475143432899</v>
      </c>
      <c r="AG261" s="55">
        <f t="shared" ref="AG261" si="2274">AG259/AB259-1</f>
        <v>0.6007242625307927</v>
      </c>
      <c r="AH261" s="55">
        <f t="shared" ref="AH261" si="2275">AH259/AC259-1</f>
        <v>0.1697895203760007</v>
      </c>
      <c r="AI261" s="55">
        <f t="shared" ref="AI261" si="2276">AI259/AD259-1</f>
        <v>-0.5031596873901798</v>
      </c>
      <c r="AJ261" s="55">
        <f t="shared" ref="AJ261" si="2277">AJ259/AE259-1</f>
        <v>-6.9050158518696447E-2</v>
      </c>
      <c r="AK261" s="55">
        <f t="shared" ref="AK261" si="2278">AK259/AF259-1</f>
        <v>-0.10097268140368054</v>
      </c>
      <c r="AL261" s="55">
        <f t="shared" ref="AL261" si="2279">AL259/AG259-1</f>
        <v>-0.38148741272388187</v>
      </c>
      <c r="AM261" s="55">
        <f t="shared" ref="AM261" si="2280">AM259/AH259-1</f>
        <v>-0.14447868772312278</v>
      </c>
      <c r="AN261" s="55">
        <f t="shared" ref="AN261:AO261" si="2281">AN259/AI259-1</f>
        <v>-5.7972953946950234E-2</v>
      </c>
      <c r="AO261" s="55">
        <f t="shared" si="2281"/>
        <v>-0.29213686545128648</v>
      </c>
      <c r="AP261" s="55">
        <f t="shared" ref="AP261:AT261" si="2282">AP259/AK259-1</f>
        <v>-0.23790935262398427</v>
      </c>
      <c r="AQ261" s="55">
        <f t="shared" si="2282"/>
        <v>0.41264293579128464</v>
      </c>
      <c r="AR261" s="55">
        <f t="shared" si="2282"/>
        <v>0.19469045323603718</v>
      </c>
      <c r="AS261" s="55">
        <f t="shared" si="2282"/>
        <v>-2.6098733750664183E-2</v>
      </c>
      <c r="AT261" s="55">
        <f t="shared" si="2282"/>
        <v>-0.13230177623145944</v>
      </c>
      <c r="AU261" s="55">
        <f t="shared" ref="AU261" si="2283">AU259/AP259-1</f>
        <v>6.9021045584206853E-2</v>
      </c>
      <c r="AV261" s="55">
        <f t="shared" ref="AV261" si="2284">AV259/AQ259-1</f>
        <v>-0.27896669320436795</v>
      </c>
      <c r="AW261" s="55">
        <f t="shared" ref="AW261" si="2285">AW259/AR259-1</f>
        <v>-8.1921042650188625E-2</v>
      </c>
      <c r="AX261" s="55">
        <f t="shared" ref="AX261" si="2286">AX259/AS259-1</f>
        <v>0.15778785334154866</v>
      </c>
      <c r="AY261" s="55">
        <f t="shared" ref="AY261" si="2287">AY259/AT259-1</f>
        <v>-0.25799303577081356</v>
      </c>
      <c r="AZ261" s="55">
        <f t="shared" ref="AZ261:BB261" si="2288">AZ259/AU259-1</f>
        <v>-0.12873268154898754</v>
      </c>
      <c r="BA261" s="55">
        <f t="shared" si="2288"/>
        <v>0.28773895847066555</v>
      </c>
      <c r="BB261" s="55">
        <f t="shared" si="2288"/>
        <v>4.5006006387767972E-2</v>
      </c>
    </row>
    <row r="262" spans="1:123" s="59" customFormat="1" outlineLevel="1">
      <c r="A262" s="57" t="s">
        <v>219</v>
      </c>
      <c r="B262" s="57" t="s">
        <v>29</v>
      </c>
      <c r="C262" s="80">
        <v>282.2</v>
      </c>
      <c r="D262" s="80">
        <v>348.5</v>
      </c>
      <c r="E262" s="80">
        <v>392.4</v>
      </c>
      <c r="F262" s="80">
        <v>398</v>
      </c>
      <c r="G262" s="80">
        <f>F262+E262+D262+C262</f>
        <v>1421.1000000000001</v>
      </c>
      <c r="H262" s="80">
        <v>206.6</v>
      </c>
      <c r="I262" s="80">
        <v>329.5</v>
      </c>
      <c r="J262" s="80">
        <v>298.8</v>
      </c>
      <c r="K262" s="80">
        <v>398.5</v>
      </c>
      <c r="L262" s="80">
        <f>K262+J262+I262+H262</f>
        <v>1233.3999999999999</v>
      </c>
      <c r="M262" s="80">
        <f>318.9+37.8</f>
        <v>356.7</v>
      </c>
      <c r="N262" s="80">
        <f>248.6+78.4</f>
        <v>327</v>
      </c>
      <c r="O262" s="80">
        <v>452.5</v>
      </c>
      <c r="P262" s="80">
        <v>377.2</v>
      </c>
      <c r="Q262" s="80">
        <f>P262+O262+N262+M262</f>
        <v>1513.4</v>
      </c>
      <c r="R262" s="80">
        <f>R243+R224</f>
        <v>250.62272388597751</v>
      </c>
      <c r="S262" s="80">
        <f>S243+S224</f>
        <v>343.52223079010764</v>
      </c>
      <c r="T262" s="80">
        <f>T243+T224</f>
        <v>398.80813005742345</v>
      </c>
      <c r="U262" s="80">
        <f>U243+U224</f>
        <v>436.65308749613445</v>
      </c>
      <c r="V262" s="80">
        <f>U262+T262+S262+R262</f>
        <v>1429.6061722296431</v>
      </c>
      <c r="W262" s="80">
        <f>W243+W224</f>
        <v>246.71138014085375</v>
      </c>
      <c r="X262" s="80">
        <f>X243+X224</f>
        <v>326.70346494186333</v>
      </c>
      <c r="Y262" s="80">
        <f>Y243+Y224</f>
        <v>387.50563670418637</v>
      </c>
      <c r="Z262" s="80">
        <f>Z243+Z224</f>
        <v>445.86603627376439</v>
      </c>
      <c r="AA262" s="80">
        <f>Z262+Y262+X262+W262</f>
        <v>1406.7865180606677</v>
      </c>
      <c r="AB262" s="80">
        <v>287.53830528586218</v>
      </c>
      <c r="AC262" s="80">
        <v>373.18806208353163</v>
      </c>
      <c r="AD262" s="80">
        <v>1002.7603457507836</v>
      </c>
      <c r="AE262" s="80">
        <v>774.07392174680365</v>
      </c>
      <c r="AF262" s="80">
        <f>AE262+AD262+AC262+AB262</f>
        <v>2437.5606348669808</v>
      </c>
      <c r="AG262" s="80">
        <v>630.3299027227157</v>
      </c>
      <c r="AH262" s="80">
        <v>597.8296742741494</v>
      </c>
      <c r="AI262" s="80">
        <v>531.07985539709796</v>
      </c>
      <c r="AJ262" s="80">
        <v>741.38950839077802</v>
      </c>
      <c r="AK262" s="80">
        <f>AJ262+AI262+AH262+AG262</f>
        <v>2500.6289407847412</v>
      </c>
      <c r="AL262" s="80">
        <v>428.47855349923543</v>
      </c>
      <c r="AM262" s="80">
        <v>601.71343419891139</v>
      </c>
      <c r="AN262" s="80">
        <v>651.61</v>
      </c>
      <c r="AO262" s="80">
        <v>526.6</v>
      </c>
      <c r="AP262" s="80">
        <v>2212.3000000000002</v>
      </c>
      <c r="AQ262" s="80">
        <v>632.5</v>
      </c>
      <c r="AR262" s="80">
        <v>727</v>
      </c>
      <c r="AS262" s="80">
        <v>644.93799999999999</v>
      </c>
      <c r="AT262" s="80">
        <v>557.4</v>
      </c>
      <c r="AU262" s="80">
        <f t="shared" ref="AU262" si="2289">AU224+AU243</f>
        <v>2561.7379999999998</v>
      </c>
      <c r="AV262" s="80">
        <v>665.1</v>
      </c>
      <c r="AW262" s="80">
        <v>845.8</v>
      </c>
      <c r="AX262" s="80">
        <v>913.6</v>
      </c>
      <c r="AY262" s="80">
        <v>678.2</v>
      </c>
      <c r="AZ262" s="80">
        <v>3097.6</v>
      </c>
      <c r="BA262" s="80">
        <v>808</v>
      </c>
      <c r="BB262" s="80">
        <v>836.8</v>
      </c>
    </row>
    <row r="263" spans="1:123" outlineLevel="1">
      <c r="A263" s="52" t="s">
        <v>237</v>
      </c>
      <c r="B263" s="52" t="s">
        <v>238</v>
      </c>
      <c r="C263" s="55">
        <f t="shared" ref="C263:AS263" si="2290">C262/C37</f>
        <v>0.17910386642835455</v>
      </c>
      <c r="D263" s="55">
        <f t="shared" si="2290"/>
        <v>0.18895185538723991</v>
      </c>
      <c r="E263" s="55">
        <f t="shared" si="2290"/>
        <v>0.20801043494421625</v>
      </c>
      <c r="F263" s="55">
        <f t="shared" si="2290"/>
        <v>0.18417263867123942</v>
      </c>
      <c r="G263" s="55">
        <f t="shared" si="2290"/>
        <v>0.19030549618315878</v>
      </c>
      <c r="H263" s="55">
        <f t="shared" si="2290"/>
        <v>0.13246324818696636</v>
      </c>
      <c r="I263" s="55">
        <f t="shared" si="2290"/>
        <v>0.17345939541697925</v>
      </c>
      <c r="J263" s="55">
        <f t="shared" si="2290"/>
        <v>0.16868966295940835</v>
      </c>
      <c r="K263" s="55">
        <f t="shared" si="2290"/>
        <v>0.18954737977475081</v>
      </c>
      <c r="L263" s="55">
        <f t="shared" si="2290"/>
        <v>0.16820005386827142</v>
      </c>
      <c r="M263" s="55">
        <f t="shared" si="2290"/>
        <v>0.22516674584003107</v>
      </c>
      <c r="N263" s="55">
        <f t="shared" si="2290"/>
        <v>0.17448304287028318</v>
      </c>
      <c r="O263" s="55">
        <f t="shared" si="2290"/>
        <v>0.23088828823614771</v>
      </c>
      <c r="P263" s="55">
        <f t="shared" si="2290"/>
        <v>0.16604919141263311</v>
      </c>
      <c r="Q263" s="55">
        <f t="shared" si="2290"/>
        <v>0.19680858574158386</v>
      </c>
      <c r="R263" s="55">
        <f t="shared" si="2290"/>
        <v>0.14924763786269779</v>
      </c>
      <c r="S263" s="55">
        <f t="shared" si="2290"/>
        <v>0.16693382556145134</v>
      </c>
      <c r="T263" s="55">
        <f t="shared" si="2290"/>
        <v>0.19466658220372984</v>
      </c>
      <c r="U263" s="55">
        <f t="shared" si="2290"/>
        <v>0.16606964251655071</v>
      </c>
      <c r="V263" s="55">
        <f t="shared" si="2290"/>
        <v>0.16923677080438326</v>
      </c>
      <c r="W263" s="55">
        <f t="shared" si="2290"/>
        <v>0.14049670751391607</v>
      </c>
      <c r="X263" s="55">
        <f t="shared" si="2290"/>
        <v>0.14507246970527268</v>
      </c>
      <c r="Y263" s="55">
        <f t="shared" si="2290"/>
        <v>0.1728533792167096</v>
      </c>
      <c r="Z263" s="55">
        <f t="shared" si="2290"/>
        <v>0.16139834868388911</v>
      </c>
      <c r="AA263" s="55">
        <f t="shared" si="2290"/>
        <v>0.15609572727979873</v>
      </c>
      <c r="AB263" s="55">
        <f t="shared" si="2290"/>
        <v>6.9080997995489085E-2</v>
      </c>
      <c r="AC263" s="55">
        <f t="shared" si="2290"/>
        <v>9.3866139238556565E-2</v>
      </c>
      <c r="AD263" s="55">
        <f t="shared" si="2290"/>
        <v>0.16482954246463921</v>
      </c>
      <c r="AE263" s="55">
        <f t="shared" si="2290"/>
        <v>0.1224676313168906</v>
      </c>
      <c r="AF263" s="55">
        <f t="shared" si="2290"/>
        <v>0.11866029478802807</v>
      </c>
      <c r="AG263" s="55">
        <f t="shared" si="2290"/>
        <v>0.12154581523027001</v>
      </c>
      <c r="AH263" s="55">
        <f t="shared" si="2290"/>
        <v>0.10803491462184872</v>
      </c>
      <c r="AI263" s="55">
        <f t="shared" si="2290"/>
        <v>9.5664422725639159E-2</v>
      </c>
      <c r="AJ263" s="55">
        <f t="shared" si="2290"/>
        <v>0.12070231372530002</v>
      </c>
      <c r="AK263" s="55">
        <f t="shared" si="2290"/>
        <v>0.11156847416811415</v>
      </c>
      <c r="AL263" s="55">
        <f t="shared" si="2290"/>
        <v>9.017714752653265E-2</v>
      </c>
      <c r="AM263" s="55">
        <f t="shared" si="2290"/>
        <v>0.10831837440771193</v>
      </c>
      <c r="AN263" s="55">
        <f t="shared" si="2290"/>
        <v>0.11278343195962705</v>
      </c>
      <c r="AO263" s="55">
        <f t="shared" si="2290"/>
        <v>8.8605465069322931E-2</v>
      </c>
      <c r="AP263" s="55">
        <f t="shared" si="2290"/>
        <v>0.10043446871899571</v>
      </c>
      <c r="AQ263" s="55">
        <f t="shared" si="2290"/>
        <v>0.13004502744823901</v>
      </c>
      <c r="AR263" s="55">
        <f t="shared" si="2290"/>
        <v>0.13307949989932089</v>
      </c>
      <c r="AS263" s="55">
        <f t="shared" si="2290"/>
        <v>0.12326716531276365</v>
      </c>
      <c r="AT263" s="55">
        <f t="shared" ref="AT263" si="2291">AT262/AT37</f>
        <v>0.11416984146491335</v>
      </c>
      <c r="AU263" s="55">
        <f>AU262/AU37</f>
        <v>0.12532453421421064</v>
      </c>
      <c r="AV263" s="55">
        <f t="shared" ref="AV263:AZ263" si="2292">AV262/AV37</f>
        <v>0.14526274407023981</v>
      </c>
      <c r="AW263" s="55">
        <f t="shared" si="2292"/>
        <v>0.14631446018648261</v>
      </c>
      <c r="AX263" s="55">
        <f t="shared" si="2292"/>
        <v>0.15288841287904142</v>
      </c>
      <c r="AY263" s="55">
        <f t="shared" si="2292"/>
        <v>9.5647759004879707E-2</v>
      </c>
      <c r="AZ263" s="55">
        <f t="shared" si="2292"/>
        <v>0.1322353563942642</v>
      </c>
      <c r="BA263" s="55">
        <f t="shared" ref="BA263:BB263" si="2293">BA262/BA37</f>
        <v>0.15710675286883116</v>
      </c>
      <c r="BB263" s="55">
        <f t="shared" si="2293"/>
        <v>0.14713225727045751</v>
      </c>
    </row>
    <row r="264" spans="1:123" outlineLevel="1">
      <c r="A264" s="52" t="s">
        <v>215</v>
      </c>
      <c r="B264" s="52" t="s">
        <v>28</v>
      </c>
      <c r="C264" s="53" t="s">
        <v>103</v>
      </c>
      <c r="D264" s="53" t="s">
        <v>103</v>
      </c>
      <c r="E264" s="53" t="s">
        <v>103</v>
      </c>
      <c r="F264" s="53" t="s">
        <v>103</v>
      </c>
      <c r="G264" s="53" t="s">
        <v>103</v>
      </c>
      <c r="H264" s="55">
        <f>H262/C262-1</f>
        <v>-0.26789510985116938</v>
      </c>
      <c r="I264" s="55">
        <f t="shared" ref="I264" si="2294">I262/D262-1</f>
        <v>-5.4519368723099038E-2</v>
      </c>
      <c r="J264" s="55">
        <f t="shared" ref="J264" si="2295">J262/E262-1</f>
        <v>-0.23853211009174302</v>
      </c>
      <c r="K264" s="55">
        <f t="shared" ref="K264" si="2296">K262/F262-1</f>
        <v>1.2562814070351536E-3</v>
      </c>
      <c r="L264" s="55">
        <f t="shared" ref="L264" si="2297">L262/G262-1</f>
        <v>-0.1320807824924356</v>
      </c>
      <c r="M264" s="55">
        <f>M262/H262-1</f>
        <v>0.72652468538238146</v>
      </c>
      <c r="N264" s="55">
        <f t="shared" ref="N264" si="2298">N262/I262-1</f>
        <v>-7.587253414264028E-3</v>
      </c>
      <c r="O264" s="55">
        <f t="shared" ref="O264" si="2299">O262/J262-1</f>
        <v>0.51439089692101736</v>
      </c>
      <c r="P264" s="55">
        <f t="shared" ref="P264" si="2300">P262/K262-1</f>
        <v>-5.3450439146800477E-2</v>
      </c>
      <c r="Q264" s="55">
        <f>M253/L262-1</f>
        <v>-0.99999999462905242</v>
      </c>
      <c r="R264" s="55">
        <f t="shared" ref="R264" si="2301">R262/M262-1</f>
        <v>-0.29738513068130779</v>
      </c>
      <c r="S264" s="55">
        <f t="shared" ref="S264" si="2302">S262/N262-1</f>
        <v>5.0526699663937746E-2</v>
      </c>
      <c r="T264" s="55">
        <f t="shared" ref="T264" si="2303">T262/O262-1</f>
        <v>-0.11865606617143987</v>
      </c>
      <c r="U264" s="55">
        <f t="shared" ref="U264:V264" si="2304">U262/P262-1</f>
        <v>0.15761688095475734</v>
      </c>
      <c r="V264" s="55">
        <f t="shared" si="2304"/>
        <v>-5.5367931657431591E-2</v>
      </c>
      <c r="W264" s="55">
        <f t="shared" ref="W264" si="2305">W262/R262-1</f>
        <v>-1.5606500817153535E-2</v>
      </c>
      <c r="X264" s="55">
        <f t="shared" ref="X264" si="2306">X262/S262-1</f>
        <v>-4.8959759633491085E-2</v>
      </c>
      <c r="Y264" s="55">
        <f t="shared" ref="Y264" si="2307">Y262/T262-1</f>
        <v>-2.8340679392894197E-2</v>
      </c>
      <c r="Z264" s="55">
        <f t="shared" ref="Z264" si="2308">Z262/U262-1</f>
        <v>2.1099012102397063E-2</v>
      </c>
      <c r="AA264" s="55">
        <f t="shared" ref="AA264" si="2309">AA262/V262-1</f>
        <v>-1.5962196171401044E-2</v>
      </c>
      <c r="AB264" s="55">
        <f t="shared" ref="AB264" si="2310">AB262/W262-1</f>
        <v>0.16548456387256771</v>
      </c>
      <c r="AC264" s="55">
        <f t="shared" ref="AC264" si="2311">AC262/X262-1</f>
        <v>0.14228375921859349</v>
      </c>
      <c r="AD264" s="55">
        <f t="shared" ref="AD264" si="2312">AD262/Y262-1</f>
        <v>1.5877309921978493</v>
      </c>
      <c r="AE264" s="55">
        <f t="shared" ref="AE264" si="2313">AE262/Z262-1</f>
        <v>0.73611322408849644</v>
      </c>
      <c r="AF264" s="55">
        <f t="shared" ref="AF264" si="2314">AF262/AA262-1</f>
        <v>0.73271537903795925</v>
      </c>
      <c r="AG264" s="55">
        <f t="shared" ref="AG264" si="2315">AG262/AB262-1</f>
        <v>1.1921597614483406</v>
      </c>
      <c r="AH264" s="55">
        <f t="shared" ref="AH264" si="2316">AH262/AC262-1</f>
        <v>0.60195283561974078</v>
      </c>
      <c r="AI264" s="55">
        <f t="shared" ref="AI264" si="2317">AI262/AD262-1</f>
        <v>-0.47038207319669234</v>
      </c>
      <c r="AJ264" s="55">
        <f t="shared" ref="AJ264" si="2318">AJ262/AE262-1</f>
        <v>-4.222389159199269E-2</v>
      </c>
      <c r="AK264" s="55">
        <f t="shared" ref="AK264" si="2319">AK262/AF262-1</f>
        <v>2.5873533160828188E-2</v>
      </c>
      <c r="AL264" s="55">
        <f t="shared" ref="AL264" si="2320">AL262/AG262-1</f>
        <v>-0.32023127627545755</v>
      </c>
      <c r="AM264" s="55">
        <f t="shared" ref="AM264" si="2321">AM262/AH262-1</f>
        <v>6.4964321643574685E-3</v>
      </c>
      <c r="AN264" s="55">
        <f t="shared" ref="AN264:AO264" si="2322">AN262/AI262-1</f>
        <v>0.22695295891571621</v>
      </c>
      <c r="AO264" s="55">
        <f t="shared" si="2322"/>
        <v>-0.28971209594938707</v>
      </c>
      <c r="AP264" s="55">
        <f t="shared" ref="AP264:AT264" si="2323">AP262/AK262-1</f>
        <v>-0.11530256891862511</v>
      </c>
      <c r="AQ264" s="55">
        <f t="shared" si="2323"/>
        <v>0.47615322828783913</v>
      </c>
      <c r="AR264" s="55">
        <f t="shared" si="2323"/>
        <v>0.20821633468743861</v>
      </c>
      <c r="AS264" s="55">
        <f t="shared" si="2323"/>
        <v>-1.0239253541228677E-2</v>
      </c>
      <c r="AT264" s="55">
        <f t="shared" si="2323"/>
        <v>5.8488416255222164E-2</v>
      </c>
      <c r="AU264" s="55">
        <f t="shared" ref="AU264" si="2324">AU262/AP262-1</f>
        <v>0.15795235727523371</v>
      </c>
      <c r="AV264" s="55">
        <f t="shared" ref="AV264" si="2325">AV262/AQ262-1</f>
        <v>5.1541501976284598E-2</v>
      </c>
      <c r="AW264" s="55">
        <f t="shared" ref="AW264" si="2326">AW262/AR262-1</f>
        <v>0.1634112792297111</v>
      </c>
      <c r="AX264" s="55">
        <f t="shared" ref="AX264" si="2327">AX262/AS262-1</f>
        <v>0.41657027497216803</v>
      </c>
      <c r="AY264" s="55">
        <f t="shared" ref="AY264" si="2328">AY262/AT262-1</f>
        <v>0.21672048797990695</v>
      </c>
      <c r="AZ264" s="55">
        <f t="shared" ref="AZ264:BB264" si="2329">AZ262/AU262-1</f>
        <v>0.2091790807646996</v>
      </c>
      <c r="BA264" s="55">
        <f t="shared" si="2329"/>
        <v>0.21485490903623505</v>
      </c>
      <c r="BB264" s="55">
        <f t="shared" si="2329"/>
        <v>-1.064081343107115E-2</v>
      </c>
    </row>
    <row r="265" spans="1:123" s="59" customFormat="1" outlineLevel="1">
      <c r="A265" s="57" t="s">
        <v>30</v>
      </c>
      <c r="B265" s="57" t="s">
        <v>30</v>
      </c>
      <c r="C265" s="80">
        <v>0</v>
      </c>
      <c r="D265" s="80">
        <v>0</v>
      </c>
      <c r="E265" s="80">
        <v>0</v>
      </c>
      <c r="F265" s="80">
        <v>0</v>
      </c>
      <c r="G265" s="80">
        <v>0</v>
      </c>
      <c r="H265" s="80">
        <v>0</v>
      </c>
      <c r="I265" s="80">
        <v>0</v>
      </c>
      <c r="J265" s="80">
        <v>0</v>
      </c>
      <c r="K265" s="80">
        <v>0</v>
      </c>
      <c r="L265" s="80">
        <v>0</v>
      </c>
      <c r="M265" s="80">
        <v>0</v>
      </c>
      <c r="N265" s="80">
        <v>0</v>
      </c>
      <c r="O265" s="80">
        <v>0</v>
      </c>
      <c r="P265" s="80">
        <v>0</v>
      </c>
      <c r="Q265" s="80">
        <v>0</v>
      </c>
      <c r="R265" s="80">
        <v>0</v>
      </c>
      <c r="S265" s="80">
        <v>0</v>
      </c>
      <c r="T265" s="80">
        <v>0</v>
      </c>
      <c r="U265" s="80">
        <v>0</v>
      </c>
      <c r="V265" s="80">
        <v>0</v>
      </c>
      <c r="W265" s="80">
        <v>0</v>
      </c>
      <c r="X265" s="80">
        <v>0</v>
      </c>
      <c r="Y265" s="80">
        <v>0</v>
      </c>
      <c r="Z265" s="80">
        <v>0</v>
      </c>
      <c r="AA265" s="80">
        <v>0</v>
      </c>
      <c r="AB265" s="80">
        <v>102.87149282127936</v>
      </c>
      <c r="AC265" s="80">
        <v>72.55213969560856</v>
      </c>
      <c r="AD265" s="80">
        <v>183.00813701194221</v>
      </c>
      <c r="AE265" s="80">
        <v>118.93405403545979</v>
      </c>
      <c r="AF265" s="80">
        <f>AE265+AD265+AC265+AB265</f>
        <v>477.36582356428994</v>
      </c>
      <c r="AG265" s="80">
        <v>97.367716517330535</v>
      </c>
      <c r="AH265" s="80">
        <v>94.319094489168634</v>
      </c>
      <c r="AI265" s="80">
        <v>80.794724105263128</v>
      </c>
      <c r="AJ265" s="80">
        <v>290.95135170377921</v>
      </c>
      <c r="AK265" s="80">
        <f>AJ265+AI265+AH265+AG265</f>
        <v>563.43288681554156</v>
      </c>
      <c r="AL265" s="80">
        <v>81.144158892008903</v>
      </c>
      <c r="AM265" s="80">
        <v>54.052820449240002</v>
      </c>
      <c r="AN265" s="80">
        <v>59.481000000000002</v>
      </c>
      <c r="AO265" s="80">
        <v>118.7</v>
      </c>
      <c r="AP265" s="80">
        <v>308.89999999999998</v>
      </c>
      <c r="AQ265" s="80">
        <v>98</v>
      </c>
      <c r="AR265" s="80">
        <v>66.3</v>
      </c>
      <c r="AS265" s="80">
        <v>117.127</v>
      </c>
      <c r="AT265" s="80">
        <v>194.5</v>
      </c>
      <c r="AU265" s="80">
        <f t="shared" ref="AU265" si="2330">AU227+AU246</f>
        <v>476.02700000000107</v>
      </c>
      <c r="AV265" s="80">
        <v>0</v>
      </c>
      <c r="AW265" s="80">
        <v>0</v>
      </c>
      <c r="AX265" s="80"/>
      <c r="AY265" s="80">
        <v>79.599999999999994</v>
      </c>
      <c r="AZ265" s="80">
        <f>AY265</f>
        <v>79.599999999999994</v>
      </c>
      <c r="BA265" s="80">
        <v>0</v>
      </c>
      <c r="BB265" s="80">
        <v>0</v>
      </c>
    </row>
    <row r="266" spans="1:123" outlineLevel="1">
      <c r="A266" s="52" t="s">
        <v>237</v>
      </c>
      <c r="B266" s="52" t="s">
        <v>238</v>
      </c>
      <c r="C266" s="53" t="s">
        <v>103</v>
      </c>
      <c r="D266" s="53" t="s">
        <v>103</v>
      </c>
      <c r="E266" s="53" t="s">
        <v>103</v>
      </c>
      <c r="F266" s="53" t="s">
        <v>103</v>
      </c>
      <c r="G266" s="53" t="s">
        <v>103</v>
      </c>
      <c r="H266" s="53" t="s">
        <v>103</v>
      </c>
      <c r="I266" s="53" t="s">
        <v>103</v>
      </c>
      <c r="J266" s="53" t="s">
        <v>103</v>
      </c>
      <c r="K266" s="53" t="s">
        <v>103</v>
      </c>
      <c r="L266" s="53" t="s">
        <v>103</v>
      </c>
      <c r="M266" s="53" t="s">
        <v>103</v>
      </c>
      <c r="N266" s="53" t="s">
        <v>103</v>
      </c>
      <c r="O266" s="53" t="s">
        <v>103</v>
      </c>
      <c r="P266" s="53" t="s">
        <v>103</v>
      </c>
      <c r="Q266" s="53" t="s">
        <v>103</v>
      </c>
      <c r="R266" s="53" t="s">
        <v>103</v>
      </c>
      <c r="S266" s="53" t="s">
        <v>103</v>
      </c>
      <c r="T266" s="53" t="s">
        <v>103</v>
      </c>
      <c r="U266" s="53" t="s">
        <v>103</v>
      </c>
      <c r="V266" s="53" t="s">
        <v>103</v>
      </c>
      <c r="W266" s="53" t="s">
        <v>103</v>
      </c>
      <c r="X266" s="53" t="s">
        <v>103</v>
      </c>
      <c r="Y266" s="53" t="s">
        <v>103</v>
      </c>
      <c r="Z266" s="53" t="s">
        <v>103</v>
      </c>
      <c r="AA266" s="53" t="s">
        <v>103</v>
      </c>
      <c r="AB266" s="55">
        <f t="shared" ref="AB266:AS266" si="2331">AB265/AB40</f>
        <v>4.8489583477729199E-2</v>
      </c>
      <c r="AC266" s="55">
        <f t="shared" si="2331"/>
        <v>4.3970523766562991E-2</v>
      </c>
      <c r="AD266" s="55">
        <f t="shared" si="2331"/>
        <v>7.4474193979079464E-2</v>
      </c>
      <c r="AE266" s="55">
        <f t="shared" si="2331"/>
        <v>4.1462048118136433E-2</v>
      </c>
      <c r="AF266" s="55">
        <f t="shared" si="2331"/>
        <v>5.2472917368474481E-2</v>
      </c>
      <c r="AG266" s="55">
        <f t="shared" si="2331"/>
        <v>4.1196876172782802E-2</v>
      </c>
      <c r="AH266" s="55">
        <f t="shared" si="2331"/>
        <v>4.2794414597555751E-2</v>
      </c>
      <c r="AI266" s="55">
        <f t="shared" si="2331"/>
        <v>3.9340652575884531E-2</v>
      </c>
      <c r="AJ266" s="55">
        <f t="shared" si="2331"/>
        <v>0.10743642333759011</v>
      </c>
      <c r="AK266" s="55">
        <f t="shared" si="2331"/>
        <v>6.0393746999601018E-2</v>
      </c>
      <c r="AL266" s="55">
        <f t="shared" si="2331"/>
        <v>4.4052789512019699E-2</v>
      </c>
      <c r="AM266" s="55">
        <f t="shared" si="2331"/>
        <v>3.2883386848310214E-2</v>
      </c>
      <c r="AN266" s="55">
        <f t="shared" si="2331"/>
        <v>3.6101777624557532E-2</v>
      </c>
      <c r="AO266" s="55">
        <f t="shared" si="2331"/>
        <v>5.7548724910307381E-2</v>
      </c>
      <c r="AP266" s="55">
        <f t="shared" si="2331"/>
        <v>4.2926981401579557E-2</v>
      </c>
      <c r="AQ266" s="55">
        <f t="shared" si="2331"/>
        <v>6.0998381675588201E-2</v>
      </c>
      <c r="AR266" s="55">
        <f t="shared" si="2331"/>
        <v>4.3898563199364367E-2</v>
      </c>
      <c r="AS266" s="55">
        <f t="shared" si="2331"/>
        <v>8.045619342403347E-2</v>
      </c>
      <c r="AT266" s="55">
        <f t="shared" ref="AT266" si="2332">AT265/AT40</f>
        <v>0.11347062598448165</v>
      </c>
      <c r="AU266" s="55">
        <f>AU265/AU40</f>
        <v>7.5718658150603677E-2</v>
      </c>
      <c r="AV266" s="55" t="e">
        <f t="shared" ref="AV266:AZ266" si="2333">AV265/AV40</f>
        <v>#DIV/0!</v>
      </c>
      <c r="AW266" s="55" t="e">
        <f t="shared" si="2333"/>
        <v>#DIV/0!</v>
      </c>
      <c r="AX266" s="55" t="e">
        <f t="shared" si="2333"/>
        <v>#DIV/0!</v>
      </c>
      <c r="AY266" s="55">
        <f t="shared" si="2333"/>
        <v>0.1212121212121212</v>
      </c>
      <c r="AZ266" s="55">
        <f t="shared" si="2333"/>
        <v>0.1212121212121212</v>
      </c>
      <c r="BA266" s="55"/>
      <c r="BB266" s="55"/>
    </row>
    <row r="267" spans="1:123" outlineLevel="1">
      <c r="A267" s="52" t="s">
        <v>215</v>
      </c>
      <c r="B267" s="52" t="s">
        <v>28</v>
      </c>
      <c r="C267" s="53" t="s">
        <v>103</v>
      </c>
      <c r="D267" s="53" t="s">
        <v>103</v>
      </c>
      <c r="E267" s="53" t="s">
        <v>103</v>
      </c>
      <c r="F267" s="53" t="s">
        <v>103</v>
      </c>
      <c r="G267" s="53" t="s">
        <v>103</v>
      </c>
      <c r="H267" s="53" t="s">
        <v>103</v>
      </c>
      <c r="I267" s="53" t="s">
        <v>103</v>
      </c>
      <c r="J267" s="53" t="s">
        <v>103</v>
      </c>
      <c r="K267" s="53" t="s">
        <v>103</v>
      </c>
      <c r="L267" s="53" t="s">
        <v>103</v>
      </c>
      <c r="M267" s="53" t="s">
        <v>103</v>
      </c>
      <c r="N267" s="53" t="s">
        <v>103</v>
      </c>
      <c r="O267" s="53" t="s">
        <v>103</v>
      </c>
      <c r="P267" s="53" t="s">
        <v>103</v>
      </c>
      <c r="Q267" s="53" t="s">
        <v>103</v>
      </c>
      <c r="R267" s="53" t="s">
        <v>103</v>
      </c>
      <c r="S267" s="53" t="s">
        <v>103</v>
      </c>
      <c r="T267" s="53" t="s">
        <v>103</v>
      </c>
      <c r="U267" s="53" t="s">
        <v>103</v>
      </c>
      <c r="V267" s="53" t="s">
        <v>103</v>
      </c>
      <c r="W267" s="53" t="s">
        <v>103</v>
      </c>
      <c r="X267" s="53" t="s">
        <v>103</v>
      </c>
      <c r="Y267" s="53" t="s">
        <v>103</v>
      </c>
      <c r="Z267" s="53" t="s">
        <v>103</v>
      </c>
      <c r="AA267" s="53" t="s">
        <v>103</v>
      </c>
      <c r="AB267" s="55" t="s">
        <v>103</v>
      </c>
      <c r="AC267" s="55" t="s">
        <v>103</v>
      </c>
      <c r="AD267" s="55" t="s">
        <v>103</v>
      </c>
      <c r="AE267" s="55" t="s">
        <v>103</v>
      </c>
      <c r="AF267" s="55" t="s">
        <v>103</v>
      </c>
      <c r="AG267" s="55">
        <f t="shared" ref="AG267" si="2334">AG265/AB265-1</f>
        <v>-5.350147210861067E-2</v>
      </c>
      <c r="AH267" s="55">
        <f t="shared" ref="AH267" si="2335">AH265/AC265-1</f>
        <v>0.30001809574304783</v>
      </c>
      <c r="AI267" s="55">
        <f t="shared" ref="AI267" si="2336">AI265/AD265-1</f>
        <v>-0.55851840565979383</v>
      </c>
      <c r="AJ267" s="55">
        <f t="shared" ref="AJ267" si="2337">AJ265/AE265-1</f>
        <v>1.4463250165258223</v>
      </c>
      <c r="AK267" s="55">
        <f t="shared" ref="AK267" si="2338">AK265/AF265-1</f>
        <v>0.18029582136531075</v>
      </c>
      <c r="AL267" s="55">
        <f t="shared" ref="AL267" si="2339">AL265/AG265-1</f>
        <v>-0.16662152719206469</v>
      </c>
      <c r="AM267" s="55">
        <f t="shared" ref="AM267" si="2340">AM265/AH265-1</f>
        <v>-0.4269154009377466</v>
      </c>
      <c r="AN267" s="55">
        <f t="shared" ref="AN267:AO267" si="2341">AN265/AI265-1</f>
        <v>-0.26380093924814463</v>
      </c>
      <c r="AO267" s="55">
        <f t="shared" si="2341"/>
        <v>-0.59202801669452354</v>
      </c>
      <c r="AP267" s="55">
        <f t="shared" ref="AP267:AT267" si="2342">AP265/AK265-1</f>
        <v>-0.45175369200426418</v>
      </c>
      <c r="AQ267" s="55">
        <f t="shared" si="2342"/>
        <v>0.20772710368991287</v>
      </c>
      <c r="AR267" s="55">
        <f t="shared" si="2342"/>
        <v>0.22657799258155453</v>
      </c>
      <c r="AS267" s="55">
        <f t="shared" si="2342"/>
        <v>0.96914981254518229</v>
      </c>
      <c r="AT267" s="55">
        <f t="shared" si="2342"/>
        <v>0.63858466722830665</v>
      </c>
      <c r="AU267" s="55">
        <f t="shared" ref="AU267" si="2343">AU265/AP265-1</f>
        <v>0.54103917125283618</v>
      </c>
      <c r="AV267" s="55">
        <f t="shared" ref="AV267" si="2344">AV265/AQ265-1</f>
        <v>-1</v>
      </c>
      <c r="AW267" s="55">
        <f t="shared" ref="AW267" si="2345">AW265/AR265-1</f>
        <v>-1</v>
      </c>
      <c r="AX267" s="55">
        <f t="shared" ref="AX267" si="2346">AX265/AS265-1</f>
        <v>-1</v>
      </c>
      <c r="AY267" s="55">
        <f t="shared" ref="AY267" si="2347">AY265/AT265-1</f>
        <v>-0.59074550128534709</v>
      </c>
      <c r="AZ267" s="55">
        <f t="shared" ref="AZ267" si="2348">AZ265/AU265-1</f>
        <v>-0.83278259426461143</v>
      </c>
      <c r="BA267" s="55"/>
      <c r="BB267" s="55"/>
    </row>
    <row r="268" spans="1:123" s="59" customFormat="1" outlineLevel="1">
      <c r="A268" s="57" t="s">
        <v>31</v>
      </c>
      <c r="B268" s="57" t="s">
        <v>31</v>
      </c>
      <c r="C268" s="80">
        <v>0</v>
      </c>
      <c r="D268" s="80">
        <v>0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57.1</v>
      </c>
      <c r="S268" s="80">
        <v>24.7</v>
      </c>
      <c r="T268" s="80">
        <v>77.400000000000006</v>
      </c>
      <c r="U268" s="80">
        <v>244.9</v>
      </c>
      <c r="V268" s="80">
        <f>U268+T268+S268+R268</f>
        <v>404.1</v>
      </c>
      <c r="W268" s="80">
        <v>87.8</v>
      </c>
      <c r="X268" s="80">
        <v>46.2</v>
      </c>
      <c r="Y268" s="80">
        <v>69</v>
      </c>
      <c r="Z268" s="80">
        <v>263.89999999999998</v>
      </c>
      <c r="AA268" s="80">
        <f>Z268+Y268+X268+W268</f>
        <v>466.9</v>
      </c>
      <c r="AB268" s="80">
        <v>133.55054576942581</v>
      </c>
      <c r="AC268" s="80">
        <v>145.2409363956827</v>
      </c>
      <c r="AD268" s="80">
        <v>308.34519001015309</v>
      </c>
      <c r="AE268" s="80">
        <v>492.82809283973768</v>
      </c>
      <c r="AF268" s="80">
        <f>AE268+AD268+AC268+AB268</f>
        <v>1079.9647650149991</v>
      </c>
      <c r="AG268" s="80">
        <v>194.22805462608304</v>
      </c>
      <c r="AH268" s="80">
        <v>158.63879706939801</v>
      </c>
      <c r="AI268" s="80">
        <v>250.58726630894245</v>
      </c>
      <c r="AJ268" s="80">
        <v>421.02857360152308</v>
      </c>
      <c r="AK268" s="80">
        <f>AJ268+AI268+AH268+AG268</f>
        <v>1024.4826916059467</v>
      </c>
      <c r="AL268" s="80">
        <v>64.740598156013519</v>
      </c>
      <c r="AM268" s="80">
        <v>30.458722551100792</v>
      </c>
      <c r="AN268" s="80">
        <v>61.807000000000002</v>
      </c>
      <c r="AO268" s="80">
        <v>322.10000000000002</v>
      </c>
      <c r="AP268" s="80">
        <f t="shared" ref="AP268" si="2349">AP230+AP249</f>
        <v>479.10632070711392</v>
      </c>
      <c r="AQ268" s="80">
        <v>51.7</v>
      </c>
      <c r="AR268" s="80">
        <v>43.4</v>
      </c>
      <c r="AS268" s="80">
        <v>64.069999999999993</v>
      </c>
      <c r="AT268" s="80">
        <v>290.5</v>
      </c>
      <c r="AU268" s="80">
        <f t="shared" ref="AU268" si="2350">AU230+AU249</f>
        <v>449.6699999999995</v>
      </c>
      <c r="AV268" s="80"/>
      <c r="AW268" s="80"/>
      <c r="AX268" s="80"/>
      <c r="AY268" s="80"/>
      <c r="AZ268" s="80"/>
      <c r="BA268" s="80"/>
      <c r="BB268" s="80"/>
    </row>
    <row r="269" spans="1:123" outlineLevel="1">
      <c r="A269" s="52" t="s">
        <v>237</v>
      </c>
      <c r="B269" s="52" t="s">
        <v>238</v>
      </c>
      <c r="C269" s="53" t="s">
        <v>103</v>
      </c>
      <c r="D269" s="53" t="s">
        <v>103</v>
      </c>
      <c r="E269" s="53" t="s">
        <v>103</v>
      </c>
      <c r="F269" s="53" t="s">
        <v>103</v>
      </c>
      <c r="G269" s="53" t="s">
        <v>103</v>
      </c>
      <c r="H269" s="53" t="s">
        <v>103</v>
      </c>
      <c r="I269" s="53" t="s">
        <v>103</v>
      </c>
      <c r="J269" s="53" t="s">
        <v>103</v>
      </c>
      <c r="K269" s="53" t="s">
        <v>103</v>
      </c>
      <c r="L269" s="53" t="s">
        <v>103</v>
      </c>
      <c r="M269" s="53" t="s">
        <v>103</v>
      </c>
      <c r="N269" s="53" t="s">
        <v>103</v>
      </c>
      <c r="O269" s="53" t="s">
        <v>103</v>
      </c>
      <c r="P269" s="53" t="s">
        <v>103</v>
      </c>
      <c r="Q269" s="53" t="s">
        <v>103</v>
      </c>
      <c r="R269" s="55">
        <f t="shared" ref="R269:AS269" si="2351">R268/R43</f>
        <v>7.07334341004697E-2</v>
      </c>
      <c r="S269" s="55">
        <f t="shared" si="2351"/>
        <v>3.0618920471771543E-2</v>
      </c>
      <c r="T269" s="55">
        <f t="shared" si="2351"/>
        <v>8.3599113085467261E-2</v>
      </c>
      <c r="U269" s="55">
        <f t="shared" si="2351"/>
        <v>0.18191836462827995</v>
      </c>
      <c r="V269" s="55">
        <f t="shared" si="2351"/>
        <v>0.1039886162408738</v>
      </c>
      <c r="W269" s="55">
        <f t="shared" si="2351"/>
        <v>9.8727501418951924E-2</v>
      </c>
      <c r="X269" s="55">
        <f t="shared" si="2351"/>
        <v>5.3259178913150504E-2</v>
      </c>
      <c r="Y269" s="55">
        <f t="shared" si="2351"/>
        <v>7.3741532627156978E-2</v>
      </c>
      <c r="Z269" s="55">
        <f t="shared" si="2351"/>
        <v>0.18366755158001999</v>
      </c>
      <c r="AA269" s="55">
        <f t="shared" si="2351"/>
        <v>0.11306977967261166</v>
      </c>
      <c r="AB269" s="55">
        <f t="shared" si="2351"/>
        <v>0.14951223809868291</v>
      </c>
      <c r="AC269" s="55">
        <f t="shared" si="2351"/>
        <v>0.14832694583205236</v>
      </c>
      <c r="AD269" s="55">
        <f t="shared" si="2351"/>
        <v>0.22269485008239387</v>
      </c>
      <c r="AE269" s="55">
        <f t="shared" si="2351"/>
        <v>0.23740711614047555</v>
      </c>
      <c r="AF269" s="55">
        <f t="shared" si="2351"/>
        <v>0.20250900602689348</v>
      </c>
      <c r="AG269" s="55">
        <f t="shared" si="2351"/>
        <v>0.14717242747378789</v>
      </c>
      <c r="AH269" s="55">
        <f t="shared" si="2351"/>
        <v>0.13029186096999493</v>
      </c>
      <c r="AI269" s="55">
        <f t="shared" si="2351"/>
        <v>0.18020259990033019</v>
      </c>
      <c r="AJ269" s="55">
        <f t="shared" si="2351"/>
        <v>0.22230850365264324</v>
      </c>
      <c r="AK269" s="55">
        <f t="shared" si="2351"/>
        <v>0.17597426307076208</v>
      </c>
      <c r="AL269" s="55">
        <f t="shared" si="2351"/>
        <v>6.3633009493493556E-2</v>
      </c>
      <c r="AM269" s="55">
        <f t="shared" si="2351"/>
        <v>3.3491989268615796E-2</v>
      </c>
      <c r="AN269" s="55">
        <f t="shared" si="2351"/>
        <v>6.3324573401568593E-2</v>
      </c>
      <c r="AO269" s="55">
        <f t="shared" si="2351"/>
        <v>0.21410529114597182</v>
      </c>
      <c r="AP269" s="55">
        <f t="shared" si="2351"/>
        <v>0.10870808716187078</v>
      </c>
      <c r="AQ269" s="55">
        <f t="shared" si="2351"/>
        <v>6.0830685963054479E-2</v>
      </c>
      <c r="AR269" s="55">
        <f t="shared" si="2351"/>
        <v>5.4229663876046483E-2</v>
      </c>
      <c r="AS269" s="55">
        <f t="shared" si="2351"/>
        <v>7.7244794988431953E-2</v>
      </c>
      <c r="AT269" s="55">
        <f t="shared" ref="AT269" si="2352">AT268/AT43</f>
        <v>0.22526364764267992</v>
      </c>
      <c r="AU269" s="55">
        <f>AU268/AU43</f>
        <v>0.11929988026767178</v>
      </c>
      <c r="AV269" s="55"/>
      <c r="AW269" s="55"/>
      <c r="AX269" s="55"/>
      <c r="AY269" s="55"/>
      <c r="AZ269" s="55"/>
      <c r="BA269" s="55"/>
      <c r="BB269" s="55"/>
    </row>
    <row r="270" spans="1:123" outlineLevel="1">
      <c r="A270" s="52" t="s">
        <v>215</v>
      </c>
      <c r="B270" s="52" t="s">
        <v>28</v>
      </c>
      <c r="C270" s="53" t="s">
        <v>103</v>
      </c>
      <c r="D270" s="53" t="s">
        <v>103</v>
      </c>
      <c r="E270" s="53" t="s">
        <v>103</v>
      </c>
      <c r="F270" s="53" t="s">
        <v>103</v>
      </c>
      <c r="G270" s="53" t="s">
        <v>103</v>
      </c>
      <c r="H270" s="53" t="s">
        <v>103</v>
      </c>
      <c r="I270" s="53" t="s">
        <v>103</v>
      </c>
      <c r="J270" s="53" t="s">
        <v>103</v>
      </c>
      <c r="K270" s="53" t="s">
        <v>103</v>
      </c>
      <c r="L270" s="53" t="s">
        <v>103</v>
      </c>
      <c r="M270" s="53" t="s">
        <v>103</v>
      </c>
      <c r="N270" s="53" t="s">
        <v>103</v>
      </c>
      <c r="O270" s="53" t="s">
        <v>103</v>
      </c>
      <c r="P270" s="53" t="s">
        <v>103</v>
      </c>
      <c r="Q270" s="53" t="s">
        <v>103</v>
      </c>
      <c r="R270" s="55" t="s">
        <v>103</v>
      </c>
      <c r="S270" s="55" t="s">
        <v>103</v>
      </c>
      <c r="T270" s="55" t="s">
        <v>103</v>
      </c>
      <c r="U270" s="55" t="s">
        <v>103</v>
      </c>
      <c r="V270" s="55" t="s">
        <v>103</v>
      </c>
      <c r="W270" s="55">
        <f t="shared" ref="W270" si="2353">W268/R268-1</f>
        <v>0.5376532399299474</v>
      </c>
      <c r="X270" s="55">
        <f t="shared" ref="X270" si="2354">X268/S268-1</f>
        <v>0.87044534412955477</v>
      </c>
      <c r="Y270" s="55">
        <f t="shared" ref="Y270" si="2355">Y268/T268-1</f>
        <v>-0.10852713178294582</v>
      </c>
      <c r="Z270" s="55">
        <f t="shared" ref="Z270" si="2356">Z268/U268-1</f>
        <v>7.7582686810943047E-2</v>
      </c>
      <c r="AA270" s="55">
        <f t="shared" ref="AA270" si="2357">AA268/V268-1</f>
        <v>0.15540707745607518</v>
      </c>
      <c r="AB270" s="55">
        <f t="shared" ref="AB270" si="2358">AB268/W268-1</f>
        <v>0.52107683108685432</v>
      </c>
      <c r="AC270" s="55">
        <f t="shared" ref="AC270" si="2359">AC268/X268-1</f>
        <v>2.143743212027764</v>
      </c>
      <c r="AD270" s="55">
        <f t="shared" ref="AD270" si="2360">AD268/Y268-1</f>
        <v>3.4687708697123636</v>
      </c>
      <c r="AE270" s="55">
        <f t="shared" ref="AE270" si="2361">AE268/Z268-1</f>
        <v>0.86748045789972617</v>
      </c>
      <c r="AF270" s="55">
        <f t="shared" ref="AF270" si="2362">AF268/AA268-1</f>
        <v>1.3130536839044744</v>
      </c>
      <c r="AG270" s="55">
        <f t="shared" ref="AG270" si="2363">AG268/AB268-1</f>
        <v>0.45434115231110006</v>
      </c>
      <c r="AH270" s="55">
        <f t="shared" ref="AH270" si="2364">AH268/AC268-1</f>
        <v>9.2245760776529684E-2</v>
      </c>
      <c r="AI270" s="55">
        <f t="shared" ref="AI270" si="2365">AI268/AD268-1</f>
        <v>-0.18731579272992327</v>
      </c>
      <c r="AJ270" s="55">
        <f t="shared" ref="AJ270" si="2366">AJ268/AE268-1</f>
        <v>-0.14568877115851231</v>
      </c>
      <c r="AK270" s="55">
        <f t="shared" ref="AK270" si="2367">AK268/AF268-1</f>
        <v>-5.1373966268503102E-2</v>
      </c>
      <c r="AL270" s="55">
        <f t="shared" ref="AL270" si="2368">AL268/AG268-1</f>
        <v>-0.66667741032237338</v>
      </c>
      <c r="AM270" s="55">
        <f t="shared" ref="AM270" si="2369">AM268/AH268-1</f>
        <v>-0.80799953659648382</v>
      </c>
      <c r="AN270" s="55">
        <f t="shared" ref="AN270:AO270" si="2370">AN268/AI268-1</f>
        <v>-0.75335139366658888</v>
      </c>
      <c r="AO270" s="55">
        <f t="shared" si="2370"/>
        <v>-0.23496878787887854</v>
      </c>
      <c r="AP270" s="55">
        <f t="shared" ref="AP270:AT270" si="2371">AP268/AK268-1</f>
        <v>-0.53234317706619128</v>
      </c>
      <c r="AQ270" s="55">
        <f t="shared" si="2371"/>
        <v>-0.20142844717912489</v>
      </c>
      <c r="AR270" s="55">
        <f t="shared" si="2371"/>
        <v>0.42487919272344876</v>
      </c>
      <c r="AS270" s="55">
        <f t="shared" si="2371"/>
        <v>3.6613975763262863E-2</v>
      </c>
      <c r="AT270" s="55">
        <f t="shared" si="2371"/>
        <v>-9.8106178205526251E-2</v>
      </c>
      <c r="AU270" s="55">
        <f t="shared" ref="AU270" si="2372">AU268/AP268-1</f>
        <v>-6.1440059199530661E-2</v>
      </c>
      <c r="AV270" s="55"/>
      <c r="AW270" s="55"/>
      <c r="AX270" s="55"/>
      <c r="AY270" s="55"/>
      <c r="AZ270" s="55"/>
      <c r="BA270" s="55"/>
      <c r="BB270" s="55"/>
    </row>
    <row r="271" spans="1:123" s="59" customFormat="1" outlineLevel="1">
      <c r="A271" s="57" t="s">
        <v>239</v>
      </c>
      <c r="B271" s="57" t="s">
        <v>239</v>
      </c>
      <c r="C271" s="80">
        <v>8.1999999999999993</v>
      </c>
      <c r="D271" s="80">
        <v>13.3</v>
      </c>
      <c r="E271" s="80">
        <v>13.3</v>
      </c>
      <c r="F271" s="80">
        <v>55.4</v>
      </c>
      <c r="G271" s="80">
        <f>F271+E271+D271+C271</f>
        <v>90.2</v>
      </c>
      <c r="H271" s="80">
        <v>15.9</v>
      </c>
      <c r="I271" s="80">
        <v>19.2</v>
      </c>
      <c r="J271" s="80">
        <v>24.1</v>
      </c>
      <c r="K271" s="80">
        <v>55.8</v>
      </c>
      <c r="L271" s="80">
        <f>K271+J271+I271+H271</f>
        <v>115.00000000000001</v>
      </c>
      <c r="M271" s="80">
        <v>12.2</v>
      </c>
      <c r="N271" s="80">
        <v>14.4</v>
      </c>
      <c r="O271" s="80">
        <v>15.4</v>
      </c>
      <c r="P271" s="80">
        <v>68.7</v>
      </c>
      <c r="Q271" s="80">
        <f>P271+O271+N271+M271</f>
        <v>110.70000000000002</v>
      </c>
      <c r="R271" s="80">
        <f>R233</f>
        <v>27.002624128695651</v>
      </c>
      <c r="S271" s="80">
        <f>S233</f>
        <v>25.270027642723399</v>
      </c>
      <c r="T271" s="80">
        <f>T233</f>
        <v>24.137676060200295</v>
      </c>
      <c r="U271" s="80">
        <f>U233</f>
        <v>85.890896193125911</v>
      </c>
      <c r="V271" s="80">
        <f>U271+T271+S271+R271</f>
        <v>162.30122402474527</v>
      </c>
      <c r="W271" s="80">
        <f>W233</f>
        <v>34.981675937552183</v>
      </c>
      <c r="X271" s="80">
        <f>X233</f>
        <v>32.189677986167368</v>
      </c>
      <c r="Y271" s="80">
        <f>Y233</f>
        <v>35.501148028445748</v>
      </c>
      <c r="Z271" s="80">
        <f>Z233</f>
        <v>125.2840446591353</v>
      </c>
      <c r="AA271" s="80">
        <f>Z271+Y271+X271+W271</f>
        <v>227.95654661130061</v>
      </c>
      <c r="AB271" s="80">
        <v>77.757337632600297</v>
      </c>
      <c r="AC271" s="80">
        <v>102.60755051325899</v>
      </c>
      <c r="AD271" s="80">
        <v>154.40979895852141</v>
      </c>
      <c r="AE271" s="80">
        <v>271.56110912573752</v>
      </c>
      <c r="AF271" s="80">
        <f>AE271+AD271+AC271+AB271</f>
        <v>606.33579623011815</v>
      </c>
      <c r="AG271" s="80">
        <v>156.54156996850909</v>
      </c>
      <c r="AH271" s="80">
        <v>117.78538003587794</v>
      </c>
      <c r="AI271" s="80">
        <v>108.23316785144053</v>
      </c>
      <c r="AJ271" s="80">
        <v>240.4195004796218</v>
      </c>
      <c r="AK271" s="80">
        <f>AJ271+AI271+AH271+AG271</f>
        <v>622.97961833544935</v>
      </c>
      <c r="AL271" s="80">
        <v>139.69999999999999</v>
      </c>
      <c r="AM271" s="80">
        <v>96.5</v>
      </c>
      <c r="AN271" s="80">
        <v>101.5</v>
      </c>
      <c r="AO271" s="80">
        <v>251.4</v>
      </c>
      <c r="AP271" s="80">
        <v>589.1</v>
      </c>
      <c r="AQ271" s="80">
        <v>129.69999999999999</v>
      </c>
      <c r="AR271" s="80">
        <v>85.7</v>
      </c>
      <c r="AS271" s="80">
        <v>0</v>
      </c>
      <c r="AT271" s="80">
        <v>0</v>
      </c>
      <c r="AU271" s="80">
        <f t="shared" ref="AU271" si="2373">AU233+AU252</f>
        <v>215.40000000000015</v>
      </c>
      <c r="AV271" s="80"/>
      <c r="AW271" s="80"/>
      <c r="AX271" s="80"/>
      <c r="AY271" s="80"/>
      <c r="AZ271" s="80"/>
      <c r="BA271" s="80"/>
      <c r="BB271" s="80"/>
    </row>
    <row r="272" spans="1:123" outlineLevel="1">
      <c r="A272" s="52" t="s">
        <v>237</v>
      </c>
      <c r="B272" s="52" t="s">
        <v>238</v>
      </c>
      <c r="C272" s="55">
        <f t="shared" ref="C272:AR272" si="2374">C271/C46</f>
        <v>0.12390832868572887</v>
      </c>
      <c r="D272" s="55">
        <f t="shared" si="2374"/>
        <v>0.15736883179500322</v>
      </c>
      <c r="E272" s="55">
        <f t="shared" si="2374"/>
        <v>0.1215098160231429</v>
      </c>
      <c r="F272" s="55">
        <f t="shared" si="2374"/>
        <v>0.32325051798110166</v>
      </c>
      <c r="G272" s="55">
        <f t="shared" si="2374"/>
        <v>0.20902222098399634</v>
      </c>
      <c r="H272" s="55">
        <f t="shared" si="2374"/>
        <v>0.12228608637671785</v>
      </c>
      <c r="I272" s="55">
        <f t="shared" si="2374"/>
        <v>0.15228672236435672</v>
      </c>
      <c r="J272" s="55">
        <f t="shared" si="2374"/>
        <v>0.18354912414318356</v>
      </c>
      <c r="K272" s="55">
        <f t="shared" si="2374"/>
        <v>0.29011793919404594</v>
      </c>
      <c r="L272" s="55">
        <f t="shared" si="2374"/>
        <v>0.19836597964480646</v>
      </c>
      <c r="M272" s="55">
        <f t="shared" si="2374"/>
        <v>8.4459639476680462E-2</v>
      </c>
      <c r="N272" s="55">
        <f t="shared" si="2374"/>
        <v>9.4917160403058018E-2</v>
      </c>
      <c r="O272" s="55">
        <f t="shared" si="2374"/>
        <v>9.6199920238567646E-2</v>
      </c>
      <c r="P272" s="55">
        <f t="shared" si="2374"/>
        <v>0.27458033573141488</v>
      </c>
      <c r="Q272" s="55">
        <f t="shared" si="2374"/>
        <v>0.1567007127562251</v>
      </c>
      <c r="R272" s="55">
        <f t="shared" si="2374"/>
        <v>0.134255015235932</v>
      </c>
      <c r="S272" s="55">
        <f t="shared" si="2374"/>
        <v>0.10729600196877856</v>
      </c>
      <c r="T272" s="55">
        <f t="shared" si="2374"/>
        <v>9.0274352096914631E-2</v>
      </c>
      <c r="U272" s="55">
        <f t="shared" si="2374"/>
        <v>0.23857587568724684</v>
      </c>
      <c r="V272" s="55">
        <f t="shared" si="2374"/>
        <v>0.15253263120729982</v>
      </c>
      <c r="W272" s="55">
        <f t="shared" si="2374"/>
        <v>0.12963884908357287</v>
      </c>
      <c r="X272" s="55">
        <f t="shared" si="2374"/>
        <v>0.11324409213684747</v>
      </c>
      <c r="Y272" s="55">
        <f t="shared" si="2374"/>
        <v>0.11982374674298207</v>
      </c>
      <c r="Z272" s="55">
        <f t="shared" si="2374"/>
        <v>0.27675948364838465</v>
      </c>
      <c r="AA272" s="55">
        <f t="shared" si="2374"/>
        <v>0.17494075943258949</v>
      </c>
      <c r="AB272" s="55">
        <f t="shared" si="2374"/>
        <v>0.22809522465188084</v>
      </c>
      <c r="AC272" s="55">
        <f t="shared" si="2374"/>
        <v>0.26844983912771481</v>
      </c>
      <c r="AD272" s="55">
        <f t="shared" si="2374"/>
        <v>0.31259331889495456</v>
      </c>
      <c r="AE272" s="55">
        <f t="shared" si="2374"/>
        <v>0.37085709132719724</v>
      </c>
      <c r="AF272" s="55">
        <f t="shared" si="2374"/>
        <v>0.31104709965424521</v>
      </c>
      <c r="AG272" s="55">
        <f t="shared" si="2374"/>
        <v>0.26717044021173736</v>
      </c>
      <c r="AH272" s="55">
        <f t="shared" si="2374"/>
        <v>0.20961043014691821</v>
      </c>
      <c r="AI272" s="55">
        <f t="shared" si="2374"/>
        <v>0.19556813220107361</v>
      </c>
      <c r="AJ272" s="55">
        <f t="shared" si="2374"/>
        <v>0.26745769217935667</v>
      </c>
      <c r="AK272" s="55">
        <f t="shared" si="2374"/>
        <v>0.23959046967434566</v>
      </c>
      <c r="AL272" s="55">
        <f t="shared" si="2374"/>
        <v>0.21746774447883846</v>
      </c>
      <c r="AM272" s="55">
        <f t="shared" si="2374"/>
        <v>0.16241345129843521</v>
      </c>
      <c r="AN272" s="55">
        <f t="shared" si="2374"/>
        <v>0.1684367739794225</v>
      </c>
      <c r="AO272" s="55">
        <f t="shared" si="2374"/>
        <v>0.2858117326057299</v>
      </c>
      <c r="AP272" s="55">
        <f t="shared" si="2374"/>
        <v>0.21667992358594418</v>
      </c>
      <c r="AQ272" s="55">
        <f t="shared" si="2374"/>
        <v>0.18494225010694423</v>
      </c>
      <c r="AR272" s="55">
        <f t="shared" si="2374"/>
        <v>0.1263098940293888</v>
      </c>
      <c r="AS272" s="55" t="s">
        <v>103</v>
      </c>
      <c r="AT272" s="55" t="s">
        <v>103</v>
      </c>
      <c r="AU272" s="55">
        <f>AU271/AU46</f>
        <v>0.15611071249972833</v>
      </c>
      <c r="AV272" s="55"/>
      <c r="AW272" s="55"/>
      <c r="AX272" s="55"/>
      <c r="AY272" s="55"/>
      <c r="AZ272" s="55"/>
      <c r="BA272" s="55"/>
      <c r="BB272" s="55"/>
    </row>
    <row r="273" spans="1:123" outlineLevel="1">
      <c r="A273" s="52" t="s">
        <v>215</v>
      </c>
      <c r="B273" s="52" t="s">
        <v>28</v>
      </c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>
        <f t="shared" ref="R273" si="2375">R271/M271-1</f>
        <v>1.2133298466143976</v>
      </c>
      <c r="S273" s="55">
        <f t="shared" ref="S273" si="2376">S271/N271-1</f>
        <v>0.75486303074468042</v>
      </c>
      <c r="T273" s="55">
        <f t="shared" ref="T273" si="2377">T271/O271-1</f>
        <v>0.56738156235066839</v>
      </c>
      <c r="U273" s="55">
        <f t="shared" ref="U273" si="2378">U271/P271-1</f>
        <v>0.25023138563502045</v>
      </c>
      <c r="V273" s="55">
        <f t="shared" ref="V273" si="2379">V271/Q271-1</f>
        <v>0.46613571838071577</v>
      </c>
      <c r="W273" s="55">
        <f t="shared" ref="W273" si="2380">W271/R271-1</f>
        <v>0.29549171853920697</v>
      </c>
      <c r="X273" s="55">
        <f t="shared" ref="X273" si="2381">X271/S271-1</f>
        <v>0.27382836462533544</v>
      </c>
      <c r="Y273" s="55">
        <f t="shared" ref="Y273" si="2382">Y271/T271-1</f>
        <v>0.4707773830382227</v>
      </c>
      <c r="Z273" s="55">
        <f t="shared" ref="Z273" si="2383">Z271/U271-1</f>
        <v>0.45864172120679458</v>
      </c>
      <c r="AA273" s="55">
        <f t="shared" ref="AA273" si="2384">AA271/V271-1</f>
        <v>0.40452758739851036</v>
      </c>
      <c r="AB273" s="55">
        <f t="shared" ref="AB273" si="2385">AB271/W271-1</f>
        <v>1.2228019541261954</v>
      </c>
      <c r="AC273" s="55">
        <f t="shared" ref="AC273" si="2386">AC271/X271-1</f>
        <v>2.1875917043144009</v>
      </c>
      <c r="AD273" s="55">
        <f t="shared" ref="AD273" si="2387">AD271/Y271-1</f>
        <v>3.3494311461364177</v>
      </c>
      <c r="AE273" s="55">
        <f t="shared" ref="AE273" si="2388">AE271/Z271-1</f>
        <v>1.1675633945614012</v>
      </c>
      <c r="AF273" s="55">
        <f t="shared" ref="AF273" si="2389">AF271/AA271-1</f>
        <v>1.6598744596004504</v>
      </c>
      <c r="AG273" s="55">
        <f t="shared" ref="AG273" si="2390">AG271/AB271-1</f>
        <v>1.0132064025669258</v>
      </c>
      <c r="AH273" s="55">
        <f t="shared" ref="AH273" si="2391">AH271/AC271-1</f>
        <v>0.14792117584619335</v>
      </c>
      <c r="AI273" s="55">
        <f t="shared" ref="AI273" si="2392">AI271/AD271-1</f>
        <v>-0.29905246570190247</v>
      </c>
      <c r="AJ273" s="55">
        <f t="shared" ref="AJ273" si="2393">AJ271/AE271-1</f>
        <v>-0.11467624633870754</v>
      </c>
      <c r="AK273" s="55">
        <f t="shared" ref="AK273" si="2394">AK271/AF271-1</f>
        <v>2.7449842494561283E-2</v>
      </c>
      <c r="AL273" s="55">
        <f t="shared" ref="AL273" si="2395">AL271/AG271-1</f>
        <v>-0.107585288507692</v>
      </c>
      <c r="AM273" s="55">
        <f t="shared" ref="AM273" si="2396">AM271/AH271-1</f>
        <v>-0.18071326024837986</v>
      </c>
      <c r="AN273" s="55">
        <f t="shared" ref="AN273:AO273" si="2397">AN271/AI271-1</f>
        <v>-6.2209838121733529E-2</v>
      </c>
      <c r="AO273" s="55">
        <f t="shared" si="2397"/>
        <v>4.5672249956733024E-2</v>
      </c>
      <c r="AP273" s="55">
        <f t="shared" ref="AP273" si="2398">AP271/AK271-1</f>
        <v>-5.438318901342698E-2</v>
      </c>
      <c r="AQ273" s="55" t="s">
        <v>103</v>
      </c>
      <c r="AR273" s="55" t="s">
        <v>103</v>
      </c>
      <c r="AS273" s="55" t="s">
        <v>103</v>
      </c>
      <c r="AT273" s="55" t="s">
        <v>103</v>
      </c>
      <c r="AU273" s="55">
        <f t="shared" ref="AU273" si="2399">AU271/AP271-1</f>
        <v>-0.63435749448310963</v>
      </c>
      <c r="AV273" s="55"/>
      <c r="AW273" s="55"/>
      <c r="AX273" s="55"/>
      <c r="AY273" s="55"/>
      <c r="AZ273" s="55"/>
      <c r="BA273" s="55"/>
      <c r="BB273" s="55"/>
    </row>
    <row r="274" spans="1:123" s="84" customFormat="1" outlineLevel="1">
      <c r="A274" s="81" t="s">
        <v>225</v>
      </c>
      <c r="B274" s="82" t="s">
        <v>58</v>
      </c>
      <c r="C274" s="83">
        <v>0</v>
      </c>
      <c r="D274" s="83">
        <v>0</v>
      </c>
      <c r="E274" s="83">
        <v>0</v>
      </c>
      <c r="F274" s="83">
        <v>0</v>
      </c>
      <c r="G274" s="83">
        <v>0</v>
      </c>
      <c r="H274" s="83">
        <v>0</v>
      </c>
      <c r="I274" s="83">
        <v>0</v>
      </c>
      <c r="J274" s="83">
        <v>0</v>
      </c>
      <c r="K274" s="83">
        <v>0</v>
      </c>
      <c r="L274" s="83">
        <v>0</v>
      </c>
      <c r="M274" s="83">
        <v>0</v>
      </c>
      <c r="N274" s="83">
        <v>0</v>
      </c>
      <c r="O274" s="83">
        <v>0</v>
      </c>
      <c r="P274" s="83">
        <v>0</v>
      </c>
      <c r="Q274" s="83">
        <v>0</v>
      </c>
      <c r="R274" s="83">
        <v>0</v>
      </c>
      <c r="S274" s="83">
        <v>0</v>
      </c>
      <c r="T274" s="83">
        <v>0</v>
      </c>
      <c r="U274" s="83">
        <v>0</v>
      </c>
      <c r="V274" s="83">
        <v>0</v>
      </c>
      <c r="W274" s="83">
        <v>0</v>
      </c>
      <c r="X274" s="83">
        <v>0</v>
      </c>
      <c r="Y274" s="83">
        <v>0</v>
      </c>
      <c r="Z274" s="83">
        <v>0</v>
      </c>
      <c r="AA274" s="83">
        <v>0</v>
      </c>
      <c r="AB274" s="83">
        <v>0</v>
      </c>
      <c r="AC274" s="83">
        <v>0</v>
      </c>
      <c r="AD274" s="83">
        <v>0</v>
      </c>
      <c r="AE274" s="83">
        <v>0</v>
      </c>
      <c r="AF274" s="83">
        <v>0</v>
      </c>
      <c r="AG274" s="83">
        <f t="shared" ref="AG274:AT274" si="2400">AG100-AG181-AG158</f>
        <v>-115.28315184913761</v>
      </c>
      <c r="AH274" s="83">
        <f t="shared" si="2400"/>
        <v>-157.22016638994333</v>
      </c>
      <c r="AI274" s="83">
        <f t="shared" si="2400"/>
        <v>-151.64209662308889</v>
      </c>
      <c r="AJ274" s="83">
        <f t="shared" si="2400"/>
        <v>-150.83529427988498</v>
      </c>
      <c r="AK274" s="83">
        <f t="shared" si="2400"/>
        <v>-574.89534778908194</v>
      </c>
      <c r="AL274" s="83">
        <f t="shared" si="2400"/>
        <v>-119.12182579010737</v>
      </c>
      <c r="AM274" s="83">
        <f t="shared" si="2400"/>
        <v>-88.695382580185225</v>
      </c>
      <c r="AN274" s="83">
        <f t="shared" si="2400"/>
        <v>-102.503</v>
      </c>
      <c r="AO274" s="83">
        <f t="shared" si="2400"/>
        <v>-126.60000000000005</v>
      </c>
      <c r="AP274" s="83">
        <f>AP100-AP181-AP158</f>
        <v>-436.92020837029264</v>
      </c>
      <c r="AQ274" s="83">
        <f t="shared" si="2400"/>
        <v>-70.22999999999999</v>
      </c>
      <c r="AR274" s="83">
        <f t="shared" si="2400"/>
        <v>-93.13</v>
      </c>
      <c r="AS274" s="83">
        <f t="shared" si="2400"/>
        <v>-74.700999999999965</v>
      </c>
      <c r="AT274" s="83">
        <f t="shared" si="2400"/>
        <v>-94.700000000000074</v>
      </c>
      <c r="AU274" s="83">
        <f>AU100-AU181-AU158</f>
        <v>-332.76100000000002</v>
      </c>
      <c r="AV274" s="83">
        <v>-58.3</v>
      </c>
      <c r="AW274" s="83">
        <v>-84.464663038521849</v>
      </c>
      <c r="AX274" s="83">
        <v>-43.6</v>
      </c>
      <c r="AY274" s="83">
        <v>-54.6</v>
      </c>
      <c r="AZ274" s="83">
        <f>AY274+AX274+AW274+AV274</f>
        <v>-240.96466303852185</v>
      </c>
      <c r="BA274" s="83">
        <v>-26.6</v>
      </c>
      <c r="BB274" s="83">
        <v>-41.2</v>
      </c>
    </row>
    <row r="275" spans="1:123" outlineLevel="1">
      <c r="A275" s="52" t="s">
        <v>237</v>
      </c>
      <c r="B275" s="52" t="s">
        <v>238</v>
      </c>
      <c r="C275" s="53" t="s">
        <v>103</v>
      </c>
      <c r="D275" s="53" t="s">
        <v>103</v>
      </c>
      <c r="E275" s="53" t="s">
        <v>103</v>
      </c>
      <c r="F275" s="53" t="s">
        <v>103</v>
      </c>
      <c r="G275" s="53" t="s">
        <v>103</v>
      </c>
      <c r="H275" s="53" t="s">
        <v>103</v>
      </c>
      <c r="I275" s="53" t="s">
        <v>103</v>
      </c>
      <c r="J275" s="53" t="s">
        <v>103</v>
      </c>
      <c r="K275" s="53" t="s">
        <v>103</v>
      </c>
      <c r="L275" s="53" t="s">
        <v>103</v>
      </c>
      <c r="M275" s="53" t="s">
        <v>103</v>
      </c>
      <c r="N275" s="53" t="s">
        <v>103</v>
      </c>
      <c r="O275" s="53" t="s">
        <v>103</v>
      </c>
      <c r="P275" s="53" t="s">
        <v>103</v>
      </c>
      <c r="Q275" s="53" t="s">
        <v>103</v>
      </c>
      <c r="R275" s="53" t="s">
        <v>103</v>
      </c>
      <c r="S275" s="53" t="s">
        <v>103</v>
      </c>
      <c r="T275" s="53" t="s">
        <v>103</v>
      </c>
      <c r="U275" s="53" t="s">
        <v>103</v>
      </c>
      <c r="V275" s="53" t="s">
        <v>103</v>
      </c>
      <c r="W275" s="53" t="s">
        <v>103</v>
      </c>
      <c r="X275" s="53" t="s">
        <v>103</v>
      </c>
      <c r="Y275" s="53" t="s">
        <v>103</v>
      </c>
      <c r="Z275" s="53" t="s">
        <v>103</v>
      </c>
      <c r="AA275" s="53" t="s">
        <v>103</v>
      </c>
      <c r="AB275" s="53" t="s">
        <v>103</v>
      </c>
      <c r="AC275" s="53" t="s">
        <v>103</v>
      </c>
      <c r="AD275" s="53" t="s">
        <v>103</v>
      </c>
      <c r="AE275" s="53" t="s">
        <v>103</v>
      </c>
      <c r="AF275" s="53" t="s">
        <v>103</v>
      </c>
      <c r="AG275" s="55">
        <f t="shared" ref="AG275:AS275" si="2401">AG274/AG35</f>
        <v>-1.2192729358252122E-2</v>
      </c>
      <c r="AH275" s="55">
        <f t="shared" si="2401"/>
        <v>-1.6519641293190959E-2</v>
      </c>
      <c r="AI275" s="55">
        <f t="shared" si="2401"/>
        <v>-1.5880043347426168E-2</v>
      </c>
      <c r="AJ275" s="55">
        <f t="shared" si="2401"/>
        <v>-1.2954771426788551E-2</v>
      </c>
      <c r="AK275" s="55">
        <f t="shared" si="2401"/>
        <v>-1.4313452769127995E-2</v>
      </c>
      <c r="AL275" s="55">
        <f t="shared" si="2401"/>
        <v>-1.443306823893069E-2</v>
      </c>
      <c r="AM275" s="55">
        <f t="shared" si="2401"/>
        <v>-1.0192044154419122E-2</v>
      </c>
      <c r="AN275" s="55">
        <f t="shared" si="2401"/>
        <v>-1.138466456150943E-2</v>
      </c>
      <c r="AO275" s="55">
        <f t="shared" si="2401"/>
        <v>-1.2185027623245881E-2</v>
      </c>
      <c r="AP275" s="55">
        <f t="shared" si="2401"/>
        <v>-1.2020054763674794E-2</v>
      </c>
      <c r="AQ275" s="55">
        <f t="shared" si="2401"/>
        <v>-8.7552203453219474E-3</v>
      </c>
      <c r="AR275" s="55">
        <f t="shared" si="2401"/>
        <v>-1.101870683708807E-2</v>
      </c>
      <c r="AS275" s="55">
        <f t="shared" si="2401"/>
        <v>-9.9372630536574379E-3</v>
      </c>
      <c r="AT275" s="55">
        <f>AT274/AT35</f>
        <v>-1.2008775155657576E-2</v>
      </c>
      <c r="AU275" s="55">
        <f>AU274/AU35</f>
        <v>-1.0439020084010708E-2</v>
      </c>
      <c r="AV275" s="55">
        <f t="shared" ref="AV275:AZ275" si="2402">AV274/AV35</f>
        <v>-1.2722035525684109E-2</v>
      </c>
      <c r="AW275" s="55">
        <f t="shared" si="2402"/>
        <v>-1.4603157510117886E-2</v>
      </c>
      <c r="AX275" s="55">
        <f t="shared" si="2402"/>
        <v>-7.2954838277864229E-3</v>
      </c>
      <c r="AY275" s="55">
        <f t="shared" si="2402"/>
        <v>-7.0476165890052019E-3</v>
      </c>
      <c r="AZ275" s="55">
        <f t="shared" si="2402"/>
        <v>-1.0002850318748415E-2</v>
      </c>
      <c r="BA275" s="55">
        <f t="shared" ref="BA275:BB275" si="2403">BA274/BA35</f>
        <v>-5.1720787454342934E-3</v>
      </c>
      <c r="BB275" s="55">
        <f t="shared" si="2403"/>
        <v>-7.2440834124556045E-3</v>
      </c>
    </row>
    <row r="276" spans="1:123" outlineLevel="1">
      <c r="A276" s="52" t="s">
        <v>215</v>
      </c>
      <c r="B276" s="52" t="s">
        <v>28</v>
      </c>
      <c r="C276" s="53" t="s">
        <v>103</v>
      </c>
      <c r="D276" s="53" t="s">
        <v>103</v>
      </c>
      <c r="E276" s="53" t="s">
        <v>103</v>
      </c>
      <c r="F276" s="53" t="s">
        <v>103</v>
      </c>
      <c r="G276" s="53" t="s">
        <v>103</v>
      </c>
      <c r="H276" s="53" t="s">
        <v>103</v>
      </c>
      <c r="I276" s="53" t="s">
        <v>103</v>
      </c>
      <c r="J276" s="53" t="s">
        <v>103</v>
      </c>
      <c r="K276" s="53" t="s">
        <v>103</v>
      </c>
      <c r="L276" s="53" t="s">
        <v>103</v>
      </c>
      <c r="M276" s="53" t="s">
        <v>103</v>
      </c>
      <c r="N276" s="53" t="s">
        <v>103</v>
      </c>
      <c r="O276" s="53" t="s">
        <v>103</v>
      </c>
      <c r="P276" s="53" t="s">
        <v>103</v>
      </c>
      <c r="Q276" s="53" t="s">
        <v>103</v>
      </c>
      <c r="R276" s="53" t="s">
        <v>103</v>
      </c>
      <c r="S276" s="53" t="s">
        <v>103</v>
      </c>
      <c r="T276" s="53" t="s">
        <v>103</v>
      </c>
      <c r="U276" s="53" t="s">
        <v>103</v>
      </c>
      <c r="V276" s="53" t="s">
        <v>103</v>
      </c>
      <c r="W276" s="53" t="s">
        <v>103</v>
      </c>
      <c r="X276" s="53" t="s">
        <v>103</v>
      </c>
      <c r="Y276" s="53" t="s">
        <v>103</v>
      </c>
      <c r="Z276" s="53" t="s">
        <v>103</v>
      </c>
      <c r="AA276" s="53" t="s">
        <v>103</v>
      </c>
      <c r="AB276" s="53" t="s">
        <v>103</v>
      </c>
      <c r="AC276" s="53" t="s">
        <v>103</v>
      </c>
      <c r="AD276" s="53" t="s">
        <v>103</v>
      </c>
      <c r="AE276" s="53" t="s">
        <v>103</v>
      </c>
      <c r="AF276" s="53" t="s">
        <v>103</v>
      </c>
      <c r="AG276" s="55" t="s">
        <v>103</v>
      </c>
      <c r="AH276" s="55" t="s">
        <v>103</v>
      </c>
      <c r="AI276" s="55" t="s">
        <v>103</v>
      </c>
      <c r="AJ276" s="55" t="s">
        <v>103</v>
      </c>
      <c r="AK276" s="55" t="s">
        <v>103</v>
      </c>
      <c r="AL276" s="55">
        <f t="shared" ref="AL276" si="2404">AL274/AG274-1</f>
        <v>3.3297787919549071E-2</v>
      </c>
      <c r="AM276" s="55">
        <f t="shared" ref="AM276" si="2405">AM274/AH274-1</f>
        <v>-0.43585238066597876</v>
      </c>
      <c r="AN276" s="55">
        <f t="shared" ref="AN276:AO276" si="2406">AN274/AI274-1</f>
        <v>-0.32404653930119176</v>
      </c>
      <c r="AO276" s="55">
        <f t="shared" si="2406"/>
        <v>-0.16067389529478904</v>
      </c>
      <c r="AP276" s="55">
        <f t="shared" ref="AP276:AT276" si="2407">AP274/AK274-1</f>
        <v>-0.24000044521043806</v>
      </c>
      <c r="AQ276" s="55">
        <f t="shared" si="2407"/>
        <v>-0.41043549715444061</v>
      </c>
      <c r="AR276" s="55">
        <f t="shared" si="2407"/>
        <v>4.9998289548000452E-2</v>
      </c>
      <c r="AS276" s="55">
        <f t="shared" si="2407"/>
        <v>-0.2712310859194369</v>
      </c>
      <c r="AT276" s="55">
        <f t="shared" si="2407"/>
        <v>-0.25197472353870431</v>
      </c>
      <c r="AU276" s="55">
        <f t="shared" ref="AU276" si="2408">AU274/AP274-1</f>
        <v>-0.23839411950938427</v>
      </c>
      <c r="AV276" s="55">
        <f t="shared" ref="AV276" si="2409">AV274/AQ274-1</f>
        <v>-0.16987042574398392</v>
      </c>
      <c r="AW276" s="55">
        <f t="shared" ref="AW276" si="2410">AW274/AR274-1</f>
        <v>-9.3045602507013325E-2</v>
      </c>
      <c r="AX276" s="55">
        <f t="shared" ref="AX276" si="2411">AX274/AS274-1</f>
        <v>-0.41633980803469806</v>
      </c>
      <c r="AY276" s="55">
        <f t="shared" ref="AY276" si="2412">AY274/AT274-1</f>
        <v>-0.42344244984160551</v>
      </c>
      <c r="AZ276" s="55">
        <f t="shared" ref="AZ276:BB276" si="2413">AZ274/AU274-1</f>
        <v>-0.27586266708381746</v>
      </c>
      <c r="BA276" s="55">
        <f t="shared" si="2413"/>
        <v>-0.54373927958833612</v>
      </c>
      <c r="BB276" s="55">
        <f t="shared" si="2413"/>
        <v>-0.51222205218281758</v>
      </c>
    </row>
    <row r="277" spans="1:123" outlineLevel="1">
      <c r="A277" s="60"/>
      <c r="B277" s="60"/>
    </row>
    <row r="278" spans="1:123" s="72" customFormat="1" outlineLevel="1">
      <c r="A278" s="73" t="s">
        <v>211</v>
      </c>
      <c r="B278" s="73" t="s">
        <v>49</v>
      </c>
      <c r="C278" s="79">
        <v>-54.6</v>
      </c>
      <c r="D278" s="79">
        <v>-129.1</v>
      </c>
      <c r="E278" s="79">
        <v>-131.5</v>
      </c>
      <c r="F278" s="79">
        <v>-66.2</v>
      </c>
      <c r="G278" s="79">
        <f>F278+E278+D278+C278</f>
        <v>-381.4</v>
      </c>
      <c r="H278" s="79">
        <v>-217.82517458651012</v>
      </c>
      <c r="I278" s="79">
        <v>-178.90355093040992</v>
      </c>
      <c r="J278" s="79">
        <v>-128.30000000000001</v>
      </c>
      <c r="K278" s="79">
        <v>-130.93306520866545</v>
      </c>
      <c r="L278" s="79">
        <f>K278+J278+I278+H278</f>
        <v>-655.9617907255855</v>
      </c>
      <c r="M278" s="79">
        <v>-12.633727307978726</v>
      </c>
      <c r="N278" s="79">
        <v>14.1402089110953</v>
      </c>
      <c r="O278" s="79">
        <f>-77.8999237360094-197.523079663266</f>
        <v>-275.42300339927539</v>
      </c>
      <c r="P278" s="79">
        <f>-12.4658556117243-101.066241381013</f>
        <v>-113.53209699273729</v>
      </c>
      <c r="Q278" s="79">
        <f>-161.5-225.9</f>
        <v>-387.4</v>
      </c>
      <c r="R278" s="79">
        <v>-63.613106252102895</v>
      </c>
      <c r="S278" s="79">
        <v>-144.98572882888121</v>
      </c>
      <c r="T278" s="79">
        <v>-163.94613389685642</v>
      </c>
      <c r="U278" s="79">
        <v>-107.60159692149659</v>
      </c>
      <c r="V278" s="79">
        <v>-583.28806111774315</v>
      </c>
      <c r="W278" s="79">
        <v>-145.6814695145838</v>
      </c>
      <c r="X278" s="79">
        <v>-183.13637781632434</v>
      </c>
      <c r="Y278" s="79">
        <v>-171.91879570744644</v>
      </c>
      <c r="Z278" s="79">
        <v>-251.7487444267818</v>
      </c>
      <c r="AA278" s="79">
        <f>Z278+Y278+X278+W278</f>
        <v>-752.48538746513645</v>
      </c>
      <c r="AB278" s="79">
        <v>-227.59489307095987</v>
      </c>
      <c r="AC278" s="79">
        <v>-268.54007859330289</v>
      </c>
      <c r="AD278" s="79">
        <v>-290.35279428236845</v>
      </c>
      <c r="AE278" s="79">
        <v>-248.92987034094256</v>
      </c>
      <c r="AF278" s="79">
        <f>AE278+AD278+AC278+AB278</f>
        <v>-1035.4176362875737</v>
      </c>
      <c r="AG278" s="79">
        <v>-227.90613501209489</v>
      </c>
      <c r="AH278" s="79">
        <v>-205.50123222182009</v>
      </c>
      <c r="AI278" s="79">
        <v>-293.01457135661002</v>
      </c>
      <c r="AJ278" s="79">
        <v>-300.55528611944794</v>
      </c>
      <c r="AK278" s="79">
        <f>AJ278+AI278+AH278+AG278</f>
        <v>-1026.9772247099729</v>
      </c>
      <c r="AL278" s="79">
        <v>-361</v>
      </c>
      <c r="AM278" s="79">
        <v>-430.5</v>
      </c>
      <c r="AN278" s="79">
        <v>-549.68799999999999</v>
      </c>
      <c r="AO278" s="79">
        <v>-523.6</v>
      </c>
      <c r="AP278" s="79">
        <f>AO278+AN278+AM278+AL278</f>
        <v>-1864.788</v>
      </c>
      <c r="AQ278" s="79">
        <v>-476.3</v>
      </c>
      <c r="AR278" s="79">
        <v>-402.1</v>
      </c>
      <c r="AS278" s="79">
        <v>-1064.904</v>
      </c>
      <c r="AT278" s="79">
        <v>-644.9</v>
      </c>
      <c r="AU278" s="79">
        <f>AT278+AS278+AR278+AQ278</f>
        <v>-2588.2040000000002</v>
      </c>
      <c r="AV278" s="79">
        <v>-84.4</v>
      </c>
      <c r="AW278" s="79">
        <v>-390.8</v>
      </c>
      <c r="AX278" s="79">
        <v>-170.5</v>
      </c>
      <c r="AY278" s="79">
        <v>-65.8</v>
      </c>
      <c r="AZ278" s="79">
        <v>-692.8</v>
      </c>
      <c r="BA278" s="79">
        <v>-351.55200000000002</v>
      </c>
      <c r="BB278" s="79">
        <v>23.74</v>
      </c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</row>
    <row r="279" spans="1:123" outlineLevel="1">
      <c r="A279" s="52" t="s">
        <v>224</v>
      </c>
      <c r="B279" s="52" t="s">
        <v>39</v>
      </c>
      <c r="C279" s="55">
        <f t="shared" ref="C279:AS279" si="2414">C278/C35</f>
        <v>-3.325618223900597E-2</v>
      </c>
      <c r="D279" s="55">
        <f t="shared" si="2414"/>
        <v>-6.6929337964643051E-2</v>
      </c>
      <c r="E279" s="55">
        <f t="shared" si="2414"/>
        <v>-6.5885064381983063E-2</v>
      </c>
      <c r="F279" s="55">
        <f t="shared" si="2414"/>
        <v>-2.8382781684102212E-2</v>
      </c>
      <c r="G279" s="55">
        <f t="shared" si="2414"/>
        <v>-4.8284592986453975E-2</v>
      </c>
      <c r="H279" s="55">
        <f t="shared" si="2414"/>
        <v>-0.12891345405626173</v>
      </c>
      <c r="I279" s="55">
        <f t="shared" si="2414"/>
        <v>-8.8318735546569022E-2</v>
      </c>
      <c r="J279" s="55">
        <f t="shared" si="2414"/>
        <v>-6.7434037632713134E-2</v>
      </c>
      <c r="K279" s="55">
        <f t="shared" si="2414"/>
        <v>-5.7058597364688095E-2</v>
      </c>
      <c r="L279" s="55">
        <f t="shared" si="2414"/>
        <v>-8.2900171044707371E-2</v>
      </c>
      <c r="M279" s="55">
        <f t="shared" si="2414"/>
        <v>-7.3086173931681082E-3</v>
      </c>
      <c r="N279" s="55">
        <f t="shared" si="2414"/>
        <v>6.979996684776787E-3</v>
      </c>
      <c r="O279" s="55">
        <f t="shared" si="2414"/>
        <v>-0.11643716577591026</v>
      </c>
      <c r="P279" s="55">
        <f t="shared" si="2414"/>
        <v>-3.0414597717309748E-2</v>
      </c>
      <c r="Q279" s="55">
        <f t="shared" si="2414"/>
        <v>-3.9319316594679674E-2</v>
      </c>
      <c r="R279" s="55">
        <f t="shared" si="2414"/>
        <v>-2.3668880582182573E-2</v>
      </c>
      <c r="S279" s="55">
        <f t="shared" si="2414"/>
        <v>-4.6768949075040041E-2</v>
      </c>
      <c r="T279" s="55">
        <f t="shared" si="2414"/>
        <v>-5.057098312324524E-2</v>
      </c>
      <c r="U279" s="55">
        <f t="shared" si="2414"/>
        <v>-2.4818382438632117E-2</v>
      </c>
      <c r="V279" s="55">
        <f t="shared" si="2414"/>
        <v>-4.3537348248444581E-2</v>
      </c>
      <c r="W279" s="55">
        <f t="shared" si="2414"/>
        <v>-4.9973918404638669E-2</v>
      </c>
      <c r="X279" s="55">
        <f t="shared" si="2414"/>
        <v>-5.3804956472074748E-2</v>
      </c>
      <c r="Y279" s="55">
        <f t="shared" si="2414"/>
        <v>-4.9490186480477205E-2</v>
      </c>
      <c r="Z279" s="55">
        <f t="shared" si="2414"/>
        <v>-5.4115815616681474E-2</v>
      </c>
      <c r="AA279" s="55">
        <f t="shared" si="2414"/>
        <v>-5.2094255081441609E-2</v>
      </c>
      <c r="AB279" s="55">
        <f t="shared" si="2414"/>
        <v>-3.0273357076270623E-2</v>
      </c>
      <c r="AC279" s="55">
        <f t="shared" si="2414"/>
        <v>-3.8433244871349651E-2</v>
      </c>
      <c r="AD279" s="55">
        <f t="shared" si="2414"/>
        <v>-2.7866211302060993E-2</v>
      </c>
      <c r="AE279" s="55">
        <f t="shared" si="2414"/>
        <v>-2.0748867218377841E-2</v>
      </c>
      <c r="AF279" s="55">
        <f t="shared" si="2414"/>
        <v>-2.8043394573681709E-2</v>
      </c>
      <c r="AG279" s="55">
        <f t="shared" si="2414"/>
        <v>-2.41041104334495E-2</v>
      </c>
      <c r="AH279" s="55">
        <f t="shared" si="2414"/>
        <v>-2.1592692079928713E-2</v>
      </c>
      <c r="AI279" s="55">
        <f t="shared" si="2414"/>
        <v>-3.0684646270328544E-2</v>
      </c>
      <c r="AJ279" s="55">
        <f t="shared" si="2414"/>
        <v>-2.5813753017020009E-2</v>
      </c>
      <c r="AK279" s="55">
        <f t="shared" si="2414"/>
        <v>-2.5569158034392969E-2</v>
      </c>
      <c r="AL279" s="55">
        <f t="shared" si="2414"/>
        <v>-4.3739571650241435E-2</v>
      </c>
      <c r="AM279" s="55">
        <f t="shared" si="2414"/>
        <v>-4.9469035262469797E-2</v>
      </c>
      <c r="AN279" s="55">
        <f t="shared" si="2414"/>
        <v>-6.1052003292459689E-2</v>
      </c>
      <c r="AO279" s="55">
        <f t="shared" si="2414"/>
        <v>-5.0395580280659887E-2</v>
      </c>
      <c r="AP279" s="55">
        <f t="shared" si="2414"/>
        <v>-5.1301939011360313E-2</v>
      </c>
      <c r="AQ279" s="55">
        <f t="shared" si="2414"/>
        <v>-5.9377921835068265E-2</v>
      </c>
      <c r="AR279" s="55">
        <f t="shared" si="2414"/>
        <v>-4.7574594858725582E-2</v>
      </c>
      <c r="AS279" s="55">
        <f t="shared" si="2414"/>
        <v>-0.14166117153574953</v>
      </c>
      <c r="AT279" s="55">
        <f t="shared" ref="AT279" si="2415">AT278/AT35</f>
        <v>-8.1778871149773641E-2</v>
      </c>
      <c r="AU279" s="55">
        <f>AU278/AU35</f>
        <v>-8.1194351313756269E-2</v>
      </c>
      <c r="AV279" s="55">
        <f t="shared" ref="AV279:AZ279" si="2416">AV278/AV35</f>
        <v>-1.8417492253305984E-2</v>
      </c>
      <c r="AW279" s="55">
        <f t="shared" si="2416"/>
        <v>-6.7565698478561545E-2</v>
      </c>
      <c r="AX279" s="55">
        <f t="shared" si="2416"/>
        <v>-2.8529357629302411E-2</v>
      </c>
      <c r="AY279" s="55">
        <f t="shared" si="2416"/>
        <v>-8.4932815303396022E-3</v>
      </c>
      <c r="AZ279" s="55">
        <f t="shared" si="2416"/>
        <v>-2.8759298618490962E-2</v>
      </c>
      <c r="BA279" s="55">
        <f t="shared" ref="BA279:BB279" si="2417">BA278/BA35</f>
        <v>-6.8355437109583334E-2</v>
      </c>
      <c r="BB279" s="55">
        <f t="shared" si="2417"/>
        <v>4.1741393255266025E-3</v>
      </c>
    </row>
    <row r="280" spans="1:123" outlineLevel="1">
      <c r="A280" s="52" t="s">
        <v>215</v>
      </c>
      <c r="B280" s="52" t="s">
        <v>28</v>
      </c>
      <c r="C280" s="53" t="s">
        <v>103</v>
      </c>
      <c r="D280" s="53" t="s">
        <v>103</v>
      </c>
      <c r="E280" s="53" t="s">
        <v>103</v>
      </c>
      <c r="F280" s="53" t="s">
        <v>103</v>
      </c>
      <c r="G280" s="53" t="s">
        <v>103</v>
      </c>
      <c r="H280" s="55">
        <f>H278/C278-1</f>
        <v>2.9894720620239945</v>
      </c>
      <c r="I280" s="55">
        <f t="shared" ref="I280" si="2418">I278/D278-1</f>
        <v>0.38577498784205977</v>
      </c>
      <c r="J280" s="55">
        <f t="shared" ref="J280" si="2419">J278/E278-1</f>
        <v>-2.4334600760456238E-2</v>
      </c>
      <c r="K280" s="55">
        <f t="shared" ref="K280" si="2420">K278/F278-1</f>
        <v>0.97784086417923644</v>
      </c>
      <c r="L280" s="55">
        <f t="shared" ref="L280" si="2421">L278/G278-1</f>
        <v>0.71987884301412053</v>
      </c>
      <c r="M280" s="55">
        <f t="shared" ref="M280" si="2422">M278/H278-1</f>
        <v>-0.94200060974604571</v>
      </c>
      <c r="N280" s="55">
        <f t="shared" ref="N280" si="2423">N278/I278-1</f>
        <v>-1.0790381679824543</v>
      </c>
      <c r="O280" s="55">
        <f t="shared" ref="O280" si="2424">O278/J278-1</f>
        <v>1.1467108604775946</v>
      </c>
      <c r="P280" s="55">
        <f t="shared" ref="P280" si="2425">P278/K278-1</f>
        <v>-0.13289972390241211</v>
      </c>
      <c r="Q280" s="55">
        <f t="shared" ref="Q280" si="2426">Q278/L278-1</f>
        <v>-0.4094168204957771</v>
      </c>
      <c r="R280" s="55">
        <f t="shared" ref="R280" si="2427">R278/M278-1</f>
        <v>4.0351812019821391</v>
      </c>
      <c r="S280" s="55">
        <f t="shared" ref="S280" si="2428">S278/N278-1</f>
        <v>-11.253436122511333</v>
      </c>
      <c r="T280" s="55">
        <f t="shared" ref="T280" si="2429">T278/O278-1</f>
        <v>-0.40474785376155786</v>
      </c>
      <c r="U280" s="55">
        <f t="shared" ref="U280" si="2430">U278/P278-1</f>
        <v>-5.2236329886693467E-2</v>
      </c>
      <c r="V280" s="55">
        <f t="shared" ref="V280" si="2431">V278/Q278-1</f>
        <v>0.50564806690176356</v>
      </c>
      <c r="W280" s="55">
        <f t="shared" ref="W280" si="2432">W278/R278-1</f>
        <v>1.2901172116519293</v>
      </c>
      <c r="X280" s="55">
        <f t="shared" ref="X280" si="2433">X278/S278-1</f>
        <v>0.26313382217411396</v>
      </c>
      <c r="Y280" s="55">
        <f t="shared" ref="Y280" si="2434">Y278/T278-1</f>
        <v>4.8629764063883751E-2</v>
      </c>
      <c r="Z280" s="55">
        <f t="shared" ref="Z280" si="2435">Z278/U278-1</f>
        <v>1.3396376227617823</v>
      </c>
      <c r="AA280" s="55">
        <f t="shared" ref="AA280" si="2436">AA278/V278-1</f>
        <v>0.2900750720375862</v>
      </c>
      <c r="AB280" s="55">
        <f t="shared" ref="AB280" si="2437">AB278/W278-1</f>
        <v>0.56227757606588358</v>
      </c>
      <c r="AC280" s="55">
        <f t="shared" ref="AC280" si="2438">AC278/X278-1</f>
        <v>0.46633935756135658</v>
      </c>
      <c r="AD280" s="55">
        <f t="shared" ref="AD280" si="2439">AD278/Y278-1</f>
        <v>0.68889499887179695</v>
      </c>
      <c r="AE280" s="55">
        <f t="shared" ref="AE280" si="2440">AE278/Z278-1</f>
        <v>-1.1197172372230391E-2</v>
      </c>
      <c r="AF280" s="55">
        <f t="shared" ref="AF280" si="2441">AF278/AA278-1</f>
        <v>0.37599700078633869</v>
      </c>
      <c r="AG280" s="55">
        <f t="shared" ref="AG280" si="2442">AG278/AB278-1</f>
        <v>1.3675260324843563E-3</v>
      </c>
      <c r="AH280" s="55">
        <f t="shared" ref="AH280" si="2443">AH278/AC278-1</f>
        <v>-0.23474651047136075</v>
      </c>
      <c r="AI280" s="55">
        <f t="shared" ref="AI280" si="2444">AI278/AD278-1</f>
        <v>9.1673892129069401E-3</v>
      </c>
      <c r="AJ280" s="55">
        <f t="shared" ref="AJ280" si="2445">AJ278/AE278-1</f>
        <v>0.20738939729409545</v>
      </c>
      <c r="AK280" s="55">
        <f t="shared" ref="AK280" si="2446">AK278/AF278-1</f>
        <v>-8.151697712879824E-3</v>
      </c>
      <c r="AL280" s="55">
        <f t="shared" ref="AL280" si="2447">AL278/AG278-1</f>
        <v>0.58398544199278302</v>
      </c>
      <c r="AM280" s="55">
        <f t="shared" ref="AM280" si="2448">AM278/AH278-1</f>
        <v>1.0948779496140149</v>
      </c>
      <c r="AN280" s="55">
        <f t="shared" ref="AN280" si="2449">AN278/AI278-1</f>
        <v>0.87597496416315934</v>
      </c>
      <c r="AO280" s="55">
        <f t="shared" ref="AO280" si="2450">AO278/AJ278-1</f>
        <v>0.74210877060371749</v>
      </c>
      <c r="AP280" s="55">
        <f t="shared" ref="AP280:AT280" si="2451">AP278/AK278-1</f>
        <v>0.81580268299195424</v>
      </c>
      <c r="AQ280" s="55">
        <f t="shared" si="2451"/>
        <v>0.3193905817174516</v>
      </c>
      <c r="AR280" s="55">
        <f t="shared" si="2451"/>
        <v>-6.5969802555168378E-2</v>
      </c>
      <c r="AS280" s="55">
        <f t="shared" si="2451"/>
        <v>0.93728806159130285</v>
      </c>
      <c r="AT280" s="55">
        <f t="shared" si="2451"/>
        <v>0.23166539343009918</v>
      </c>
      <c r="AU280" s="55">
        <f t="shared" ref="AU280" si="2452">AU278/AP278-1</f>
        <v>0.3879347142946008</v>
      </c>
      <c r="AV280" s="55">
        <f t="shared" ref="AV280" si="2453">AV278/AQ278-1</f>
        <v>-0.82280075582615997</v>
      </c>
      <c r="AW280" s="55">
        <f t="shared" ref="AW280" si="2454">AW278/AR278-1</f>
        <v>-2.8102462074110934E-2</v>
      </c>
      <c r="AX280" s="55">
        <f t="shared" ref="AX280" si="2455">AX278/AS278-1</f>
        <v>-0.83989167098630491</v>
      </c>
      <c r="AY280" s="55">
        <f t="shared" ref="AY280" si="2456">AY278/AT278-1</f>
        <v>-0.89796867731431229</v>
      </c>
      <c r="AZ280" s="55">
        <f t="shared" ref="AZ280:BB280" si="2457">AZ278/AU278-1</f>
        <v>-0.73232403628152964</v>
      </c>
      <c r="BA280" s="55">
        <f t="shared" si="2457"/>
        <v>3.1653080568720382</v>
      </c>
      <c r="BB280" s="55">
        <f t="shared" si="2457"/>
        <v>-1.0607471852610031</v>
      </c>
    </row>
    <row r="281" spans="1:123" outlineLevel="1"/>
    <row r="282" spans="1:123" s="72" customFormat="1" outlineLevel="1">
      <c r="A282" s="73" t="s">
        <v>50</v>
      </c>
      <c r="B282" s="73" t="s">
        <v>50</v>
      </c>
      <c r="C282" s="79">
        <f t="shared" ref="C282:AL282" si="2458">C185+C278</f>
        <v>174.13290225763424</v>
      </c>
      <c r="D282" s="79">
        <f t="shared" si="2458"/>
        <v>175.16022290246329</v>
      </c>
      <c r="E282" s="79">
        <f t="shared" si="2458"/>
        <v>205.58515456005352</v>
      </c>
      <c r="F282" s="79">
        <f t="shared" si="2458"/>
        <v>320.19775621417654</v>
      </c>
      <c r="G282" s="79">
        <f t="shared" si="2458"/>
        <v>875.07603593432725</v>
      </c>
      <c r="H282" s="79">
        <f t="shared" si="2458"/>
        <v>-63.901516329426727</v>
      </c>
      <c r="I282" s="79">
        <f t="shared" si="2458"/>
        <v>101.44760477312499</v>
      </c>
      <c r="J282" s="79">
        <f t="shared" si="2458"/>
        <v>123.12449615288682</v>
      </c>
      <c r="K282" s="79">
        <f t="shared" si="2458"/>
        <v>266.24483959736392</v>
      </c>
      <c r="L282" s="79">
        <f t="shared" si="2458"/>
        <v>426.91542419395012</v>
      </c>
      <c r="M282" s="79">
        <f t="shared" si="2458"/>
        <v>284.59855570274652</v>
      </c>
      <c r="N282" s="79">
        <f t="shared" si="2458"/>
        <v>246.14756090094292</v>
      </c>
      <c r="O282" s="79">
        <f t="shared" si="2458"/>
        <v>91.892301701595841</v>
      </c>
      <c r="P282" s="79">
        <f t="shared" si="2458"/>
        <v>348.60716844153893</v>
      </c>
      <c r="Q282" s="79">
        <f t="shared" si="2458"/>
        <v>971.80438238802492</v>
      </c>
      <c r="R282" s="79">
        <f t="shared" si="2458"/>
        <v>126.98275704234079</v>
      </c>
      <c r="S282" s="79">
        <f t="shared" si="2458"/>
        <v>44.792096346009288</v>
      </c>
      <c r="T282" s="79">
        <f t="shared" si="2458"/>
        <v>175.97861670750976</v>
      </c>
      <c r="U282" s="79">
        <f t="shared" si="2458"/>
        <v>435.97903510488391</v>
      </c>
      <c r="V282" s="79">
        <f t="shared" si="2458"/>
        <v>673.52780313350672</v>
      </c>
      <c r="W282" s="79">
        <f t="shared" si="2458"/>
        <v>47.918262895240332</v>
      </c>
      <c r="X282" s="79">
        <f t="shared" si="2458"/>
        <v>91.535249646037016</v>
      </c>
      <c r="Y282" s="79">
        <f t="shared" si="2458"/>
        <v>75.697123154417994</v>
      </c>
      <c r="Z282" s="79">
        <f t="shared" si="2458"/>
        <v>333.26720586877258</v>
      </c>
      <c r="AA282" s="79">
        <f t="shared" si="2458"/>
        <v>547.96305899994854</v>
      </c>
      <c r="AB282" s="79">
        <f t="shared" si="2458"/>
        <v>-708.13449663352981</v>
      </c>
      <c r="AC282" s="79">
        <f t="shared" si="2458"/>
        <v>-308.81227038906894</v>
      </c>
      <c r="AD282" s="79">
        <f t="shared" si="2458"/>
        <v>469.58312875143838</v>
      </c>
      <c r="AE282" s="79">
        <f t="shared" si="2458"/>
        <v>336.65528729127766</v>
      </c>
      <c r="AF282" s="79">
        <f t="shared" si="2458"/>
        <v>-210.70835097987992</v>
      </c>
      <c r="AG282" s="79">
        <f t="shared" si="2458"/>
        <v>-95.059631121589774</v>
      </c>
      <c r="AH282" s="79">
        <f t="shared" si="2458"/>
        <v>-274.48591847604911</v>
      </c>
      <c r="AI282" s="79">
        <f t="shared" si="2458"/>
        <v>-3.4800381607157647</v>
      </c>
      <c r="AJ282" s="79">
        <f t="shared" si="2458"/>
        <v>464.35988864408716</v>
      </c>
      <c r="AK282" s="79">
        <f t="shared" si="2458"/>
        <v>92.31228904870909</v>
      </c>
      <c r="AL282" s="79">
        <f t="shared" si="2458"/>
        <v>-320.84515026850204</v>
      </c>
      <c r="AM282" s="79">
        <f>AM185+AM278+0.1</f>
        <v>-384.17681581072645</v>
      </c>
      <c r="AN282" s="79">
        <f t="shared" ref="AN282:AT282" si="2459">AN185+AN278</f>
        <v>-378.58043200000054</v>
      </c>
      <c r="AO282" s="79">
        <f t="shared" si="2459"/>
        <v>-676.4000000000002</v>
      </c>
      <c r="AP282" s="79">
        <f t="shared" si="2459"/>
        <v>-2298.3333551457649</v>
      </c>
      <c r="AQ282" s="79">
        <f>AQ185+AQ278</f>
        <v>-402.59</v>
      </c>
      <c r="AR282" s="79">
        <f t="shared" si="2459"/>
        <v>-533.95999999999935</v>
      </c>
      <c r="AS282" s="79">
        <f t="shared" si="2459"/>
        <v>-1113.547</v>
      </c>
      <c r="AT282" s="79">
        <f t="shared" si="2459"/>
        <v>-1020.1000000000007</v>
      </c>
      <c r="AU282" s="79">
        <f>AU185+AU278</f>
        <v>-3069.9569999999972</v>
      </c>
      <c r="AV282" s="79">
        <f t="shared" ref="AV282:AZ282" si="2460">AV185+AV278</f>
        <v>350.3999999999993</v>
      </c>
      <c r="AW282" s="79">
        <f t="shared" si="2460"/>
        <v>77.300000000000807</v>
      </c>
      <c r="AX282" s="79">
        <f t="shared" si="2460"/>
        <v>260.69999999999982</v>
      </c>
      <c r="AY282" s="79">
        <f t="shared" si="2460"/>
        <v>-492.3</v>
      </c>
      <c r="AZ282" s="79">
        <f t="shared" si="2460"/>
        <v>215.80000000000041</v>
      </c>
      <c r="BA282" s="79">
        <f t="shared" ref="BA282:BB282" si="2461">BA185+BA278</f>
        <v>80.812880750217232</v>
      </c>
      <c r="BB282" s="79">
        <f t="shared" si="2461"/>
        <v>470.24</v>
      </c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</row>
    <row r="283" spans="1:123" outlineLevel="1">
      <c r="A283" s="52" t="s">
        <v>240</v>
      </c>
      <c r="B283" s="52" t="s">
        <v>51</v>
      </c>
      <c r="C283" s="55">
        <f t="shared" ref="C283:AS283" si="2462">C282/C35</f>
        <v>0.10606218921770877</v>
      </c>
      <c r="D283" s="55">
        <f t="shared" si="2462"/>
        <v>9.0808348230837929E-2</v>
      </c>
      <c r="E283" s="55">
        <f t="shared" si="2462"/>
        <v>0.10300373493664688</v>
      </c>
      <c r="F283" s="55">
        <f t="shared" si="2462"/>
        <v>0.13728252281520173</v>
      </c>
      <c r="G283" s="55">
        <f t="shared" si="2462"/>
        <v>0.11078314165518764</v>
      </c>
      <c r="H283" s="55">
        <f t="shared" si="2462"/>
        <v>-3.7818242106755898E-2</v>
      </c>
      <c r="I283" s="55">
        <f t="shared" si="2462"/>
        <v>5.0081309908016534E-2</v>
      </c>
      <c r="J283" s="55">
        <f t="shared" si="2462"/>
        <v>6.4713810655359416E-2</v>
      </c>
      <c r="K283" s="55">
        <f t="shared" si="2462"/>
        <v>0.116025368220025</v>
      </c>
      <c r="L283" s="55">
        <f t="shared" si="2462"/>
        <v>5.3953389035288887E-2</v>
      </c>
      <c r="M283" s="55">
        <f t="shared" si="2462"/>
        <v>0.16464040291308135</v>
      </c>
      <c r="N283" s="55">
        <f t="shared" si="2462"/>
        <v>0.12150521748701584</v>
      </c>
      <c r="O283" s="55">
        <f t="shared" si="2462"/>
        <v>3.8848168216536215E-2</v>
      </c>
      <c r="P283" s="55">
        <f t="shared" si="2462"/>
        <v>9.3389861284761677E-2</v>
      </c>
      <c r="Q283" s="55">
        <f t="shared" si="2462"/>
        <v>9.8633671087279037E-2</v>
      </c>
      <c r="R283" s="55">
        <f t="shared" si="2462"/>
        <v>4.7247177342988361E-2</v>
      </c>
      <c r="S283" s="55">
        <f t="shared" si="2462"/>
        <v>1.4448865346211199E-2</v>
      </c>
      <c r="T283" s="55">
        <f t="shared" si="2462"/>
        <v>5.4282534415641751E-2</v>
      </c>
      <c r="U283" s="55">
        <f t="shared" si="2462"/>
        <v>0.10055886471975913</v>
      </c>
      <c r="V283" s="55">
        <f t="shared" si="2462"/>
        <v>5.0272955122450225E-2</v>
      </c>
      <c r="W283" s="55">
        <f t="shared" si="2462"/>
        <v>1.6437666149290465E-2</v>
      </c>
      <c r="X283" s="55">
        <f t="shared" si="2462"/>
        <v>2.6892800772793869E-2</v>
      </c>
      <c r="Y283" s="55">
        <f t="shared" si="2462"/>
        <v>2.1790896833193268E-2</v>
      </c>
      <c r="Z283" s="55">
        <f t="shared" si="2462"/>
        <v>7.1638993493079367E-2</v>
      </c>
      <c r="AA283" s="55">
        <f t="shared" si="2462"/>
        <v>3.79352580744605E-2</v>
      </c>
      <c r="AB283" s="55">
        <f t="shared" si="2462"/>
        <v>-9.4191957408851681E-2</v>
      </c>
      <c r="AC283" s="55">
        <f t="shared" si="2462"/>
        <v>-4.4196969291557052E-2</v>
      </c>
      <c r="AD283" s="55">
        <f t="shared" si="2462"/>
        <v>4.506759689367696E-2</v>
      </c>
      <c r="AE283" s="55">
        <f t="shared" si="2462"/>
        <v>2.8060978960879158E-2</v>
      </c>
      <c r="AF283" s="55">
        <f t="shared" si="2462"/>
        <v>-5.7068541421458315E-3</v>
      </c>
      <c r="AG283" s="55">
        <f t="shared" si="2462"/>
        <v>-1.0053822580055483E-2</v>
      </c>
      <c r="AH283" s="55">
        <f t="shared" si="2462"/>
        <v>-2.8841140531615884E-2</v>
      </c>
      <c r="AI283" s="55">
        <f t="shared" si="2462"/>
        <v>-3.6443150070802476E-4</v>
      </c>
      <c r="AJ283" s="55">
        <f t="shared" si="2462"/>
        <v>3.9882417744951951E-2</v>
      </c>
      <c r="AK283" s="55">
        <f t="shared" si="2462"/>
        <v>2.2983445498215294E-3</v>
      </c>
      <c r="AL283" s="55">
        <f t="shared" si="2462"/>
        <v>-3.8874319775073753E-2</v>
      </c>
      <c r="AM283" s="55">
        <f t="shared" si="2462"/>
        <v>-4.4146008010137495E-2</v>
      </c>
      <c r="AN283" s="55">
        <f t="shared" si="2462"/>
        <v>-4.2047659364812119E-2</v>
      </c>
      <c r="AO283" s="55">
        <f t="shared" si="2462"/>
        <v>-6.510231188280817E-2</v>
      </c>
      <c r="AP283" s="55">
        <f t="shared" si="2462"/>
        <v>-6.3229148628939677E-2</v>
      </c>
      <c r="AQ283" s="55">
        <f t="shared" si="2462"/>
        <v>-5.0188867418811949E-2</v>
      </c>
      <c r="AR283" s="55">
        <f t="shared" si="2462"/>
        <v>-6.3175654490835814E-2</v>
      </c>
      <c r="AS283" s="55">
        <f t="shared" si="2462"/>
        <v>-0.14813201244442625</v>
      </c>
      <c r="AT283" s="55">
        <f t="shared" ref="AT283" si="2463">AT282/AT35</f>
        <v>-0.12935746078443813</v>
      </c>
      <c r="AU283" s="55">
        <f>AU282/AU35</f>
        <v>-9.6307388125559265E-2</v>
      </c>
      <c r="AV283" s="55">
        <f t="shared" ref="AV283:AZ283" si="2464">AV282/AV35</f>
        <v>7.6463143193819944E-2</v>
      </c>
      <c r="AW283" s="55">
        <f t="shared" si="2464"/>
        <v>1.3364453665283681E-2</v>
      </c>
      <c r="AX283" s="55">
        <f t="shared" si="2464"/>
        <v>4.3622308117062365E-2</v>
      </c>
      <c r="AY283" s="55">
        <f t="shared" si="2464"/>
        <v>-6.3544718805261191E-2</v>
      </c>
      <c r="AZ283" s="55">
        <f t="shared" si="2464"/>
        <v>8.9582226354941712E-3</v>
      </c>
      <c r="BA283" s="55">
        <f t="shared" ref="BA283:BB283" si="2465">BA282/BA35</f>
        <v>1.5713179807726116E-2</v>
      </c>
      <c r="BB283" s="55">
        <f t="shared" si="2465"/>
        <v>8.2681014171677752E-2</v>
      </c>
    </row>
    <row r="284" spans="1:123" outlineLevel="1">
      <c r="A284" s="52" t="s">
        <v>215</v>
      </c>
      <c r="B284" s="52" t="s">
        <v>28</v>
      </c>
      <c r="C284" s="53" t="s">
        <v>103</v>
      </c>
      <c r="D284" s="53" t="s">
        <v>103</v>
      </c>
      <c r="E284" s="53" t="s">
        <v>103</v>
      </c>
      <c r="F284" s="53" t="s">
        <v>103</v>
      </c>
      <c r="G284" s="53" t="s">
        <v>103</v>
      </c>
      <c r="H284" s="55">
        <f>H282/C282-1</f>
        <v>-1.3669698000834027</v>
      </c>
      <c r="I284" s="55">
        <f t="shared" ref="I284" si="2466">I282/D282-1</f>
        <v>-0.42082966616447293</v>
      </c>
      <c r="J284" s="55">
        <f t="shared" ref="J284" si="2467">J282/E282-1</f>
        <v>-0.40110220304394162</v>
      </c>
      <c r="K284" s="55">
        <f t="shared" ref="K284" si="2468">K282/F282-1</f>
        <v>-0.16849873420325945</v>
      </c>
      <c r="L284" s="55">
        <f t="shared" ref="L284" si="2469">L282/G282-1</f>
        <v>-0.51213905230746226</v>
      </c>
      <c r="M284" s="55">
        <f t="shared" ref="M284" si="2470">M282/H282-1</f>
        <v>-5.4537058281305377</v>
      </c>
      <c r="N284" s="55">
        <f t="shared" ref="N284" si="2471">N282/I282-1</f>
        <v>1.4263516270435508</v>
      </c>
      <c r="O284" s="55">
        <f t="shared" ref="O284" si="2472">O282/J282-1</f>
        <v>-0.25366353103698525</v>
      </c>
      <c r="P284" s="55">
        <f t="shared" ref="P284" si="2473">P282/K282-1</f>
        <v>0.30934807588657764</v>
      </c>
      <c r="Q284" s="55">
        <f t="shared" ref="Q284" si="2474">Q282/L282-1</f>
        <v>1.2763393574333088</v>
      </c>
      <c r="R284" s="55">
        <f t="shared" ref="R284" si="2475">R282/M282-1</f>
        <v>-0.55381798502530022</v>
      </c>
      <c r="S284" s="55">
        <f t="shared" ref="S284" si="2476">S282/N282-1</f>
        <v>-0.81802746213668576</v>
      </c>
      <c r="T284" s="55">
        <f t="shared" ref="T284" si="2477">T282/O282-1</f>
        <v>0.91505287656162437</v>
      </c>
      <c r="U284" s="55">
        <f t="shared" ref="U284" si="2478">U282/P282-1</f>
        <v>0.25063129669405271</v>
      </c>
      <c r="V284" s="55">
        <f t="shared" ref="V284" si="2479">V282/Q282-1</f>
        <v>-0.30693067932206697</v>
      </c>
      <c r="W284" s="55">
        <f t="shared" ref="W284" si="2480">W282/R282-1</f>
        <v>-0.62263960862605461</v>
      </c>
      <c r="X284" s="55">
        <f t="shared" ref="X284" si="2481">X282/S282-1</f>
        <v>1.0435580629883217</v>
      </c>
      <c r="Y284" s="55">
        <f t="shared" ref="Y284" si="2482">Y282/T282-1</f>
        <v>-0.56985044790849482</v>
      </c>
      <c r="Z284" s="55">
        <f t="shared" ref="Z284" si="2483">Z282/U282-1</f>
        <v>-0.23558891819511885</v>
      </c>
      <c r="AA284" s="55">
        <f t="shared" ref="AA284" si="2484">AA282/V282-1</f>
        <v>-0.18642844964882421</v>
      </c>
      <c r="AB284" s="55">
        <f t="shared" ref="AB284" si="2485">AB282/W282-1</f>
        <v>-15.77796676773665</v>
      </c>
      <c r="AC284" s="55">
        <f t="shared" ref="AC284" si="2486">AC282/X282-1</f>
        <v>-4.3736978003909215</v>
      </c>
      <c r="AD284" s="55">
        <f t="shared" ref="AD284" si="2487">AD282/Y282-1</f>
        <v>5.2034474915713043</v>
      </c>
      <c r="AE284" s="55">
        <f t="shared" ref="AE284" si="2488">AE282/Z282-1</f>
        <v>1.0166261074721961E-2</v>
      </c>
      <c r="AF284" s="55">
        <f t="shared" ref="AF284" si="2489">AF282/AA282-1</f>
        <v>-1.3845302115154074</v>
      </c>
      <c r="AG284" s="55">
        <f t="shared" ref="AG284" si="2490">AG282/AB282-1</f>
        <v>-0.86576048536894745</v>
      </c>
      <c r="AH284" s="55">
        <f t="shared" ref="AH284" si="2491">AH282/AC282-1</f>
        <v>-0.11115604917438182</v>
      </c>
      <c r="AI284" s="55">
        <f t="shared" ref="AI284" si="2492">AI282/AD282-1</f>
        <v>-1.0074109096933885</v>
      </c>
      <c r="AJ284" s="55">
        <f t="shared" ref="AJ284" si="2493">AJ282/AE282-1</f>
        <v>0.37933341959461986</v>
      </c>
      <c r="AK284" s="55">
        <f t="shared" ref="AK284" si="2494">AK282/AF282-1</f>
        <v>-1.4381045583595489</v>
      </c>
      <c r="AL284" s="55">
        <f t="shared" ref="AL284" si="2495">AL282/AG282-1</f>
        <v>2.3751987724222534</v>
      </c>
      <c r="AM284" s="55">
        <f t="shared" ref="AM284" si="2496">AM282/AH282-1</f>
        <v>0.39962304056865006</v>
      </c>
      <c r="AN284" s="55">
        <f t="shared" ref="AN284" si="2497">AN282/AI282-1</f>
        <v>107.78628753948352</v>
      </c>
      <c r="AO284" s="55">
        <f t="shared" ref="AO284" si="2498">AO282/AJ282-1</f>
        <v>-2.4566288272121479</v>
      </c>
      <c r="AP284" s="55">
        <f t="shared" ref="AP284" si="2499">AP282/AK282-1</f>
        <v>-25.897371507416924</v>
      </c>
      <c r="AQ284" s="55">
        <f t="shared" ref="AQ284:AT284" si="2500">AQ282/AL282-1</f>
        <v>0.25477975797075025</v>
      </c>
      <c r="AR284" s="55">
        <f t="shared" si="2500"/>
        <v>0.38988085179785292</v>
      </c>
      <c r="AS284" s="55">
        <f t="shared" si="2500"/>
        <v>1.9413749519943453</v>
      </c>
      <c r="AT284" s="55">
        <f t="shared" si="2500"/>
        <v>0.5081312832643412</v>
      </c>
      <c r="AU284" s="55">
        <f t="shared" ref="AU284" si="2501">AU282/AP282-1</f>
        <v>0.33573182198597751</v>
      </c>
      <c r="AV284" s="55">
        <f t="shared" ref="AV284" si="2502">AV282/AQ282-1</f>
        <v>-1.8703643905710508</v>
      </c>
      <c r="AW284" s="55">
        <f t="shared" ref="AW284" si="2503">AW282/AR282-1</f>
        <v>-1.144767398306991</v>
      </c>
      <c r="AX284" s="55">
        <f t="shared" ref="AX284" si="2504">AX282/AS282-1</f>
        <v>-1.2341167458580553</v>
      </c>
      <c r="AY284" s="55">
        <f t="shared" ref="AY284" si="2505">AY282/AT282-1</f>
        <v>-0.51740025487697316</v>
      </c>
      <c r="AZ284" s="55">
        <f t="shared" ref="AZ284:BB284" si="2506">AZ282/AU282-1</f>
        <v>-1.0702941441850817</v>
      </c>
      <c r="BA284" s="55">
        <f t="shared" si="2506"/>
        <v>-0.76936963256216495</v>
      </c>
      <c r="BB284" s="55">
        <f t="shared" si="2506"/>
        <v>5.0833117723155903</v>
      </c>
    </row>
    <row r="285" spans="1:123" outlineLevel="1"/>
    <row r="286" spans="1:123" s="72" customFormat="1" outlineLevel="1">
      <c r="A286" s="73" t="s">
        <v>262</v>
      </c>
      <c r="B286" s="73" t="s">
        <v>52</v>
      </c>
      <c r="C286" s="79">
        <v>-54.8</v>
      </c>
      <c r="D286" s="79">
        <v>-57</v>
      </c>
      <c r="E286" s="79">
        <v>-75.2</v>
      </c>
      <c r="F286" s="79">
        <v>-165.6</v>
      </c>
      <c r="G286" s="79">
        <f>F286+E286+D286+C286</f>
        <v>-352.6</v>
      </c>
      <c r="H286" s="79">
        <v>-4.4215040740844733</v>
      </c>
      <c r="I286" s="79">
        <v>-9.89030076704557</v>
      </c>
      <c r="J286" s="79">
        <v>-46.9</v>
      </c>
      <c r="K286" s="79">
        <v>-57.427350410087961</v>
      </c>
      <c r="L286" s="79">
        <f>K286+J286+I286+H286</f>
        <v>-118.639155251218</v>
      </c>
      <c r="M286" s="79">
        <v>-95.625114562443613</v>
      </c>
      <c r="N286" s="79">
        <v>-82.640317600942581</v>
      </c>
      <c r="O286" s="79">
        <v>-30.941808721918218</v>
      </c>
      <c r="P286" s="79">
        <v>-91.733438047118597</v>
      </c>
      <c r="Q286" s="79">
        <f>P286+O286+N286+M286</f>
        <v>-300.940678932423</v>
      </c>
      <c r="R286" s="79">
        <v>-9.9611465323408073</v>
      </c>
      <c r="S286" s="79">
        <v>-12.989722515241134</v>
      </c>
      <c r="T286" s="79">
        <v>-43.137021478143787</v>
      </c>
      <c r="U286" s="79">
        <v>-54.24106592343891</v>
      </c>
      <c r="V286" s="79">
        <v>-125.02633402740176</v>
      </c>
      <c r="W286" s="79">
        <v>-5.9689023607353571</v>
      </c>
      <c r="X286" s="79">
        <v>-24.949583755313757</v>
      </c>
      <c r="Y286" s="79">
        <v>-7.1133697540074685</v>
      </c>
      <c r="Z286" s="79">
        <v>-319.0146709715404</v>
      </c>
      <c r="AA286" s="79">
        <f>Z286+Y286+X286+W286</f>
        <v>-357.04652684159697</v>
      </c>
      <c r="AB286" s="79">
        <v>-94.803028953101844</v>
      </c>
      <c r="AC286" s="79">
        <v>-44.852916665155774</v>
      </c>
      <c r="AD286" s="79">
        <v>-53.105205414053195</v>
      </c>
      <c r="AE286" s="79">
        <v>-81.982791783967457</v>
      </c>
      <c r="AF286" s="79">
        <f>AE286+AD286+AC286+AB286</f>
        <v>-274.74394281627826</v>
      </c>
      <c r="AG286" s="79">
        <v>-90.092856856510934</v>
      </c>
      <c r="AH286" s="79">
        <v>527.43893944138642</v>
      </c>
      <c r="AI286" s="79">
        <v>311.98359654263305</v>
      </c>
      <c r="AJ286" s="79">
        <v>298.6560327437507</v>
      </c>
      <c r="AK286" s="79">
        <f>AJ286+AI286+AH286+AG286</f>
        <v>1047.9857118712594</v>
      </c>
      <c r="AL286" s="79">
        <v>-70</v>
      </c>
      <c r="AM286" s="79">
        <v>-128.1</v>
      </c>
      <c r="AN286" s="79">
        <v>110.667</v>
      </c>
      <c r="AO286" s="79">
        <v>-14.8</v>
      </c>
      <c r="AP286" s="79">
        <f>AO286+AN286+AM286+AL286</f>
        <v>-102.23299999999999</v>
      </c>
      <c r="AQ286" s="79">
        <v>-82.8</v>
      </c>
      <c r="AR286" s="79">
        <v>-98.6</v>
      </c>
      <c r="AS286" s="79">
        <v>961.952</v>
      </c>
      <c r="AT286" s="79">
        <v>-560.9</v>
      </c>
      <c r="AU286" s="79">
        <f>AT286+AS286+AR286+AQ286</f>
        <v>219.65199999999999</v>
      </c>
      <c r="AV286" s="79">
        <v>-216.2</v>
      </c>
      <c r="AW286" s="79">
        <v>-950.2</v>
      </c>
      <c r="AX286" s="79">
        <v>41.1</v>
      </c>
      <c r="AY286" s="79">
        <v>168</v>
      </c>
      <c r="AZ286" s="79">
        <v>-957.4</v>
      </c>
      <c r="BA286" s="79">
        <v>-129.6</v>
      </c>
      <c r="BB286" s="79">
        <v>-25.4</v>
      </c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</row>
    <row r="287" spans="1:123" outlineLevel="1">
      <c r="A287" s="52" t="s">
        <v>332</v>
      </c>
      <c r="B287" s="52" t="s">
        <v>332</v>
      </c>
      <c r="C287" s="55">
        <f>C286/C282</f>
        <v>-0.31470215731500267</v>
      </c>
      <c r="D287" s="55">
        <f t="shared" ref="D287:AK287" si="2507">D286/D282</f>
        <v>-0.32541634770435318</v>
      </c>
      <c r="E287" s="55">
        <f t="shared" si="2507"/>
        <v>-0.3657851665453466</v>
      </c>
      <c r="F287" s="55">
        <f t="shared" si="2507"/>
        <v>-0.51718038863842664</v>
      </c>
      <c r="G287" s="55">
        <f t="shared" si="2507"/>
        <v>-0.4029364141180321</v>
      </c>
      <c r="H287" s="55">
        <f t="shared" si="2507"/>
        <v>6.9192475046924121E-2</v>
      </c>
      <c r="I287" s="55">
        <f t="shared" si="2507"/>
        <v>-9.7491712979956527E-2</v>
      </c>
      <c r="J287" s="55">
        <f t="shared" si="2507"/>
        <v>-0.38091526434969591</v>
      </c>
      <c r="K287" s="55">
        <f t="shared" si="2507"/>
        <v>-0.21569375953702632</v>
      </c>
      <c r="L287" s="55">
        <f t="shared" si="2507"/>
        <v>-0.27789849822179197</v>
      </c>
      <c r="M287" s="55">
        <f t="shared" si="2507"/>
        <v>-0.33599999946001408</v>
      </c>
      <c r="N287" s="55">
        <f t="shared" si="2507"/>
        <v>-0.33573486285407272</v>
      </c>
      <c r="O287" s="55">
        <f t="shared" si="2507"/>
        <v>-0.33671818149028765</v>
      </c>
      <c r="P287" s="55">
        <f t="shared" si="2507"/>
        <v>-0.26314271865726768</v>
      </c>
      <c r="Q287" s="55">
        <f t="shared" si="2507"/>
        <v>-0.30967207432520355</v>
      </c>
      <c r="R287" s="55">
        <f t="shared" si="2507"/>
        <v>-7.8444875228369695E-2</v>
      </c>
      <c r="S287" s="55">
        <f t="shared" si="2507"/>
        <v>-0.29000032538996007</v>
      </c>
      <c r="T287" s="55">
        <f t="shared" si="2507"/>
        <v>-0.24512649482772611</v>
      </c>
      <c r="U287" s="55">
        <f t="shared" si="2507"/>
        <v>-0.12441209681192603</v>
      </c>
      <c r="V287" s="55">
        <f t="shared" si="2507"/>
        <v>-0.1856290615557841</v>
      </c>
      <c r="W287" s="55">
        <f t="shared" si="2507"/>
        <v>-0.12456424753511341</v>
      </c>
      <c r="X287" s="55">
        <f t="shared" si="2507"/>
        <v>-0.27256804183954003</v>
      </c>
      <c r="Y287" s="55">
        <f t="shared" si="2507"/>
        <v>-9.3971467574752915E-2</v>
      </c>
      <c r="Z287" s="55">
        <f t="shared" si="2507"/>
        <v>-0.95723391126925261</v>
      </c>
      <c r="AA287" s="55">
        <f t="shared" si="2507"/>
        <v>-0.65158868098374945</v>
      </c>
      <c r="AB287" s="55">
        <f t="shared" si="2507"/>
        <v>0.13387715102681097</v>
      </c>
      <c r="AC287" s="55">
        <f t="shared" si="2507"/>
        <v>0.1452433111179362</v>
      </c>
      <c r="AD287" s="55">
        <f t="shared" si="2507"/>
        <v>-0.11309010516466629</v>
      </c>
      <c r="AE287" s="55">
        <f t="shared" si="2507"/>
        <v>-0.24352147397891627</v>
      </c>
      <c r="AF287" s="55">
        <f t="shared" si="2507"/>
        <v>1.3039062834415753</v>
      </c>
      <c r="AG287" s="55">
        <f t="shared" si="2507"/>
        <v>0.9477509621436897</v>
      </c>
      <c r="AH287" s="55">
        <f t="shared" si="2507"/>
        <v>-1.9215519046286131</v>
      </c>
      <c r="AI287" s="55">
        <f t="shared" si="2507"/>
        <v>-89.649475705308106</v>
      </c>
      <c r="AJ287" s="55">
        <f t="shared" si="2507"/>
        <v>0.6431563966814936</v>
      </c>
      <c r="AK287" s="55">
        <f t="shared" si="2507"/>
        <v>11.352613207525208</v>
      </c>
      <c r="AL287" s="55">
        <f t="shared" ref="AL287" si="2508">AL286/AL282</f>
        <v>0.2181737824038166</v>
      </c>
      <c r="AM287" s="55">
        <f t="shared" ref="AM287" si="2509">AM286/AM282</f>
        <v>0.33344021483876168</v>
      </c>
      <c r="AN287" s="55">
        <f t="shared" ref="AN287" si="2510">AN286/AN282</f>
        <v>-0.29232097236341009</v>
      </c>
      <c r="AO287" s="55">
        <f t="shared" ref="AO287" si="2511">AO286/AO282</f>
        <v>2.1880544056771135E-2</v>
      </c>
      <c r="AP287" s="55">
        <f t="shared" ref="AP287:AS287" si="2512">AP286/AP282</f>
        <v>4.4481362884591723E-2</v>
      </c>
      <c r="AQ287" s="55">
        <f t="shared" si="2512"/>
        <v>0.20566829777192677</v>
      </c>
      <c r="AR287" s="55">
        <f t="shared" si="2512"/>
        <v>0.1846580268184885</v>
      </c>
      <c r="AS287" s="55">
        <f t="shared" si="2512"/>
        <v>-0.86386295324759532</v>
      </c>
      <c r="AT287" s="55">
        <f t="shared" ref="AT287" si="2513">AT286/AT282</f>
        <v>0.5498480541123415</v>
      </c>
      <c r="AU287" s="55">
        <f t="shared" ref="AU287:AZ287" si="2514">AU286/AU282</f>
        <v>-7.1548884886661335E-2</v>
      </c>
      <c r="AV287" s="55">
        <f t="shared" si="2514"/>
        <v>-0.61700913242009259</v>
      </c>
      <c r="AW287" s="55">
        <f t="shared" si="2514"/>
        <v>-12.29236739974114</v>
      </c>
      <c r="AX287" s="55">
        <f t="shared" si="2514"/>
        <v>0.15765247410817043</v>
      </c>
      <c r="AY287" s="55">
        <f t="shared" si="2514"/>
        <v>-0.34125533211456427</v>
      </c>
      <c r="AZ287" s="55">
        <f t="shared" si="2514"/>
        <v>-4.4365152919369706</v>
      </c>
      <c r="BA287" s="55">
        <f t="shared" ref="BA287:BB287" si="2515">BA286/BA282</f>
        <v>-1.6037047410867311</v>
      </c>
      <c r="BB287" s="55">
        <f t="shared" si="2515"/>
        <v>-5.4014971078598158E-2</v>
      </c>
    </row>
    <row r="288" spans="1:123" outlineLevel="1">
      <c r="A288" s="52" t="s">
        <v>215</v>
      </c>
      <c r="B288" s="52" t="s">
        <v>28</v>
      </c>
      <c r="C288" s="53" t="s">
        <v>103</v>
      </c>
      <c r="D288" s="53" t="s">
        <v>103</v>
      </c>
      <c r="E288" s="53" t="s">
        <v>103</v>
      </c>
      <c r="F288" s="53" t="s">
        <v>103</v>
      </c>
      <c r="G288" s="53" t="s">
        <v>103</v>
      </c>
      <c r="H288" s="55">
        <f>H286/C286-1</f>
        <v>-0.91931561908604975</v>
      </c>
      <c r="I288" s="55">
        <f t="shared" ref="I288" si="2516">I286/D286-1</f>
        <v>-0.82648595145534087</v>
      </c>
      <c r="J288" s="55">
        <f t="shared" ref="J288" si="2517">J286/E286-1</f>
        <v>-0.37632978723404265</v>
      </c>
      <c r="K288" s="55">
        <f t="shared" ref="K288" si="2518">K286/F286-1</f>
        <v>-0.65321648303086977</v>
      </c>
      <c r="L288" s="55">
        <f t="shared" ref="L288" si="2519">L286/G286-1</f>
        <v>-0.6635304729120306</v>
      </c>
      <c r="M288" s="55">
        <f t="shared" ref="M288" si="2520">M286/H286-1</f>
        <v>20.627281793751138</v>
      </c>
      <c r="N288" s="55">
        <f t="shared" ref="N288" si="2521">N286/I286-1</f>
        <v>7.3556930721762956</v>
      </c>
      <c r="O288" s="55">
        <f t="shared" ref="O288" si="2522">O286/J286-1</f>
        <v>-0.34025994196336418</v>
      </c>
      <c r="P288" s="55">
        <f t="shared" ref="P288" si="2523">P286/K286-1</f>
        <v>0.5973823864770238</v>
      </c>
      <c r="Q288" s="55">
        <f t="shared" ref="Q288" si="2524">Q286/L286-1</f>
        <v>1.5366050381527256</v>
      </c>
      <c r="R288" s="55">
        <f t="shared" ref="R288" si="2525">R286/M286-1</f>
        <v>-0.89583127217237335</v>
      </c>
      <c r="S288" s="55">
        <f t="shared" ref="S288" si="2526">S286/N286-1</f>
        <v>-0.84281615932350951</v>
      </c>
      <c r="T288" s="55">
        <f t="shared" ref="T288" si="2527">T286/O286-1</f>
        <v>0.3941338034187658</v>
      </c>
      <c r="U288" s="55">
        <f t="shared" ref="U288" si="2528">U286/P286-1</f>
        <v>-0.40870998538637404</v>
      </c>
      <c r="V288" s="55">
        <f t="shared" ref="V288" si="2529">V286/Q286-1</f>
        <v>-0.58454824229503144</v>
      </c>
      <c r="W288" s="55">
        <f t="shared" ref="W288" si="2530">W286/R286-1</f>
        <v>-0.40078159262529167</v>
      </c>
      <c r="X288" s="55">
        <f t="shared" ref="X288" si="2531">X286/S286-1</f>
        <v>0.9207172228690681</v>
      </c>
      <c r="Y288" s="55">
        <f t="shared" ref="Y288" si="2532">Y286/T286-1</f>
        <v>-0.83509826338817583</v>
      </c>
      <c r="Z288" s="55">
        <f t="shared" ref="Z288" si="2533">Z286/U286-1</f>
        <v>4.8814233374732821</v>
      </c>
      <c r="AA288" s="55">
        <f t="shared" ref="AA288" si="2534">AA286/V286-1</f>
        <v>1.8557705832064455</v>
      </c>
      <c r="AB288" s="55">
        <f t="shared" ref="AB288" si="2535">AB286/W286-1</f>
        <v>14.882824550244829</v>
      </c>
      <c r="AC288" s="55">
        <f t="shared" ref="AC288" si="2536">AC286/X286-1</f>
        <v>0.79774208279538983</v>
      </c>
      <c r="AD288" s="55">
        <f t="shared" ref="AD288" si="2537">AD286/Y286-1</f>
        <v>6.4655482915302196</v>
      </c>
      <c r="AE288" s="55">
        <f t="shared" ref="AE288" si="2538">AE286/Z286-1</f>
        <v>-0.7430124717013995</v>
      </c>
      <c r="AF288" s="55">
        <f t="shared" ref="AF288" si="2539">AF286/AA286-1</f>
        <v>-0.23050940938527065</v>
      </c>
      <c r="AG288" s="55">
        <f t="shared" ref="AG288" si="2540">AG286/AB286-1</f>
        <v>-4.9683772223364175E-2</v>
      </c>
      <c r="AH288" s="55">
        <f t="shared" ref="AH288" si="2541">AH286/AC286-1</f>
        <v>-12.759300813789221</v>
      </c>
      <c r="AI288" s="55">
        <f t="shared" ref="AI288" si="2542">AI286/AD286-1</f>
        <v>-6.8748213872848147</v>
      </c>
      <c r="AJ288" s="55">
        <f t="shared" ref="AJ288" si="2543">AJ286/AE286-1</f>
        <v>-4.6429112286239054</v>
      </c>
      <c r="AK288" s="55">
        <f t="shared" ref="AK288" si="2544">AK286/AF286-1</f>
        <v>-4.8144087950723238</v>
      </c>
      <c r="AL288" s="55">
        <f t="shared" ref="AL288" si="2545">AL286/AG286-1</f>
        <v>-0.22302386179752764</v>
      </c>
      <c r="AM288" s="55">
        <f t="shared" ref="AM288" si="2546">AM286/AH286-1</f>
        <v>-1.2428717154172793</v>
      </c>
      <c r="AN288" s="55">
        <f t="shared" ref="AN288" si="2547">AN286/AI286-1</f>
        <v>-0.64527942742375188</v>
      </c>
      <c r="AO288" s="55">
        <f t="shared" ref="AO288" si="2548">AO286/AJ286-1</f>
        <v>-1.0495553358290892</v>
      </c>
      <c r="AP288" s="55">
        <f t="shared" ref="AP288:AT288" si="2549">AP286/AK286-1</f>
        <v>-1.0975519025134943</v>
      </c>
      <c r="AQ288" s="55">
        <f t="shared" si="2549"/>
        <v>0.18285714285714283</v>
      </c>
      <c r="AR288" s="55">
        <f t="shared" si="2549"/>
        <v>-0.23028883684621393</v>
      </c>
      <c r="AS288" s="55">
        <f t="shared" si="2549"/>
        <v>7.6923111677374472</v>
      </c>
      <c r="AT288" s="55">
        <f t="shared" si="2549"/>
        <v>36.898648648648646</v>
      </c>
      <c r="AU288" s="55">
        <f t="shared" ref="AU288" si="2550">AU286/AP286-1</f>
        <v>-3.1485430340496707</v>
      </c>
      <c r="AV288" s="55">
        <f t="shared" ref="AV288" si="2551">AV286/AQ286-1</f>
        <v>1.6111111111111112</v>
      </c>
      <c r="AW288" s="55">
        <f t="shared" ref="AW288" si="2552">AW286/AR286-1</f>
        <v>8.6369168356997985</v>
      </c>
      <c r="AX288" s="55">
        <f t="shared" ref="AX288" si="2553">AX286/AS286-1</f>
        <v>-0.9572743754366122</v>
      </c>
      <c r="AY288" s="55">
        <f t="shared" ref="AY288" si="2554">AY286/AT286-1</f>
        <v>-1.2995186307719737</v>
      </c>
      <c r="AZ288" s="55">
        <f t="shared" ref="AZ288:BB288" si="2555">AZ286/AU286-1</f>
        <v>-5.3587128730901608</v>
      </c>
      <c r="BA288" s="55">
        <f t="shared" si="2555"/>
        <v>-0.40055504162812205</v>
      </c>
      <c r="BB288" s="55">
        <f t="shared" si="2555"/>
        <v>-0.97326878551883811</v>
      </c>
    </row>
    <row r="289" spans="1:123" outlineLevel="1"/>
    <row r="290" spans="1:123" s="72" customFormat="1" outlineLevel="1">
      <c r="A290" s="73" t="s">
        <v>241</v>
      </c>
      <c r="B290" s="73" t="s">
        <v>53</v>
      </c>
      <c r="C290" s="79">
        <v>0.4</v>
      </c>
      <c r="D290" s="79">
        <v>-1.7</v>
      </c>
      <c r="E290" s="79">
        <v>1.5</v>
      </c>
      <c r="F290" s="79">
        <v>-9.4</v>
      </c>
      <c r="G290" s="79">
        <f>F290+E290+D290+C290</f>
        <v>-9.1999999999999993</v>
      </c>
      <c r="H290" s="79">
        <v>-0.79271503648858477</v>
      </c>
      <c r="I290" s="79">
        <v>-0.61550501607971309</v>
      </c>
      <c r="J290" s="79">
        <v>-3.1</v>
      </c>
      <c r="K290" s="79">
        <v>-7.0317670689130995</v>
      </c>
      <c r="L290" s="79">
        <f>K290+J290+I290+H290</f>
        <v>-11.539987121481396</v>
      </c>
      <c r="M290" s="79">
        <v>0</v>
      </c>
      <c r="N290" s="79">
        <v>0</v>
      </c>
      <c r="O290" s="79">
        <v>0</v>
      </c>
      <c r="P290" s="79">
        <v>0</v>
      </c>
      <c r="Q290" s="79">
        <f>P290+O290+N290+M290</f>
        <v>0</v>
      </c>
      <c r="R290" s="79">
        <v>0</v>
      </c>
      <c r="S290" s="79">
        <v>0</v>
      </c>
      <c r="T290" s="79">
        <v>0</v>
      </c>
      <c r="U290" s="79">
        <v>0</v>
      </c>
      <c r="V290" s="79">
        <f>U290+T290+S290+R290</f>
        <v>0</v>
      </c>
      <c r="W290" s="79">
        <v>0</v>
      </c>
      <c r="X290" s="79">
        <v>0</v>
      </c>
      <c r="Y290" s="79">
        <v>0</v>
      </c>
      <c r="Z290" s="79">
        <v>0</v>
      </c>
      <c r="AA290" s="79">
        <f>Z290+Y290+X290+W290</f>
        <v>0</v>
      </c>
      <c r="AB290" s="79">
        <v>4.1424506166489365</v>
      </c>
      <c r="AC290" s="79">
        <v>3.5826506566169827</v>
      </c>
      <c r="AD290" s="79">
        <v>4.0264648493526387</v>
      </c>
      <c r="AE290" s="79">
        <v>1.7311288452605675</v>
      </c>
      <c r="AF290" s="79">
        <f>AE290+AD290+AC290+AB290</f>
        <v>13.482694967879125</v>
      </c>
      <c r="AG290" s="79">
        <v>1.382178033045971</v>
      </c>
      <c r="AH290" s="79">
        <v>2.6071716499528756</v>
      </c>
      <c r="AI290" s="79">
        <v>3.2749226235497675</v>
      </c>
      <c r="AJ290" s="79">
        <v>1.7278333159532866E-2</v>
      </c>
      <c r="AK290" s="79">
        <f>AJ290+AI290+AH290+AG290</f>
        <v>7.2815506397081471</v>
      </c>
      <c r="AL290" s="79">
        <v>-0.91844402723120999</v>
      </c>
      <c r="AM290" s="79">
        <v>0.2473214226554537</v>
      </c>
      <c r="AN290" s="79">
        <v>-0.30499999999999999</v>
      </c>
      <c r="AO290" s="79">
        <v>0</v>
      </c>
      <c r="AP290" s="79">
        <f>AO290+AN290+AM290+AL290</f>
        <v>-0.97612260457575628</v>
      </c>
      <c r="AQ290" s="79">
        <v>-0.3</v>
      </c>
      <c r="AR290" s="79">
        <v>0.06</v>
      </c>
      <c r="AS290" s="79">
        <v>0.437</v>
      </c>
      <c r="AT290" s="79">
        <v>1</v>
      </c>
      <c r="AU290" s="79">
        <f>AT290+AS290+AR290+AQ290</f>
        <v>1.1970000000000001</v>
      </c>
      <c r="AV290" s="79">
        <v>0</v>
      </c>
      <c r="AW290" s="79">
        <v>0</v>
      </c>
      <c r="AX290" s="79">
        <v>0</v>
      </c>
      <c r="AY290" s="79">
        <v>-0.2</v>
      </c>
      <c r="AZ290" s="79">
        <f>AY290</f>
        <v>-0.2</v>
      </c>
      <c r="BA290" s="79">
        <v>0</v>
      </c>
      <c r="BB290" s="79">
        <v>0</v>
      </c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</row>
    <row r="291" spans="1:123" outlineLevel="1">
      <c r="A291" s="52" t="s">
        <v>224</v>
      </c>
      <c r="B291" s="52" t="s">
        <v>39</v>
      </c>
      <c r="C291" s="55">
        <f t="shared" ref="C291:AS291" si="2556">C290/C35</f>
        <v>2.4363503471799247E-4</v>
      </c>
      <c r="D291" s="55">
        <f t="shared" si="2556"/>
        <v>-8.8133132873658554E-4</v>
      </c>
      <c r="E291" s="55">
        <f t="shared" si="2556"/>
        <v>7.5154065834961666E-4</v>
      </c>
      <c r="F291" s="55">
        <f t="shared" si="2556"/>
        <v>-4.0301835019722178E-3</v>
      </c>
      <c r="G291" s="55">
        <f t="shared" si="2556"/>
        <v>-1.164704392961134E-3</v>
      </c>
      <c r="H291" s="55">
        <f t="shared" si="2556"/>
        <v>-4.6914519237762953E-4</v>
      </c>
      <c r="I291" s="55">
        <f t="shared" si="2556"/>
        <v>-3.0385436432100858E-4</v>
      </c>
      <c r="J291" s="55">
        <f t="shared" si="2556"/>
        <v>-1.629349311468517E-3</v>
      </c>
      <c r="K291" s="55">
        <f t="shared" si="2556"/>
        <v>-3.0643349356250437E-3</v>
      </c>
      <c r="L291" s="55">
        <f t="shared" si="2556"/>
        <v>-1.4584186453395717E-3</v>
      </c>
      <c r="M291" s="55">
        <f t="shared" si="2556"/>
        <v>0</v>
      </c>
      <c r="N291" s="55">
        <f t="shared" si="2556"/>
        <v>0</v>
      </c>
      <c r="O291" s="55">
        <f t="shared" si="2556"/>
        <v>0</v>
      </c>
      <c r="P291" s="55">
        <f t="shared" si="2556"/>
        <v>0</v>
      </c>
      <c r="Q291" s="55">
        <f t="shared" si="2556"/>
        <v>0</v>
      </c>
      <c r="R291" s="55">
        <f t="shared" si="2556"/>
        <v>0</v>
      </c>
      <c r="S291" s="55">
        <f t="shared" si="2556"/>
        <v>0</v>
      </c>
      <c r="T291" s="55">
        <f t="shared" si="2556"/>
        <v>0</v>
      </c>
      <c r="U291" s="55">
        <f t="shared" si="2556"/>
        <v>0</v>
      </c>
      <c r="V291" s="55">
        <f t="shared" si="2556"/>
        <v>0</v>
      </c>
      <c r="W291" s="55">
        <f t="shared" si="2556"/>
        <v>0</v>
      </c>
      <c r="X291" s="55">
        <f t="shared" si="2556"/>
        <v>0</v>
      </c>
      <c r="Y291" s="55">
        <f t="shared" si="2556"/>
        <v>0</v>
      </c>
      <c r="Z291" s="55">
        <f t="shared" si="2556"/>
        <v>0</v>
      </c>
      <c r="AA291" s="55">
        <f t="shared" si="2556"/>
        <v>0</v>
      </c>
      <c r="AB291" s="55">
        <f t="shared" si="2556"/>
        <v>5.5100483581383114E-4</v>
      </c>
      <c r="AC291" s="55">
        <f t="shared" si="2556"/>
        <v>5.1274614461848907E-4</v>
      </c>
      <c r="AD291" s="55">
        <f t="shared" si="2556"/>
        <v>3.8643444286354933E-4</v>
      </c>
      <c r="AE291" s="55">
        <f t="shared" si="2556"/>
        <v>1.4429350121389402E-4</v>
      </c>
      <c r="AF291" s="55">
        <f t="shared" si="2556"/>
        <v>3.651671766539378E-4</v>
      </c>
      <c r="AG291" s="55">
        <f t="shared" si="2556"/>
        <v>1.4618374334442565E-4</v>
      </c>
      <c r="AH291" s="55">
        <f t="shared" si="2556"/>
        <v>2.7394412202933079E-4</v>
      </c>
      <c r="AI291" s="55">
        <f t="shared" si="2556"/>
        <v>3.4295168940257558E-4</v>
      </c>
      <c r="AJ291" s="55">
        <f t="shared" si="2556"/>
        <v>1.4839819671270391E-6</v>
      </c>
      <c r="AK291" s="55">
        <f t="shared" si="2556"/>
        <v>1.812923544577267E-4</v>
      </c>
      <c r="AL291" s="55">
        <f t="shared" si="2556"/>
        <v>-1.1128074331250915E-4</v>
      </c>
      <c r="AM291" s="55">
        <f t="shared" si="2556"/>
        <v>2.8419865687588468E-5</v>
      </c>
      <c r="AN291" s="55">
        <f t="shared" si="2556"/>
        <v>-3.3875327466126613E-5</v>
      </c>
      <c r="AO291" s="55">
        <f t="shared" si="2556"/>
        <v>0</v>
      </c>
      <c r="AP291" s="55">
        <f t="shared" si="2556"/>
        <v>-2.6853981432503655E-5</v>
      </c>
      <c r="AQ291" s="55">
        <f t="shared" si="2556"/>
        <v>-3.7399488873652063E-5</v>
      </c>
      <c r="AR291" s="55">
        <f t="shared" si="2556"/>
        <v>7.0989198993373158E-6</v>
      </c>
      <c r="AS291" s="55">
        <f t="shared" si="2556"/>
        <v>5.813287579079668E-5</v>
      </c>
      <c r="AT291" s="55">
        <f t="shared" ref="AT291" si="2557">AT290/AT35</f>
        <v>1.2680860776829531E-4</v>
      </c>
      <c r="AU291" s="55">
        <f>AU290/AU35</f>
        <v>3.7550996182127163E-5</v>
      </c>
      <c r="AV291" s="55">
        <f t="shared" ref="AV291:AZ291" si="2558">AV290/AV35</f>
        <v>0</v>
      </c>
      <c r="AW291" s="55">
        <f t="shared" si="2558"/>
        <v>0</v>
      </c>
      <c r="AX291" s="55">
        <f t="shared" si="2558"/>
        <v>0</v>
      </c>
      <c r="AY291" s="55">
        <f t="shared" si="2558"/>
        <v>-2.5815445380971435E-5</v>
      </c>
      <c r="AZ291" s="55">
        <f t="shared" si="2558"/>
        <v>-8.3023379383634427E-6</v>
      </c>
      <c r="BA291" s="55">
        <f t="shared" ref="BA291:BB291" si="2559">BA290/BA35</f>
        <v>0</v>
      </c>
      <c r="BB291" s="55">
        <f t="shared" si="2559"/>
        <v>0</v>
      </c>
    </row>
    <row r="292" spans="1:123" outlineLevel="1">
      <c r="A292" s="52" t="s">
        <v>215</v>
      </c>
      <c r="B292" s="52" t="s">
        <v>28</v>
      </c>
      <c r="C292" s="53" t="s">
        <v>103</v>
      </c>
      <c r="D292" s="53" t="s">
        <v>103</v>
      </c>
      <c r="E292" s="53" t="s">
        <v>103</v>
      </c>
      <c r="F292" s="53" t="s">
        <v>103</v>
      </c>
      <c r="G292" s="53" t="s">
        <v>103</v>
      </c>
      <c r="H292" s="55">
        <f>H290/C290-1</f>
        <v>-2.9817875912214618</v>
      </c>
      <c r="I292" s="55">
        <f t="shared" ref="I292" si="2560">I290/D290-1</f>
        <v>-0.63793822583546289</v>
      </c>
      <c r="J292" s="55">
        <f t="shared" ref="J292" si="2561">J290/E290-1</f>
        <v>-3.0666666666666669</v>
      </c>
      <c r="K292" s="55">
        <f t="shared" ref="K292" si="2562">K290/F290-1</f>
        <v>-0.251939673519883</v>
      </c>
      <c r="L292" s="55">
        <f t="shared" ref="L292" si="2563">L290/G290-1</f>
        <v>0.25434642624797799</v>
      </c>
      <c r="M292" s="55">
        <f t="shared" ref="M292" si="2564">M290/H290-1</f>
        <v>-1</v>
      </c>
      <c r="N292" s="55">
        <f t="shared" ref="N292" si="2565">N290/I290-1</f>
        <v>-1</v>
      </c>
      <c r="O292" s="55">
        <f t="shared" ref="O292" si="2566">O290/J290-1</f>
        <v>-1</v>
      </c>
      <c r="P292" s="55">
        <f t="shared" ref="P292" si="2567">P290/K290-1</f>
        <v>-1</v>
      </c>
      <c r="Q292" s="55">
        <f t="shared" ref="Q292" si="2568">Q290/L290-1</f>
        <v>-1</v>
      </c>
      <c r="R292" s="55" t="s">
        <v>103</v>
      </c>
      <c r="S292" s="55" t="s">
        <v>103</v>
      </c>
      <c r="T292" s="55" t="s">
        <v>103</v>
      </c>
      <c r="U292" s="55" t="s">
        <v>103</v>
      </c>
      <c r="V292" s="55" t="s">
        <v>103</v>
      </c>
      <c r="W292" s="55" t="s">
        <v>103</v>
      </c>
      <c r="X292" s="55" t="s">
        <v>103</v>
      </c>
      <c r="Y292" s="55" t="s">
        <v>103</v>
      </c>
      <c r="Z292" s="55" t="s">
        <v>103</v>
      </c>
      <c r="AA292" s="55" t="s">
        <v>103</v>
      </c>
      <c r="AB292" s="55" t="s">
        <v>103</v>
      </c>
      <c r="AC292" s="55" t="s">
        <v>103</v>
      </c>
      <c r="AD292" s="55" t="s">
        <v>103</v>
      </c>
      <c r="AE292" s="55" t="s">
        <v>103</v>
      </c>
      <c r="AF292" s="55" t="s">
        <v>103</v>
      </c>
      <c r="AG292" s="55">
        <f t="shared" ref="AG292" si="2569">AG290/AB290-1</f>
        <v>-0.66633807836094539</v>
      </c>
      <c r="AH292" s="55">
        <f t="shared" ref="AH292" si="2570">AH290/AC290-1</f>
        <v>-0.27227857253188903</v>
      </c>
      <c r="AI292" s="55">
        <f t="shared" ref="AI292" si="2571">AI290/AD290-1</f>
        <v>-0.18665063620850975</v>
      </c>
      <c r="AJ292" s="55">
        <f t="shared" ref="AJ292" si="2572">AJ290/AE290-1</f>
        <v>-0.99001903688056669</v>
      </c>
      <c r="AK292" s="55">
        <f t="shared" ref="AK292" si="2573">AK290/AF290-1</f>
        <v>-0.45993359213009322</v>
      </c>
      <c r="AL292" s="55">
        <f t="shared" ref="AL292" si="2574">AL290/AG290-1</f>
        <v>-1.6644903950666845</v>
      </c>
      <c r="AM292" s="55">
        <f t="shared" ref="AM292" si="2575">AM290/AH290-1</f>
        <v>-0.90513803620873068</v>
      </c>
      <c r="AN292" s="55">
        <f t="shared" ref="AN292" si="2576">AN290/AI290-1</f>
        <v>-1.0931319713652969</v>
      </c>
      <c r="AO292" s="55">
        <f t="shared" ref="AO292" si="2577">AO290/AJ290-1</f>
        <v>-1</v>
      </c>
      <c r="AP292" s="55">
        <f t="shared" ref="AP292:AS292" si="2578">AP290/AK290-1</f>
        <v>-1.1340542218099414</v>
      </c>
      <c r="AQ292" s="55">
        <f t="shared" si="2578"/>
        <v>-0.67336060652014273</v>
      </c>
      <c r="AR292" s="55">
        <f t="shared" si="2578"/>
        <v>-0.75740071621864036</v>
      </c>
      <c r="AS292" s="55">
        <f t="shared" si="2578"/>
        <v>-2.4327868852459016</v>
      </c>
      <c r="AT292" s="55" t="s">
        <v>103</v>
      </c>
      <c r="AU292" s="55">
        <f t="shared" ref="AU292" si="2579">AU290/AP290-1</f>
        <v>-2.2262803815717822</v>
      </c>
      <c r="AV292" s="55">
        <f t="shared" ref="AV292" si="2580">AV290/AQ290-1</f>
        <v>-1</v>
      </c>
      <c r="AW292" s="55">
        <f t="shared" ref="AW292" si="2581">AW290/AR290-1</f>
        <v>-1</v>
      </c>
      <c r="AX292" s="55">
        <f t="shared" ref="AX292" si="2582">AX290/AS290-1</f>
        <v>-1</v>
      </c>
      <c r="AY292" s="55">
        <f t="shared" ref="AY292" si="2583">AY290/AT290-1</f>
        <v>-1.2</v>
      </c>
      <c r="AZ292" s="55">
        <f t="shared" ref="AZ292:BB292" si="2584">AZ290/AU290-1</f>
        <v>-1.1670843776106934</v>
      </c>
      <c r="BA292" s="55" t="e">
        <f t="shared" si="2584"/>
        <v>#DIV/0!</v>
      </c>
      <c r="BB292" s="55" t="e">
        <f t="shared" si="2584"/>
        <v>#DIV/0!</v>
      </c>
    </row>
    <row r="293" spans="1:123" outlineLevel="1">
      <c r="F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</row>
    <row r="294" spans="1:123" s="72" customFormat="1" outlineLevel="1">
      <c r="A294" s="73" t="s">
        <v>197</v>
      </c>
      <c r="B294" s="73" t="s">
        <v>59</v>
      </c>
      <c r="C294" s="79">
        <v>0</v>
      </c>
      <c r="D294" s="79">
        <v>0</v>
      </c>
      <c r="E294" s="79">
        <v>0</v>
      </c>
      <c r="F294" s="79">
        <v>0</v>
      </c>
      <c r="G294" s="79">
        <v>0</v>
      </c>
      <c r="H294" s="79">
        <v>0</v>
      </c>
      <c r="I294" s="79">
        <v>0</v>
      </c>
      <c r="J294" s="79">
        <v>0</v>
      </c>
      <c r="K294" s="79">
        <v>0</v>
      </c>
      <c r="L294" s="79">
        <v>0</v>
      </c>
      <c r="M294" s="79">
        <v>0</v>
      </c>
      <c r="N294" s="79">
        <v>0</v>
      </c>
      <c r="O294" s="79">
        <v>0</v>
      </c>
      <c r="P294" s="79">
        <v>0</v>
      </c>
      <c r="Q294" s="79">
        <v>0</v>
      </c>
      <c r="R294" s="79">
        <v>0</v>
      </c>
      <c r="S294" s="79">
        <v>0</v>
      </c>
      <c r="T294" s="79">
        <v>0</v>
      </c>
      <c r="U294" s="79">
        <v>0</v>
      </c>
      <c r="V294" s="79">
        <v>0</v>
      </c>
      <c r="W294" s="79">
        <v>0</v>
      </c>
      <c r="X294" s="79">
        <v>0</v>
      </c>
      <c r="Y294" s="79">
        <v>0</v>
      </c>
      <c r="Z294" s="79">
        <v>0</v>
      </c>
      <c r="AA294" s="79">
        <v>0</v>
      </c>
      <c r="AB294" s="79">
        <v>-22.000868229292223</v>
      </c>
      <c r="AC294" s="79">
        <v>-26.721968978609993</v>
      </c>
      <c r="AD294" s="79">
        <v>-24.712024763924845</v>
      </c>
      <c r="AE294" s="79">
        <v>-69.676889566239566</v>
      </c>
      <c r="AF294" s="79">
        <f>AE294+AD294+AC294+AB294</f>
        <v>-143.11175153806664</v>
      </c>
      <c r="AG294" s="79">
        <v>28.748552801840194</v>
      </c>
      <c r="AH294" s="79">
        <v>-20.784052706183093</v>
      </c>
      <c r="AI294" s="79">
        <v>-38.896948310982907</v>
      </c>
      <c r="AJ294" s="79">
        <v>-67.617152183969566</v>
      </c>
      <c r="AK294" s="79">
        <f>AJ294+AI294+AH294+AG294</f>
        <v>-98.549600399295372</v>
      </c>
      <c r="AL294" s="79">
        <v>-12</v>
      </c>
      <c r="AM294" s="79">
        <v>-43.5</v>
      </c>
      <c r="AN294" s="79">
        <v>-96.8</v>
      </c>
      <c r="AO294" s="79">
        <v>-199.2</v>
      </c>
      <c r="AP294" s="79">
        <f>AO294+AN294+AM294+AL294</f>
        <v>-351.5</v>
      </c>
      <c r="AQ294" s="79">
        <v>-120.5</v>
      </c>
      <c r="AR294" s="79">
        <v>-99.1</v>
      </c>
      <c r="AS294" s="79">
        <v>7175.5919999999996</v>
      </c>
      <c r="AT294" s="79">
        <v>-1084.5999999999999</v>
      </c>
      <c r="AU294" s="79">
        <f>AT294+AS294+AR294+AQ294</f>
        <v>5871.3919999999998</v>
      </c>
      <c r="AV294" s="79">
        <v>-1069.7</v>
      </c>
      <c r="AW294" s="79">
        <v>13.8</v>
      </c>
      <c r="AX294" s="79">
        <v>-6995.4</v>
      </c>
      <c r="AY294" s="79">
        <v>-114.1</v>
      </c>
      <c r="AZ294" s="79">
        <v>-8187.6</v>
      </c>
      <c r="BA294" s="79">
        <v>-101.67696288729277</v>
      </c>
      <c r="BB294" s="79">
        <v>-249.74</v>
      </c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</row>
    <row r="295" spans="1:123" outlineLevel="1">
      <c r="A295" s="52" t="s">
        <v>224</v>
      </c>
      <c r="B295" s="52" t="s">
        <v>39</v>
      </c>
      <c r="C295" s="53" t="s">
        <v>103</v>
      </c>
      <c r="D295" s="53" t="s">
        <v>103</v>
      </c>
      <c r="E295" s="53" t="s">
        <v>103</v>
      </c>
      <c r="F295" s="53" t="s">
        <v>103</v>
      </c>
      <c r="G295" s="53" t="s">
        <v>103</v>
      </c>
      <c r="H295" s="53" t="s">
        <v>103</v>
      </c>
      <c r="I295" s="53" t="s">
        <v>103</v>
      </c>
      <c r="J295" s="53" t="s">
        <v>103</v>
      </c>
      <c r="K295" s="53" t="s">
        <v>103</v>
      </c>
      <c r="L295" s="53" t="s">
        <v>103</v>
      </c>
      <c r="M295" s="53" t="s">
        <v>103</v>
      </c>
      <c r="N295" s="53" t="s">
        <v>103</v>
      </c>
      <c r="O295" s="53" t="s">
        <v>103</v>
      </c>
      <c r="P295" s="53" t="s">
        <v>103</v>
      </c>
      <c r="Q295" s="53" t="s">
        <v>103</v>
      </c>
      <c r="R295" s="53" t="s">
        <v>103</v>
      </c>
      <c r="S295" s="53" t="s">
        <v>103</v>
      </c>
      <c r="T295" s="53" t="s">
        <v>103</v>
      </c>
      <c r="U295" s="53" t="s">
        <v>103</v>
      </c>
      <c r="V295" s="53" t="s">
        <v>103</v>
      </c>
      <c r="W295" s="53" t="s">
        <v>103</v>
      </c>
      <c r="X295" s="53" t="s">
        <v>103</v>
      </c>
      <c r="Y295" s="53" t="s">
        <v>103</v>
      </c>
      <c r="Z295" s="53" t="s">
        <v>103</v>
      </c>
      <c r="AA295" s="53" t="s">
        <v>103</v>
      </c>
      <c r="AB295" s="55">
        <f t="shared" ref="AB295:AS295" si="2585">AB294/AB35</f>
        <v>-2.9264283170259107E-3</v>
      </c>
      <c r="AC295" s="55">
        <f t="shared" si="2585"/>
        <v>-3.8244271863601799E-3</v>
      </c>
      <c r="AD295" s="55">
        <f t="shared" si="2585"/>
        <v>-2.3717026918074003E-3</v>
      </c>
      <c r="AE295" s="55">
        <f t="shared" si="2585"/>
        <v>-5.8077261994286993E-3</v>
      </c>
      <c r="AF295" s="55">
        <f t="shared" si="2585"/>
        <v>-3.8760584867979305E-3</v>
      </c>
      <c r="AG295" s="55">
        <f t="shared" si="2585"/>
        <v>3.0405425088738179E-3</v>
      </c>
      <c r="AH295" s="55">
        <f t="shared" si="2585"/>
        <v>-2.1838489502252669E-3</v>
      </c>
      <c r="AI295" s="55">
        <f t="shared" si="2585"/>
        <v>-4.0733097142298114E-3</v>
      </c>
      <c r="AJ295" s="55">
        <f t="shared" si="2585"/>
        <v>-5.8074256111987346E-3</v>
      </c>
      <c r="AK295" s="55">
        <f t="shared" si="2585"/>
        <v>-2.4536379641208511E-3</v>
      </c>
      <c r="AL295" s="55">
        <f t="shared" si="2585"/>
        <v>-1.4539469800634271E-3</v>
      </c>
      <c r="AM295" s="55">
        <f t="shared" si="2585"/>
        <v>-4.9986133192042653E-3</v>
      </c>
      <c r="AN295" s="55">
        <f t="shared" si="2585"/>
        <v>-1.0751251471216578E-2</v>
      </c>
      <c r="AO295" s="55">
        <f t="shared" si="2585"/>
        <v>-1.9172650099135692E-2</v>
      </c>
      <c r="AP295" s="55">
        <f t="shared" si="2585"/>
        <v>-9.6700705723616574E-3</v>
      </c>
      <c r="AQ295" s="55">
        <f t="shared" si="2585"/>
        <v>-1.5022128030916912E-2</v>
      </c>
      <c r="AR295" s="55">
        <f t="shared" si="2585"/>
        <v>-1.1725049367072133E-2</v>
      </c>
      <c r="AS295" s="55">
        <f t="shared" si="2585"/>
        <v>0.95454873789801897</v>
      </c>
      <c r="AT295" s="55">
        <f t="shared" ref="AT295" si="2586">AT294/AT35</f>
        <v>-0.13753661598549308</v>
      </c>
      <c r="AU295" s="55">
        <f>AU294/AU35</f>
        <v>0.1841909929622155</v>
      </c>
      <c r="AV295" s="55">
        <f t="shared" ref="AV295:AZ295" si="2587">AV294/AV35</f>
        <v>-0.23342643913935321</v>
      </c>
      <c r="AW295" s="55">
        <f t="shared" si="2587"/>
        <v>2.3858921161825728E-3</v>
      </c>
      <c r="AX295" s="55">
        <f t="shared" si="2587"/>
        <v>-1.1705235680939712</v>
      </c>
      <c r="AY295" s="55">
        <f t="shared" si="2587"/>
        <v>-1.4727711589844202E-2</v>
      </c>
      <c r="AZ295" s="55">
        <f t="shared" si="2587"/>
        <v>-0.33988111052072262</v>
      </c>
      <c r="BA295" s="55">
        <f t="shared" ref="BA295:BB295" si="2588">BA294/BA35</f>
        <v>-1.9769972129687157E-2</v>
      </c>
      <c r="BB295" s="55">
        <f t="shared" si="2588"/>
        <v>-4.3911101733656858E-2</v>
      </c>
    </row>
    <row r="296" spans="1:123" outlineLevel="1">
      <c r="A296" s="52" t="s">
        <v>215</v>
      </c>
      <c r="B296" s="52" t="s">
        <v>28</v>
      </c>
      <c r="C296" s="53" t="s">
        <v>103</v>
      </c>
      <c r="D296" s="53" t="s">
        <v>103</v>
      </c>
      <c r="E296" s="53" t="s">
        <v>103</v>
      </c>
      <c r="F296" s="53" t="s">
        <v>103</v>
      </c>
      <c r="G296" s="53" t="s">
        <v>103</v>
      </c>
      <c r="H296" s="53" t="s">
        <v>103</v>
      </c>
      <c r="I296" s="53" t="s">
        <v>103</v>
      </c>
      <c r="J296" s="53" t="s">
        <v>103</v>
      </c>
      <c r="K296" s="53" t="s">
        <v>103</v>
      </c>
      <c r="L296" s="53" t="s">
        <v>103</v>
      </c>
      <c r="M296" s="53" t="s">
        <v>103</v>
      </c>
      <c r="N296" s="53" t="s">
        <v>103</v>
      </c>
      <c r="O296" s="53" t="s">
        <v>103</v>
      </c>
      <c r="P296" s="53" t="s">
        <v>103</v>
      </c>
      <c r="Q296" s="53" t="s">
        <v>103</v>
      </c>
      <c r="R296" s="53" t="s">
        <v>103</v>
      </c>
      <c r="S296" s="53" t="s">
        <v>103</v>
      </c>
      <c r="T296" s="53" t="s">
        <v>103</v>
      </c>
      <c r="U296" s="53" t="s">
        <v>103</v>
      </c>
      <c r="V296" s="53" t="s">
        <v>103</v>
      </c>
      <c r="W296" s="53" t="s">
        <v>103</v>
      </c>
      <c r="X296" s="53" t="s">
        <v>103</v>
      </c>
      <c r="Y296" s="53" t="s">
        <v>103</v>
      </c>
      <c r="Z296" s="53" t="s">
        <v>103</v>
      </c>
      <c r="AA296" s="53" t="s">
        <v>103</v>
      </c>
      <c r="AB296" s="53" t="s">
        <v>103</v>
      </c>
      <c r="AC296" s="53" t="s">
        <v>103</v>
      </c>
      <c r="AD296" s="53" t="s">
        <v>103</v>
      </c>
      <c r="AE296" s="53" t="s">
        <v>103</v>
      </c>
      <c r="AF296" s="55" t="s">
        <v>103</v>
      </c>
      <c r="AG296" s="55">
        <f t="shared" ref="AG296" si="2589">AG294/AB294-1</f>
        <v>-2.3067008311773813</v>
      </c>
      <c r="AH296" s="55">
        <f t="shared" ref="AH296" si="2590">AH294/AC294-1</f>
        <v>-0.22221103082561</v>
      </c>
      <c r="AI296" s="55">
        <f t="shared" ref="AI296" si="2591">AI294/AD294-1</f>
        <v>0.57400895647229699</v>
      </c>
      <c r="AJ296" s="55">
        <f t="shared" ref="AJ296" si="2592">AJ294/AE294-1</f>
        <v>-2.9561270531628381E-2</v>
      </c>
      <c r="AK296" s="55">
        <f t="shared" ref="AK296" si="2593">AK294/AF294-1</f>
        <v>-0.31138009744027262</v>
      </c>
      <c r="AL296" s="55">
        <f t="shared" ref="AL296" si="2594">AL294/AG294-1</f>
        <v>-1.4174123157681828</v>
      </c>
      <c r="AM296" s="55">
        <f t="shared" ref="AM296" si="2595">AM294/AH294-1</f>
        <v>1.0929508125746374</v>
      </c>
      <c r="AN296" s="55">
        <f t="shared" ref="AN296" si="2596">AN294/AI294-1</f>
        <v>1.4886271083808298</v>
      </c>
      <c r="AO296" s="55">
        <f t="shared" ref="AO296" si="2597">AO294/AJ294-1</f>
        <v>1.9459980724717005</v>
      </c>
      <c r="AP296" s="55">
        <f t="shared" ref="AP296:AT296" si="2598">AP294/AK294-1</f>
        <v>2.5667318647241641</v>
      </c>
      <c r="AQ296" s="55">
        <f t="shared" si="2598"/>
        <v>9.0416666666666661</v>
      </c>
      <c r="AR296" s="55">
        <f t="shared" si="2598"/>
        <v>1.2781609195402299</v>
      </c>
      <c r="AS296" s="55">
        <f t="shared" si="2598"/>
        <v>-75.128016528925613</v>
      </c>
      <c r="AT296" s="55">
        <f t="shared" si="2598"/>
        <v>4.4447791164658632</v>
      </c>
      <c r="AU296" s="55">
        <f t="shared" ref="AU296" si="2599">AU294/AP294-1</f>
        <v>-17.703817923186342</v>
      </c>
      <c r="AV296" s="55">
        <f t="shared" ref="AV296" si="2600">AV294/AQ294-1</f>
        <v>7.877178423236515</v>
      </c>
      <c r="AW296" s="55">
        <f t="shared" ref="AW296" si="2601">AW294/AR294-1</f>
        <v>-1.1392532795156407</v>
      </c>
      <c r="AX296" s="55">
        <f t="shared" ref="AX296" si="2602">AX294/AS294-1</f>
        <v>-1.9748882043460665</v>
      </c>
      <c r="AY296" s="55">
        <f t="shared" ref="AY296" si="2603">AY294/AT294-1</f>
        <v>-0.89479992624008853</v>
      </c>
      <c r="AZ296" s="55">
        <f t="shared" ref="AZ296:BB296" si="2604">AZ294/AU294-1</f>
        <v>-2.3944904377019967</v>
      </c>
      <c r="BA296" s="55">
        <f t="shared" si="2604"/>
        <v>-0.90494815098878867</v>
      </c>
      <c r="BB296" s="55">
        <f t="shared" si="2604"/>
        <v>-19.09710144927536</v>
      </c>
    </row>
    <row r="297" spans="1:123" outlineLevel="1"/>
    <row r="298" spans="1:123" s="72" customFormat="1" outlineLevel="1">
      <c r="A298" s="73" t="s">
        <v>242</v>
      </c>
      <c r="B298" s="73" t="s">
        <v>54</v>
      </c>
      <c r="C298" s="79">
        <f>C282+C286+C290+C294</f>
        <v>119.73290225763425</v>
      </c>
      <c r="D298" s="79">
        <f t="shared" ref="D298:AR298" si="2605">D282+D286+D290+D294</f>
        <v>116.46022290246329</v>
      </c>
      <c r="E298" s="79">
        <f t="shared" si="2605"/>
        <v>131.88515456005354</v>
      </c>
      <c r="F298" s="79">
        <f t="shared" si="2605"/>
        <v>145.19775621417654</v>
      </c>
      <c r="G298" s="79">
        <f t="shared" si="2605"/>
        <v>513.27603593432718</v>
      </c>
      <c r="H298" s="79">
        <f t="shared" si="2605"/>
        <v>-69.115735439999781</v>
      </c>
      <c r="I298" s="79">
        <f t="shared" si="2605"/>
        <v>90.941798989999711</v>
      </c>
      <c r="J298" s="79">
        <f t="shared" si="2605"/>
        <v>73.12449615288682</v>
      </c>
      <c r="K298" s="79">
        <f t="shared" si="2605"/>
        <v>201.78572211836286</v>
      </c>
      <c r="L298" s="79">
        <f t="shared" si="2605"/>
        <v>296.73628182125077</v>
      </c>
      <c r="M298" s="79">
        <f t="shared" si="2605"/>
        <v>188.9734411403029</v>
      </c>
      <c r="N298" s="79">
        <f t="shared" si="2605"/>
        <v>163.50724330000034</v>
      </c>
      <c r="O298" s="79">
        <f t="shared" si="2605"/>
        <v>60.95049297967762</v>
      </c>
      <c r="P298" s="79">
        <f t="shared" si="2605"/>
        <v>256.87373039442036</v>
      </c>
      <c r="Q298" s="79">
        <f t="shared" si="2605"/>
        <v>670.86370345560192</v>
      </c>
      <c r="R298" s="79">
        <f t="shared" si="2605"/>
        <v>117.02161050999999</v>
      </c>
      <c r="S298" s="79">
        <f t="shared" si="2605"/>
        <v>31.802373830768154</v>
      </c>
      <c r="T298" s="79">
        <f t="shared" si="2605"/>
        <v>132.84159522936596</v>
      </c>
      <c r="U298" s="79">
        <f t="shared" si="2605"/>
        <v>381.73796918144501</v>
      </c>
      <c r="V298" s="79">
        <f t="shared" si="2605"/>
        <v>548.50146910610499</v>
      </c>
      <c r="W298" s="79">
        <f t="shared" si="2605"/>
        <v>41.949360534504976</v>
      </c>
      <c r="X298" s="79">
        <f t="shared" si="2605"/>
        <v>66.585665890723263</v>
      </c>
      <c r="Y298" s="79">
        <f t="shared" si="2605"/>
        <v>68.583753400410529</v>
      </c>
      <c r="Z298" s="79">
        <f t="shared" si="2605"/>
        <v>14.252534897232181</v>
      </c>
      <c r="AA298" s="79">
        <f t="shared" si="2605"/>
        <v>190.91653215835157</v>
      </c>
      <c r="AB298" s="79">
        <f t="shared" si="2605"/>
        <v>-820.79594319927492</v>
      </c>
      <c r="AC298" s="79">
        <f t="shared" si="2605"/>
        <v>-376.80450537621772</v>
      </c>
      <c r="AD298" s="79">
        <f t="shared" si="2605"/>
        <v>395.79236342281297</v>
      </c>
      <c r="AE298" s="79">
        <f t="shared" si="2605"/>
        <v>186.72673478633121</v>
      </c>
      <c r="AF298" s="79">
        <f t="shared" si="2605"/>
        <v>-615.08135036634576</v>
      </c>
      <c r="AG298" s="79">
        <f t="shared" si="2605"/>
        <v>-155.02175714321456</v>
      </c>
      <c r="AH298" s="79">
        <f t="shared" si="2605"/>
        <v>234.77613990910709</v>
      </c>
      <c r="AI298" s="79">
        <f t="shared" si="2605"/>
        <v>272.88153269448412</v>
      </c>
      <c r="AJ298" s="79">
        <f t="shared" si="2605"/>
        <v>695.41604753702779</v>
      </c>
      <c r="AK298" s="79">
        <f t="shared" si="2605"/>
        <v>1049.0299511603814</v>
      </c>
      <c r="AL298" s="79">
        <f>AL282+AL286+AL290+AL294-0.1</f>
        <v>-403.86359429573326</v>
      </c>
      <c r="AM298" s="79">
        <f>AM282+AM286+AM290+AM294</f>
        <v>-555.52949438807104</v>
      </c>
      <c r="AN298" s="79">
        <f>AN282+AN286+AN290+AN294</f>
        <v>-365.01843200000053</v>
      </c>
      <c r="AO298" s="79">
        <f t="shared" ref="AO298:AP298" si="2606">AO282+AO286+AO290+AO294</f>
        <v>-890.40000000000009</v>
      </c>
      <c r="AP298" s="79">
        <f t="shared" si="2606"/>
        <v>-2753.0424777503408</v>
      </c>
      <c r="AQ298" s="79">
        <f>AQ282+AQ286+AQ290+AQ294+0.1</f>
        <v>-606.09</v>
      </c>
      <c r="AR298" s="79">
        <f t="shared" si="2605"/>
        <v>-731.59999999999945</v>
      </c>
      <c r="AS298" s="79">
        <f>AS282+AS286+AS290+AS294</f>
        <v>7024.4339999999993</v>
      </c>
      <c r="AT298" s="79">
        <f>AT282+AT286+AT290+AT294</f>
        <v>-2664.6000000000004</v>
      </c>
      <c r="AU298" s="79">
        <f t="shared" ref="AU298" si="2607">AU282+AU286+AU290+AU294</f>
        <v>3022.2840000000028</v>
      </c>
      <c r="AV298" s="79">
        <f>AV282+AV286+AV290+AV294</f>
        <v>-935.50000000000068</v>
      </c>
      <c r="AW298" s="79">
        <f>AW282+AW286+AW290+AW294</f>
        <v>-859.09999999999923</v>
      </c>
      <c r="AX298" s="79">
        <f t="shared" ref="AX298:AZ298" si="2608">AX282+AX286+AX290+AX294</f>
        <v>-6693.5999999999995</v>
      </c>
      <c r="AY298" s="79">
        <f t="shared" si="2608"/>
        <v>-438.6</v>
      </c>
      <c r="AZ298" s="79">
        <f t="shared" si="2608"/>
        <v>-8929.4</v>
      </c>
      <c r="BA298" s="79">
        <f>BA282+BA286+BA290+BA294</f>
        <v>-150.46408213707554</v>
      </c>
      <c r="BB298" s="79">
        <f>BB282+BB286+BB290+BB294</f>
        <v>195.10000000000002</v>
      </c>
      <c r="CL298" s="73"/>
      <c r="CM298" s="73"/>
      <c r="CN298" s="73"/>
      <c r="CO298" s="73"/>
      <c r="CP298" s="73"/>
      <c r="CQ298" s="73"/>
      <c r="CR298" s="73"/>
      <c r="CS298" s="73"/>
      <c r="CT298" s="73"/>
      <c r="CU298" s="73"/>
      <c r="CV298" s="73"/>
      <c r="CW298" s="73"/>
      <c r="CX298" s="73"/>
      <c r="CY298" s="73"/>
      <c r="CZ298" s="73"/>
      <c r="DA298" s="73"/>
      <c r="DB298" s="73"/>
      <c r="DC298" s="73"/>
      <c r="DD298" s="73"/>
      <c r="DE298" s="73"/>
      <c r="DF298" s="73"/>
      <c r="DG298" s="73"/>
      <c r="DH298" s="73"/>
      <c r="DI298" s="73"/>
      <c r="DJ298" s="73"/>
      <c r="DK298" s="73"/>
      <c r="DL298" s="73"/>
      <c r="DM298" s="73"/>
      <c r="DN298" s="73"/>
      <c r="DO298" s="73"/>
      <c r="DP298" s="73"/>
      <c r="DQ298" s="73"/>
      <c r="DR298" s="73"/>
      <c r="DS298" s="73"/>
    </row>
    <row r="299" spans="1:123" outlineLevel="1">
      <c r="A299" s="52" t="s">
        <v>224</v>
      </c>
      <c r="B299" s="52" t="s">
        <v>39</v>
      </c>
      <c r="C299" s="55">
        <f t="shared" ref="C299:AS299" si="2609">C298/C35</f>
        <v>7.2927824496061791E-2</v>
      </c>
      <c r="D299" s="55">
        <f t="shared" si="2609"/>
        <v>6.0376495879756999E-2</v>
      </c>
      <c r="E299" s="55">
        <f t="shared" si="2609"/>
        <v>6.6078037256402392E-2</v>
      </c>
      <c r="F299" s="55">
        <f t="shared" si="2609"/>
        <v>6.2252510810399814E-2</v>
      </c>
      <c r="G299" s="55">
        <f t="shared" si="2609"/>
        <v>6.4979875418955196E-2</v>
      </c>
      <c r="H299" s="55">
        <f t="shared" si="2609"/>
        <v>-4.0904125072423768E-2</v>
      </c>
      <c r="I299" s="55">
        <f t="shared" si="2609"/>
        <v>4.4894942852482925E-2</v>
      </c>
      <c r="J299" s="55">
        <f t="shared" si="2609"/>
        <v>3.8433983051028499E-2</v>
      </c>
      <c r="K299" s="55">
        <f t="shared" si="2609"/>
        <v>8.7935085411354946E-2</v>
      </c>
      <c r="L299" s="55">
        <f t="shared" si="2609"/>
        <v>3.7501404603066446E-2</v>
      </c>
      <c r="M299" s="55">
        <f t="shared" si="2609"/>
        <v>0.10932122762318951</v>
      </c>
      <c r="N299" s="55">
        <f t="shared" si="2609"/>
        <v>8.0711679957958304E-2</v>
      </c>
      <c r="O299" s="55">
        <f t="shared" si="2609"/>
        <v>2.5767283660435347E-2</v>
      </c>
      <c r="P299" s="55">
        <f t="shared" si="2609"/>
        <v>6.8814999291264389E-2</v>
      </c>
      <c r="Q299" s="55">
        <f t="shared" si="2609"/>
        <v>6.8089577563371487E-2</v>
      </c>
      <c r="R299" s="55">
        <f t="shared" si="2609"/>
        <v>4.3540878411424989E-2</v>
      </c>
      <c r="S299" s="55">
        <f t="shared" si="2609"/>
        <v>1.0258689694294233E-2</v>
      </c>
      <c r="T299" s="55">
        <f t="shared" si="2609"/>
        <v>4.0976447023970075E-2</v>
      </c>
      <c r="U299" s="55">
        <f t="shared" si="2609"/>
        <v>8.8048125506947073E-2</v>
      </c>
      <c r="V299" s="55">
        <f t="shared" si="2609"/>
        <v>4.0940833641433742E-2</v>
      </c>
      <c r="W299" s="55">
        <f t="shared" si="2609"/>
        <v>1.4390120634170694E-2</v>
      </c>
      <c r="X299" s="55">
        <f t="shared" si="2609"/>
        <v>1.9562682726572574E-2</v>
      </c>
      <c r="Y299" s="55">
        <f t="shared" si="2609"/>
        <v>1.9743174278008063E-2</v>
      </c>
      <c r="Z299" s="55">
        <f t="shared" si="2609"/>
        <v>3.0637195523064661E-3</v>
      </c>
      <c r="AA299" s="55">
        <f t="shared" si="2609"/>
        <v>1.3217073302944651E-2</v>
      </c>
      <c r="AB299" s="55">
        <f t="shared" si="2609"/>
        <v>-0.10917753179759955</v>
      </c>
      <c r="AC299" s="55">
        <f t="shared" si="2609"/>
        <v>-5.3927964494582238E-2</v>
      </c>
      <c r="AD299" s="55">
        <f t="shared" si="2609"/>
        <v>3.7985629372508392E-2</v>
      </c>
      <c r="AE299" s="55">
        <f t="shared" si="2609"/>
        <v>1.5564095304819701E-2</v>
      </c>
      <c r="AF299" s="55">
        <f t="shared" si="2609"/>
        <v>-1.6658948426918355E-2</v>
      </c>
      <c r="AG299" s="55">
        <f t="shared" si="2609"/>
        <v>-1.6395616351306777E-2</v>
      </c>
      <c r="AH299" s="55">
        <f t="shared" si="2609"/>
        <v>2.4668703160376178E-2</v>
      </c>
      <c r="AI299" s="55">
        <f t="shared" si="2609"/>
        <v>2.8576303443437777E-2</v>
      </c>
      <c r="AJ299" s="55">
        <f t="shared" si="2609"/>
        <v>5.9727108203509689E-2</v>
      </c>
      <c r="AK299" s="55">
        <f t="shared" si="2609"/>
        <v>2.6118215631905878E-2</v>
      </c>
      <c r="AL299" s="55">
        <f t="shared" si="2609"/>
        <v>-4.8933021106986878E-2</v>
      </c>
      <c r="AM299" s="55">
        <f t="shared" si="2609"/>
        <v>-6.3836255858828114E-2</v>
      </c>
      <c r="AN299" s="55">
        <f t="shared" si="2609"/>
        <v>-4.05413734923675E-2</v>
      </c>
      <c r="AO299" s="55">
        <f t="shared" si="2609"/>
        <v>-8.5699435985293282E-2</v>
      </c>
      <c r="AP299" s="55">
        <f t="shared" si="2609"/>
        <v>-7.5738591887781481E-2</v>
      </c>
      <c r="AQ299" s="55">
        <f t="shared" si="2609"/>
        <v>-7.5558187371439267E-2</v>
      </c>
      <c r="AR299" s="55">
        <f t="shared" si="2609"/>
        <v>-8.6559496639252942E-2</v>
      </c>
      <c r="AS299" s="55">
        <f t="shared" si="2609"/>
        <v>0.93444061607013507</v>
      </c>
      <c r="AT299" s="55">
        <f t="shared" ref="AT299" si="2610">AT298/AT35</f>
        <v>-0.33789421625939975</v>
      </c>
      <c r="AU299" s="55">
        <f>AU298/AU35</f>
        <v>9.481184205956901E-2</v>
      </c>
      <c r="AV299" s="55">
        <f t="shared" ref="AV299:AZ299" si="2611">AV298/AV35</f>
        <v>-0.20414175358966538</v>
      </c>
      <c r="AW299" s="55">
        <f t="shared" si="2611"/>
        <v>-0.14853042876901784</v>
      </c>
      <c r="AX299" s="55">
        <f t="shared" si="2611"/>
        <v>-1.1200240951759448</v>
      </c>
      <c r="AY299" s="55">
        <f t="shared" si="2611"/>
        <v>-5.6613271720470357E-2</v>
      </c>
      <c r="AZ299" s="55">
        <f t="shared" si="2611"/>
        <v>-0.37067448193411262</v>
      </c>
      <c r="BA299" s="55">
        <f t="shared" ref="BA299:BB299" si="2612">BA298/BA35</f>
        <v>-2.9256093277159698E-2</v>
      </c>
      <c r="BB299" s="55">
        <f t="shared" si="2612"/>
        <v>3.4303899848788559E-2</v>
      </c>
    </row>
    <row r="300" spans="1:123" outlineLevel="1">
      <c r="A300" s="52" t="s">
        <v>215</v>
      </c>
      <c r="B300" s="52" t="s">
        <v>28</v>
      </c>
      <c r="C300" s="53" t="s">
        <v>103</v>
      </c>
      <c r="D300" s="53" t="s">
        <v>103</v>
      </c>
      <c r="E300" s="53" t="s">
        <v>103</v>
      </c>
      <c r="F300" s="53" t="s">
        <v>103</v>
      </c>
      <c r="G300" s="53" t="s">
        <v>103</v>
      </c>
      <c r="H300" s="55">
        <f>H298/C298-1</f>
        <v>-1.5772493118999202</v>
      </c>
      <c r="I300" s="55">
        <f t="shared" ref="I300" si="2613">I298/D298-1</f>
        <v>-0.21911707943265346</v>
      </c>
      <c r="J300" s="55">
        <f t="shared" ref="J300" si="2614">J298/E298-1</f>
        <v>-0.44554414485225635</v>
      </c>
      <c r="K300" s="55">
        <f t="shared" ref="K300" si="2615">K298/F298-1</f>
        <v>0.38973030561653599</v>
      </c>
      <c r="L300" s="55">
        <f t="shared" ref="L300" si="2616">L298/G298-1</f>
        <v>-0.42187777911529523</v>
      </c>
      <c r="M300" s="55">
        <f t="shared" ref="M300" si="2617">M298/H298-1</f>
        <v>-3.7341594491800358</v>
      </c>
      <c r="N300" s="55">
        <f t="shared" ref="N300" si="2618">N298/I298-1</f>
        <v>0.79793280005358369</v>
      </c>
      <c r="O300" s="55">
        <f t="shared" ref="O300" si="2619">O298/J298-1</f>
        <v>-0.16648324178201657</v>
      </c>
      <c r="P300" s="55">
        <f t="shared" ref="P300" si="2620">P298/K298-1</f>
        <v>0.27300250829314954</v>
      </c>
      <c r="Q300" s="55">
        <f t="shared" ref="Q300" si="2621">Q298/L298-1</f>
        <v>1.2608078100126616</v>
      </c>
      <c r="R300" s="55">
        <f t="shared" ref="R300" si="2622">R298/M298-1</f>
        <v>-0.38075102086373314</v>
      </c>
      <c r="S300" s="55">
        <f t="shared" ref="S300" si="2623">S298/N298-1</f>
        <v>-0.80549868501900135</v>
      </c>
      <c r="T300" s="55">
        <f t="shared" ref="T300" si="2624">T298/O298-1</f>
        <v>1.1794999307660823</v>
      </c>
      <c r="U300" s="55">
        <f t="shared" ref="U300" si="2625">U298/P298-1</f>
        <v>0.4860918965722969</v>
      </c>
      <c r="V300" s="55">
        <f t="shared" ref="V300" si="2626">V298/Q298-1</f>
        <v>-0.18239507327526017</v>
      </c>
      <c r="W300" s="55">
        <f t="shared" ref="W300" si="2627">W298/R298-1</f>
        <v>-0.64152466923260953</v>
      </c>
      <c r="X300" s="55">
        <f t="shared" ref="X300" si="2628">X298/S298-1</f>
        <v>1.0937325699348572</v>
      </c>
      <c r="Y300" s="55">
        <f t="shared" ref="Y300" si="2629">Y298/T298-1</f>
        <v>-0.48371778220524253</v>
      </c>
      <c r="Z300" s="55">
        <f t="shared" ref="Z300" si="2630">Z298/U298-1</f>
        <v>-0.96266408885709309</v>
      </c>
      <c r="AA300" s="55">
        <f t="shared" ref="AA300" si="2631">AA298/V298-1</f>
        <v>-0.65193068221040684</v>
      </c>
      <c r="AB300" s="55">
        <f t="shared" ref="AB300" si="2632">AB298/W298-1</f>
        <v>-20.566351733160232</v>
      </c>
      <c r="AC300" s="55">
        <f t="shared" ref="AC300" si="2633">AC298/X298-1</f>
        <v>-6.6589432625725866</v>
      </c>
      <c r="AD300" s="55">
        <f t="shared" ref="AD300" si="2634">AD298/Y298-1</f>
        <v>4.7709347155742545</v>
      </c>
      <c r="AE300" s="55">
        <f t="shared" ref="AE300" si="2635">AE298/Z298-1</f>
        <v>12.101299953497621</v>
      </c>
      <c r="AF300" s="55">
        <f t="shared" ref="AF300" si="2636">AF298/AA298-1</f>
        <v>-4.2217291159268484</v>
      </c>
      <c r="AG300" s="55">
        <f t="shared" ref="AG300" si="2637">AG298/AB298-1</f>
        <v>-0.81113240333647951</v>
      </c>
      <c r="AH300" s="55">
        <f t="shared" ref="AH300" si="2638">AH298/AC298-1</f>
        <v>-1.6230714775416408</v>
      </c>
      <c r="AI300" s="55">
        <f t="shared" ref="AI300" si="2639">AI298/AD298-1</f>
        <v>-0.31054371455122531</v>
      </c>
      <c r="AJ300" s="55">
        <f t="shared" ref="AJ300" si="2640">AJ298/AE298-1</f>
        <v>2.724244674083669</v>
      </c>
      <c r="AK300" s="55">
        <f t="shared" ref="AK300" si="2641">AK298/AF298-1</f>
        <v>-2.7055141576566637</v>
      </c>
      <c r="AL300" s="55">
        <f t="shared" ref="AL300" si="2642">AL298/AG298-1</f>
        <v>1.6052058868267753</v>
      </c>
      <c r="AM300" s="55">
        <f t="shared" ref="AM300" si="2643">AM298/AH298-1</f>
        <v>-3.3662093371291593</v>
      </c>
      <c r="AN300" s="55">
        <f t="shared" ref="AN300" si="2644">AN298/AI298-1</f>
        <v>-2.3376443191143759</v>
      </c>
      <c r="AO300" s="55">
        <f t="shared" ref="AO300" si="2645">AO298/AJ298-1</f>
        <v>-2.2803846030783324</v>
      </c>
      <c r="AP300" s="55">
        <f t="shared" ref="AP300" si="2646">AP298/AK298-1</f>
        <v>-3.6243697567501014</v>
      </c>
      <c r="AQ300" s="55">
        <f t="shared" ref="AQ300:AT300" si="2647">AQ298/AL298-1</f>
        <v>0.50072947539852874</v>
      </c>
      <c r="AR300" s="55">
        <f t="shared" si="2647"/>
        <v>0.31694177787243194</v>
      </c>
      <c r="AS300" s="55">
        <f t="shared" si="2647"/>
        <v>-20.244052859226542</v>
      </c>
      <c r="AT300" s="55">
        <f t="shared" si="2647"/>
        <v>1.9925876010781671</v>
      </c>
      <c r="AU300" s="55">
        <f t="shared" ref="AU300" si="2648">AU298/AP298-1</f>
        <v>-2.0977978089425173</v>
      </c>
      <c r="AV300" s="55">
        <f t="shared" ref="AV300" si="2649">AV298/AQ298-1</f>
        <v>0.54350014024319915</v>
      </c>
      <c r="AW300" s="55">
        <f t="shared" ref="AW300" si="2650">AW298/AR298-1</f>
        <v>0.1742755604155275</v>
      </c>
      <c r="AX300" s="55">
        <f t="shared" ref="AX300" si="2651">AX298/AS298-1</f>
        <v>-1.952902397545482</v>
      </c>
      <c r="AY300" s="55">
        <f t="shared" ref="AY300" si="2652">AY298/AT298-1</f>
        <v>-0.83539743301058322</v>
      </c>
      <c r="AZ300" s="55">
        <f t="shared" ref="AZ300:BB300" si="2653">AZ298/AU298-1</f>
        <v>-3.9545204884782472</v>
      </c>
      <c r="BA300" s="55">
        <f t="shared" si="2653"/>
        <v>-0.83916185768351104</v>
      </c>
      <c r="BB300" s="55">
        <f t="shared" si="2653"/>
        <v>-1.2270981259457574</v>
      </c>
    </row>
    <row r="302" spans="1:123" s="77" customFormat="1">
      <c r="A302" s="75" t="s">
        <v>243</v>
      </c>
      <c r="B302" s="75" t="s">
        <v>147</v>
      </c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 t="s">
        <v>344</v>
      </c>
      <c r="AX302" s="78"/>
      <c r="AY302" s="78"/>
      <c r="AZ302" s="78"/>
      <c r="BA302" s="78"/>
      <c r="BB302" s="78" t="s">
        <v>343</v>
      </c>
      <c r="CL302" s="75"/>
      <c r="CM302" s="75"/>
      <c r="CN302" s="75"/>
      <c r="CO302" s="75"/>
      <c r="CP302" s="75"/>
      <c r="CQ302" s="75"/>
      <c r="CR302" s="75"/>
      <c r="CS302" s="75"/>
      <c r="CT302" s="75"/>
      <c r="CU302" s="75"/>
      <c r="CV302" s="75"/>
      <c r="CW302" s="75"/>
      <c r="CX302" s="75"/>
      <c r="CY302" s="75"/>
      <c r="CZ302" s="75"/>
      <c r="DA302" s="75"/>
      <c r="DB302" s="75"/>
      <c r="DC302" s="75"/>
      <c r="DD302" s="75"/>
      <c r="DE302" s="75"/>
      <c r="DF302" s="75"/>
      <c r="DG302" s="75"/>
      <c r="DH302" s="75"/>
      <c r="DI302" s="75"/>
      <c r="DJ302" s="75"/>
      <c r="DK302" s="75"/>
      <c r="DL302" s="75"/>
      <c r="DM302" s="75"/>
      <c r="DN302" s="75"/>
      <c r="DO302" s="75"/>
      <c r="DP302" s="75"/>
      <c r="DQ302" s="75"/>
      <c r="DR302" s="75"/>
      <c r="DS302" s="75"/>
    </row>
    <row r="303" spans="1:123" outlineLevel="1"/>
    <row r="304" spans="1:123" outlineLevel="1">
      <c r="A304" s="52" t="s">
        <v>245</v>
      </c>
      <c r="B304" s="52" t="s">
        <v>122</v>
      </c>
      <c r="AE304" s="62">
        <v>186.72673478633121</v>
      </c>
      <c r="AF304" s="62">
        <v>-615.08135036634576</v>
      </c>
      <c r="AG304" s="62">
        <v>-155.02175714321456</v>
      </c>
      <c r="AH304" s="62">
        <v>234.77613990910709</v>
      </c>
      <c r="AI304" s="62">
        <v>272.88153269448412</v>
      </c>
      <c r="AJ304" s="62">
        <v>695.41604753702779</v>
      </c>
      <c r="AK304" s="62">
        <v>1048.0519629974046</v>
      </c>
      <c r="AL304" s="62">
        <v>-402.86359429573326</v>
      </c>
      <c r="AM304" s="62">
        <v>-555.52949438807104</v>
      </c>
      <c r="AN304" s="62">
        <v>-365.01843200000053</v>
      </c>
      <c r="AO304" s="62">
        <v>-890.40000000000009</v>
      </c>
      <c r="AP304" s="62">
        <v>-2213.8115206838047</v>
      </c>
      <c r="AQ304" s="62">
        <v>-606.09</v>
      </c>
      <c r="AR304" s="62">
        <v>-731.59999999999945</v>
      </c>
      <c r="AS304" s="62">
        <v>7024.4339999999993</v>
      </c>
      <c r="AT304" s="62">
        <v>-2661.848634898126</v>
      </c>
      <c r="AU304" s="62">
        <v>5686.7439999999997</v>
      </c>
      <c r="AV304" s="62"/>
      <c r="AW304" s="62">
        <v>-1793.9</v>
      </c>
      <c r="AX304" s="62">
        <f t="shared" ref="AX304:AZ304" si="2654">AX298</f>
        <v>-6693.5999999999995</v>
      </c>
      <c r="AY304" s="62">
        <f t="shared" si="2654"/>
        <v>-438.6</v>
      </c>
      <c r="AZ304" s="62">
        <f t="shared" si="2654"/>
        <v>-8929.4</v>
      </c>
      <c r="BA304" s="62"/>
      <c r="BB304" s="62">
        <f>BB298+BA298</f>
        <v>44.635917862924487</v>
      </c>
    </row>
    <row r="305" spans="1:54" outlineLevel="1">
      <c r="A305" s="60" t="s">
        <v>246</v>
      </c>
      <c r="B305" s="60" t="s">
        <v>123</v>
      </c>
      <c r="AE305" s="62">
        <v>677.83363780486422</v>
      </c>
      <c r="AF305" s="62">
        <v>2718.5770173589131</v>
      </c>
      <c r="AG305" s="62">
        <v>696.19541921566793</v>
      </c>
      <c r="AH305" s="62">
        <v>699.07292030744054</v>
      </c>
      <c r="AI305" s="62">
        <v>664.37305740794648</v>
      </c>
      <c r="AJ305" s="62">
        <v>731.88114859645407</v>
      </c>
      <c r="AK305" s="62">
        <v>2791.5225455275095</v>
      </c>
      <c r="AL305" s="62">
        <v>575.02189622160165</v>
      </c>
      <c r="AM305" s="62">
        <v>561.98</v>
      </c>
      <c r="AN305" s="62">
        <v>544.51499999999999</v>
      </c>
      <c r="AO305" s="62">
        <v>690.60000000000014</v>
      </c>
      <c r="AP305" s="62">
        <v>2372.116896221602</v>
      </c>
      <c r="AQ305" s="62">
        <v>603.5</v>
      </c>
      <c r="AR305" s="62">
        <v>587.79999999999995</v>
      </c>
      <c r="AS305" s="62">
        <v>539.18590399999994</v>
      </c>
      <c r="AT305" s="62">
        <v>364.39000484125319</v>
      </c>
      <c r="AU305" s="62">
        <v>1730.4859039999999</v>
      </c>
      <c r="AV305" s="62"/>
      <c r="AW305" s="62">
        <v>445.5</v>
      </c>
      <c r="AX305" s="62">
        <f>AX204</f>
        <v>227.8</v>
      </c>
      <c r="AY305" s="62">
        <f>AY204</f>
        <v>286.39999999999998</v>
      </c>
      <c r="AZ305" s="62">
        <f>AZ204</f>
        <v>967.90000000000009</v>
      </c>
      <c r="BA305" s="62"/>
      <c r="BB305" s="62">
        <f>BB204+BA204</f>
        <v>428.90740696868534</v>
      </c>
    </row>
    <row r="306" spans="1:54" outlineLevel="1">
      <c r="A306" s="60" t="s">
        <v>247</v>
      </c>
      <c r="B306" s="60" t="s">
        <v>124</v>
      </c>
      <c r="AE306" s="62">
        <v>495</v>
      </c>
      <c r="AF306" s="62">
        <v>2565.8000000000002</v>
      </c>
      <c r="AG306" s="62">
        <v>484.4</v>
      </c>
      <c r="AH306" s="62">
        <v>-240.7</v>
      </c>
      <c r="AI306" s="62">
        <v>-440.3</v>
      </c>
      <c r="AJ306" s="62">
        <v>1430.8</v>
      </c>
      <c r="AK306" s="62">
        <v>1234.1999999999998</v>
      </c>
      <c r="AL306" s="62">
        <v>620.5</v>
      </c>
      <c r="AM306" s="62">
        <v>905.58</v>
      </c>
      <c r="AN306" s="62">
        <v>273.57</v>
      </c>
      <c r="AO306" s="62">
        <v>1551.5</v>
      </c>
      <c r="AP306" s="62">
        <v>3351.15</v>
      </c>
      <c r="AQ306" s="62">
        <v>857.4</v>
      </c>
      <c r="AR306" s="62">
        <v>755</v>
      </c>
      <c r="AS306" s="62">
        <v>120.062</v>
      </c>
      <c r="AT306" s="62">
        <v>1662.3</v>
      </c>
      <c r="AU306" s="62">
        <v>1732.462</v>
      </c>
      <c r="AV306" s="62"/>
      <c r="AW306" s="62">
        <v>2104.5</v>
      </c>
      <c r="AX306" s="62">
        <v>566.6</v>
      </c>
      <c r="AY306" s="62">
        <v>212.9</v>
      </c>
      <c r="AZ306" s="62">
        <v>2910.5</v>
      </c>
      <c r="BA306" s="62"/>
      <c r="BB306" s="62">
        <v>1285.9000000000001</v>
      </c>
    </row>
    <row r="307" spans="1:54" outlineLevel="1">
      <c r="A307" s="60" t="s">
        <v>197</v>
      </c>
      <c r="B307" s="60" t="s">
        <v>59</v>
      </c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>
        <v>1055.9000000000001</v>
      </c>
      <c r="AX307" s="62">
        <f>-AX294</f>
        <v>6995.4</v>
      </c>
      <c r="AY307" s="62">
        <f>-AY294</f>
        <v>114.1</v>
      </c>
      <c r="AZ307" s="62">
        <f>-AZ294</f>
        <v>8187.6</v>
      </c>
      <c r="BA307" s="62"/>
      <c r="BB307" s="62">
        <f>-BB294-BA294</f>
        <v>351.41696288729281</v>
      </c>
    </row>
    <row r="308" spans="1:54" s="54" customFormat="1" outlineLevel="1">
      <c r="A308" s="54" t="s">
        <v>248</v>
      </c>
      <c r="B308" s="54" t="s">
        <v>210</v>
      </c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56">
        <f t="shared" ref="AE308:AS308" si="2655">SUM(AE304:AE306)</f>
        <v>1359.5603725911956</v>
      </c>
      <c r="AF308" s="56">
        <f t="shared" si="2655"/>
        <v>4669.2956669925679</v>
      </c>
      <c r="AG308" s="56">
        <f t="shared" si="2655"/>
        <v>1025.5736620724533</v>
      </c>
      <c r="AH308" s="56">
        <f t="shared" si="2655"/>
        <v>693.1490602165477</v>
      </c>
      <c r="AI308" s="56">
        <f t="shared" si="2655"/>
        <v>496.95459010243059</v>
      </c>
      <c r="AJ308" s="56">
        <f t="shared" si="2655"/>
        <v>2858.0971961334817</v>
      </c>
      <c r="AK308" s="56">
        <f t="shared" si="2655"/>
        <v>5073.7745085249135</v>
      </c>
      <c r="AL308" s="56">
        <f t="shared" si="2655"/>
        <v>792.65830192586839</v>
      </c>
      <c r="AM308" s="56">
        <f t="shared" si="2655"/>
        <v>912.03050561192902</v>
      </c>
      <c r="AN308" s="56">
        <f t="shared" si="2655"/>
        <v>453.06656799999945</v>
      </c>
      <c r="AO308" s="56">
        <f t="shared" si="2655"/>
        <v>1351.7</v>
      </c>
      <c r="AP308" s="56">
        <f t="shared" si="2655"/>
        <v>3509.4553755377974</v>
      </c>
      <c r="AQ308" s="56">
        <f t="shared" si="2655"/>
        <v>854.81</v>
      </c>
      <c r="AR308" s="56">
        <f t="shared" si="2655"/>
        <v>611.2000000000005</v>
      </c>
      <c r="AS308" s="56">
        <f t="shared" si="2655"/>
        <v>7683.6819039999991</v>
      </c>
      <c r="AT308" s="56">
        <v>-635.15863005687265</v>
      </c>
      <c r="AU308" s="56">
        <f>SUM(AU304:AU306)</f>
        <v>9149.6919039999993</v>
      </c>
      <c r="AV308" s="56"/>
      <c r="AW308" s="56">
        <f t="shared" ref="AW308:BB308" si="2656">SUM(AW304:AW307)</f>
        <v>1812</v>
      </c>
      <c r="AX308" s="56">
        <f t="shared" si="2656"/>
        <v>1096.2000000000007</v>
      </c>
      <c r="AY308" s="56">
        <f t="shared" si="2656"/>
        <v>174.79999999999995</v>
      </c>
      <c r="AZ308" s="56">
        <f t="shared" si="2656"/>
        <v>3136.6000000000004</v>
      </c>
      <c r="BA308" s="56"/>
      <c r="BB308" s="56">
        <f t="shared" si="2656"/>
        <v>2110.8602877189028</v>
      </c>
    </row>
    <row r="309" spans="1:54" outlineLevel="1">
      <c r="A309" s="85" t="s">
        <v>249</v>
      </c>
      <c r="B309" s="85" t="s">
        <v>125</v>
      </c>
      <c r="AE309" s="56">
        <f t="shared" ref="AE309:AT309" si="2657">SUM(AE310:AE313)</f>
        <v>445.40000000000003</v>
      </c>
      <c r="AF309" s="56">
        <f t="shared" si="2657"/>
        <v>-1326.6999999999998</v>
      </c>
      <c r="AG309" s="56">
        <f t="shared" si="2657"/>
        <v>-1645.6</v>
      </c>
      <c r="AH309" s="56">
        <f t="shared" si="2657"/>
        <v>-928.09999999999991</v>
      </c>
      <c r="AI309" s="56">
        <f t="shared" si="2657"/>
        <v>-268</v>
      </c>
      <c r="AJ309" s="56">
        <f t="shared" si="2657"/>
        <v>-212.79999999999995</v>
      </c>
      <c r="AK309" s="56">
        <f t="shared" si="2657"/>
        <v>-3054.5</v>
      </c>
      <c r="AL309" s="56">
        <f t="shared" si="2657"/>
        <v>-1411.5</v>
      </c>
      <c r="AM309" s="56">
        <f t="shared" si="2657"/>
        <v>-419.58000000000004</v>
      </c>
      <c r="AN309" s="56">
        <f t="shared" si="2657"/>
        <v>469.5</v>
      </c>
      <c r="AO309" s="56">
        <f t="shared" si="2657"/>
        <v>1288</v>
      </c>
      <c r="AP309" s="56">
        <f t="shared" si="2657"/>
        <v>-73.580000000000041</v>
      </c>
      <c r="AQ309" s="56">
        <f t="shared" si="2657"/>
        <v>-1712.6</v>
      </c>
      <c r="AR309" s="56">
        <f t="shared" si="2657"/>
        <v>-274.39499999999998</v>
      </c>
      <c r="AS309" s="56">
        <f t="shared" si="2657"/>
        <v>46.876000000000033</v>
      </c>
      <c r="AT309" s="56">
        <f t="shared" si="2657"/>
        <v>668.5</v>
      </c>
      <c r="AU309" s="56">
        <f>SUM(AU310:AU313)</f>
        <v>-1271.6190000000001</v>
      </c>
      <c r="AV309" s="56"/>
      <c r="AW309" s="56">
        <f t="shared" ref="AW309:BB309" si="2658">SUM(AW310:AW313)</f>
        <v>-2060.1000000000004</v>
      </c>
      <c r="AX309" s="56">
        <f t="shared" si="2658"/>
        <v>380.4</v>
      </c>
      <c r="AY309" s="56">
        <f t="shared" si="2658"/>
        <v>433.89999999999992</v>
      </c>
      <c r="AZ309" s="56">
        <f t="shared" si="2658"/>
        <v>-1086.2000000000003</v>
      </c>
      <c r="BA309" s="56"/>
      <c r="BB309" s="56">
        <f t="shared" si="2658"/>
        <v>-1241.6000000000001</v>
      </c>
    </row>
    <row r="310" spans="1:54" outlineLevel="1">
      <c r="A310" s="70" t="s">
        <v>250</v>
      </c>
      <c r="B310" s="70" t="s">
        <v>68</v>
      </c>
      <c r="AE310" s="62">
        <v>-140.30000000000001</v>
      </c>
      <c r="AF310" s="62">
        <v>-1444.7</v>
      </c>
      <c r="AG310" s="62">
        <v>-599.5</v>
      </c>
      <c r="AH310" s="62">
        <v>-424</v>
      </c>
      <c r="AI310" s="62">
        <v>-604.20000000000005</v>
      </c>
      <c r="AJ310" s="62">
        <v>510</v>
      </c>
      <c r="AK310" s="62">
        <f t="shared" ref="AK310:AK327" si="2659">AJ310+AI310+AH310+AG310</f>
        <v>-1117.7</v>
      </c>
      <c r="AL310" s="62">
        <v>86.1</v>
      </c>
      <c r="AM310" s="62">
        <v>-239.46</v>
      </c>
      <c r="AN310" s="62">
        <v>43.7</v>
      </c>
      <c r="AO310" s="62">
        <v>770</v>
      </c>
      <c r="AP310" s="62">
        <f t="shared" ref="AP310:AP327" si="2660">AO310+AN310+AM310+AL310</f>
        <v>660.34</v>
      </c>
      <c r="AQ310" s="62">
        <v>-483.3</v>
      </c>
      <c r="AR310" s="62">
        <v>-15</v>
      </c>
      <c r="AS310" s="62">
        <v>-254.7</v>
      </c>
      <c r="AT310" s="62">
        <v>638.6</v>
      </c>
      <c r="AU310" s="62">
        <f t="shared" ref="AU310:AU327" si="2661">AT310+AS310+AR310+AQ310</f>
        <v>-114.39999999999998</v>
      </c>
      <c r="AV310" s="62"/>
      <c r="AW310" s="62">
        <v>-848.6</v>
      </c>
      <c r="AX310" s="62">
        <v>-226.6</v>
      </c>
      <c r="AY310" s="62">
        <v>788.9</v>
      </c>
      <c r="AZ310" s="62">
        <v>-318.2</v>
      </c>
      <c r="BA310" s="62"/>
      <c r="BB310" s="62">
        <v>-632.9</v>
      </c>
    </row>
    <row r="311" spans="1:54" outlineLevel="1">
      <c r="A311" s="70" t="s">
        <v>141</v>
      </c>
      <c r="B311" s="70" t="s">
        <v>126</v>
      </c>
      <c r="AE311" s="62">
        <v>-427.7</v>
      </c>
      <c r="AF311" s="62">
        <v>-1308</v>
      </c>
      <c r="AG311" s="62">
        <v>312.39999999999998</v>
      </c>
      <c r="AH311" s="62">
        <v>-493.3</v>
      </c>
      <c r="AI311" s="62">
        <v>-382.3</v>
      </c>
      <c r="AJ311" s="62">
        <v>-448</v>
      </c>
      <c r="AK311" s="62">
        <f t="shared" si="2659"/>
        <v>-1011.1999999999999</v>
      </c>
      <c r="AL311" s="62">
        <v>289.5</v>
      </c>
      <c r="AM311" s="62">
        <v>-481.6</v>
      </c>
      <c r="AN311" s="62">
        <v>-174.3</v>
      </c>
      <c r="AO311" s="62">
        <v>-343</v>
      </c>
      <c r="AP311" s="62">
        <f t="shared" si="2660"/>
        <v>-709.4</v>
      </c>
      <c r="AQ311" s="62">
        <v>-195.4</v>
      </c>
      <c r="AR311" s="62">
        <v>-300</v>
      </c>
      <c r="AS311" s="62">
        <v>-133.47999999999999</v>
      </c>
      <c r="AT311" s="62">
        <v>-542.5</v>
      </c>
      <c r="AU311" s="62">
        <f t="shared" si="2661"/>
        <v>-1171.3800000000001</v>
      </c>
      <c r="AV311" s="62"/>
      <c r="AW311" s="62">
        <v>-1349.7</v>
      </c>
      <c r="AX311" s="62">
        <v>271.89999999999998</v>
      </c>
      <c r="AY311" s="62">
        <v>-548.20000000000005</v>
      </c>
      <c r="AZ311" s="62">
        <v>-2043.2</v>
      </c>
      <c r="BA311" s="62"/>
      <c r="BB311" s="62">
        <v>-169.8</v>
      </c>
    </row>
    <row r="312" spans="1:54" outlineLevel="1">
      <c r="A312" s="70" t="s">
        <v>251</v>
      </c>
      <c r="B312" s="70" t="s">
        <v>127</v>
      </c>
      <c r="AE312" s="62">
        <v>895.7</v>
      </c>
      <c r="AF312" s="62">
        <v>1004.2</v>
      </c>
      <c r="AG312" s="62">
        <v>-445.1</v>
      </c>
      <c r="AH312" s="62">
        <v>185.2</v>
      </c>
      <c r="AI312" s="62">
        <v>-185.7</v>
      </c>
      <c r="AJ312" s="62">
        <v>913.2</v>
      </c>
      <c r="AK312" s="62">
        <f t="shared" si="2659"/>
        <v>467.6</v>
      </c>
      <c r="AL312" s="62">
        <v>-950.5</v>
      </c>
      <c r="AM312" s="62">
        <v>47.57</v>
      </c>
      <c r="AN312" s="62">
        <v>278.3</v>
      </c>
      <c r="AO312" s="62">
        <v>490</v>
      </c>
      <c r="AP312" s="62">
        <f t="shared" si="2660"/>
        <v>-134.63</v>
      </c>
      <c r="AQ312" s="62">
        <v>-610</v>
      </c>
      <c r="AR312" s="62">
        <v>198</v>
      </c>
      <c r="AS312" s="62">
        <v>-103.29</v>
      </c>
      <c r="AT312" s="62">
        <v>336.2</v>
      </c>
      <c r="AU312" s="62">
        <f t="shared" si="2661"/>
        <v>-179.09000000000003</v>
      </c>
      <c r="AV312" s="62"/>
      <c r="AW312" s="62">
        <v>411.5</v>
      </c>
      <c r="AX312" s="62">
        <v>165.1</v>
      </c>
      <c r="AY312" s="62">
        <v>-63.8</v>
      </c>
      <c r="AZ312" s="62">
        <v>727.8</v>
      </c>
      <c r="BA312" s="62"/>
      <c r="BB312" s="62">
        <v>310.8</v>
      </c>
    </row>
    <row r="313" spans="1:54" outlineLevel="1">
      <c r="A313" s="70" t="s">
        <v>142</v>
      </c>
      <c r="B313" s="70" t="s">
        <v>128</v>
      </c>
      <c r="AE313" s="62">
        <v>117.7</v>
      </c>
      <c r="AF313" s="62">
        <v>421.8</v>
      </c>
      <c r="AG313" s="62">
        <v>-913.4</v>
      </c>
      <c r="AH313" s="62">
        <v>-196</v>
      </c>
      <c r="AI313" s="62">
        <v>904.2</v>
      </c>
      <c r="AJ313" s="62">
        <v>-1188</v>
      </c>
      <c r="AK313" s="62">
        <f t="shared" si="2659"/>
        <v>-1393.1999999999998</v>
      </c>
      <c r="AL313" s="62">
        <v>-836.6</v>
      </c>
      <c r="AM313" s="62">
        <v>253.91</v>
      </c>
      <c r="AN313" s="62">
        <v>321.8</v>
      </c>
      <c r="AO313" s="62">
        <v>371</v>
      </c>
      <c r="AP313" s="62">
        <f t="shared" si="2660"/>
        <v>110.1099999999999</v>
      </c>
      <c r="AQ313" s="62">
        <v>-423.9</v>
      </c>
      <c r="AR313" s="62">
        <v>-157.39500000000001</v>
      </c>
      <c r="AS313" s="62">
        <v>538.346</v>
      </c>
      <c r="AT313" s="62">
        <v>236.2</v>
      </c>
      <c r="AU313" s="62">
        <f t="shared" si="2661"/>
        <v>193.25100000000009</v>
      </c>
      <c r="AV313" s="62"/>
      <c r="AW313" s="62">
        <v>-273.3</v>
      </c>
      <c r="AX313" s="62">
        <v>170</v>
      </c>
      <c r="AY313" s="62">
        <v>257</v>
      </c>
      <c r="AZ313" s="62">
        <v>547.4</v>
      </c>
      <c r="BA313" s="62"/>
      <c r="BB313" s="62">
        <v>-749.7</v>
      </c>
    </row>
    <row r="314" spans="1:54" outlineLevel="1">
      <c r="A314" s="60" t="s">
        <v>120</v>
      </c>
      <c r="B314" s="60" t="s">
        <v>70</v>
      </c>
      <c r="AE314" s="62">
        <v>42.6</v>
      </c>
      <c r="AF314" s="62">
        <v>-331.5</v>
      </c>
      <c r="AG314" s="62">
        <v>-177.1</v>
      </c>
      <c r="AH314" s="62">
        <v>-171.8</v>
      </c>
      <c r="AI314" s="62">
        <v>-77</v>
      </c>
      <c r="AJ314" s="62">
        <v>-550.6</v>
      </c>
      <c r="AK314" s="62">
        <f t="shared" si="2659"/>
        <v>-976.50000000000011</v>
      </c>
      <c r="AL314" s="62">
        <v>-66.8</v>
      </c>
      <c r="AM314" s="62">
        <v>-187.24</v>
      </c>
      <c r="AN314" s="62">
        <v>-145</v>
      </c>
      <c r="AO314" s="62">
        <v>-80.8</v>
      </c>
      <c r="AP314" s="62">
        <f t="shared" si="2660"/>
        <v>-479.84000000000003</v>
      </c>
      <c r="AQ314" s="62">
        <v>-130</v>
      </c>
      <c r="AR314" s="62">
        <v>-100</v>
      </c>
      <c r="AS314" s="62">
        <v>-50.078000000000003</v>
      </c>
      <c r="AT314" s="62">
        <v>-95.2</v>
      </c>
      <c r="AU314" s="62">
        <f t="shared" si="2661"/>
        <v>-375.27800000000002</v>
      </c>
      <c r="AV314" s="62"/>
      <c r="AW314" s="62">
        <v>-370.9</v>
      </c>
      <c r="AX314" s="62">
        <v>-46.1</v>
      </c>
      <c r="AY314" s="62">
        <v>-301.10000000000002</v>
      </c>
      <c r="AZ314" s="62">
        <v>-718.2</v>
      </c>
      <c r="BA314" s="62"/>
      <c r="BB314" s="62">
        <v>-134.19999999999999</v>
      </c>
    </row>
    <row r="315" spans="1:54" outlineLevel="1">
      <c r="A315" s="60" t="s">
        <v>252</v>
      </c>
      <c r="B315" s="60" t="s">
        <v>129</v>
      </c>
      <c r="AE315" s="62">
        <v>-109.3</v>
      </c>
      <c r="AF315" s="62">
        <v>-1257.7</v>
      </c>
      <c r="AG315" s="62">
        <v>-324.8</v>
      </c>
      <c r="AH315" s="62">
        <v>-102.1</v>
      </c>
      <c r="AI315" s="62">
        <v>-230.2</v>
      </c>
      <c r="AJ315" s="62">
        <v>-126.9</v>
      </c>
      <c r="AK315" s="62">
        <f t="shared" si="2659"/>
        <v>-784</v>
      </c>
      <c r="AL315" s="62">
        <v>-199</v>
      </c>
      <c r="AM315" s="62">
        <v>-420.83</v>
      </c>
      <c r="AN315" s="62">
        <v>-183.9</v>
      </c>
      <c r="AO315" s="62">
        <v>-235.9</v>
      </c>
      <c r="AP315" s="62">
        <f t="shared" si="2660"/>
        <v>-1039.6300000000001</v>
      </c>
      <c r="AQ315" s="62">
        <v>-290.60000000000002</v>
      </c>
      <c r="AR315" s="62">
        <v>-662</v>
      </c>
      <c r="AS315" s="62">
        <v>-1565.059</v>
      </c>
      <c r="AT315" s="62">
        <v>-42.4</v>
      </c>
      <c r="AU315" s="62">
        <f t="shared" si="2661"/>
        <v>-2560.0589999999997</v>
      </c>
      <c r="AV315" s="62"/>
      <c r="AW315" s="62">
        <v>-427.7</v>
      </c>
      <c r="AX315" s="62">
        <v>27.5</v>
      </c>
      <c r="AY315" s="62">
        <v>-212.3</v>
      </c>
      <c r="AZ315" s="62">
        <v>-585.1</v>
      </c>
      <c r="BA315" s="62"/>
      <c r="BB315" s="62">
        <v>-242.8</v>
      </c>
    </row>
    <row r="316" spans="1:54" outlineLevel="1">
      <c r="A316" s="60" t="s">
        <v>253</v>
      </c>
      <c r="B316" s="60" t="s">
        <v>130</v>
      </c>
      <c r="AE316" s="62">
        <v>-307.10000000000002</v>
      </c>
      <c r="AF316" s="62">
        <v>-1068.8</v>
      </c>
      <c r="AG316" s="62">
        <v>-352.3</v>
      </c>
      <c r="AH316" s="62">
        <v>-333.1</v>
      </c>
      <c r="AI316" s="62">
        <v>-324.89999999999998</v>
      </c>
      <c r="AJ316" s="62">
        <v>-287</v>
      </c>
      <c r="AK316" s="62">
        <f t="shared" si="2659"/>
        <v>-1297.3</v>
      </c>
      <c r="AL316" s="62">
        <v>-277.7</v>
      </c>
      <c r="AM316" s="62">
        <v>-235.29</v>
      </c>
      <c r="AN316" s="62">
        <v>-254.8</v>
      </c>
      <c r="AO316" s="62">
        <v>-246</v>
      </c>
      <c r="AP316" s="62">
        <f t="shared" si="2660"/>
        <v>-1013.79</v>
      </c>
      <c r="AQ316" s="62">
        <v>-213</v>
      </c>
      <c r="AR316" s="62">
        <v>-263</v>
      </c>
      <c r="AS316" s="62">
        <v>-198.49</v>
      </c>
      <c r="AT316" s="62">
        <v>-110.6</v>
      </c>
      <c r="AU316" s="62">
        <f t="shared" si="2661"/>
        <v>-785.09</v>
      </c>
      <c r="AV316" s="62"/>
      <c r="AW316" s="62">
        <v>-155.9</v>
      </c>
      <c r="AX316" s="62">
        <v>-79.099999999999994</v>
      </c>
      <c r="AY316" s="62">
        <v>-68.900000000000006</v>
      </c>
      <c r="AZ316" s="62">
        <v>-306</v>
      </c>
      <c r="BA316" s="62"/>
      <c r="BB316" s="62">
        <v>-183.3</v>
      </c>
    </row>
    <row r="317" spans="1:54" outlineLevel="1">
      <c r="A317" s="60" t="s">
        <v>143</v>
      </c>
      <c r="B317" s="60" t="s">
        <v>131</v>
      </c>
      <c r="AE317" s="62">
        <v>-82.2</v>
      </c>
      <c r="AF317" s="62">
        <v>-194.1</v>
      </c>
      <c r="AG317" s="62">
        <v>-36.700000000000003</v>
      </c>
      <c r="AH317" s="62">
        <v>237.9</v>
      </c>
      <c r="AI317" s="62">
        <v>-156.4</v>
      </c>
      <c r="AJ317" s="62">
        <v>-190.5</v>
      </c>
      <c r="AK317" s="62">
        <f t="shared" si="2659"/>
        <v>-145.69999999999999</v>
      </c>
      <c r="AL317" s="62">
        <v>-24.6</v>
      </c>
      <c r="AM317" s="62">
        <v>-15.8</v>
      </c>
      <c r="AN317" s="62">
        <v>62.7</v>
      </c>
      <c r="AO317" s="62">
        <v>-509.7</v>
      </c>
      <c r="AP317" s="62">
        <f t="shared" si="2660"/>
        <v>-487.40000000000003</v>
      </c>
      <c r="AQ317" s="62">
        <v>-4.2</v>
      </c>
      <c r="AR317" s="62">
        <v>-3</v>
      </c>
      <c r="AS317" s="62">
        <v>-21.460999999999999</v>
      </c>
      <c r="AT317" s="62">
        <v>-9.8000000000000007</v>
      </c>
      <c r="AU317" s="62">
        <f t="shared" si="2661"/>
        <v>-38.460999999999999</v>
      </c>
      <c r="AV317" s="62"/>
      <c r="AW317" s="62">
        <v>-73.3</v>
      </c>
      <c r="AX317" s="62">
        <v>-43.1</v>
      </c>
      <c r="AY317" s="62">
        <v>-68.5</v>
      </c>
      <c r="AZ317" s="62">
        <v>-184.9</v>
      </c>
      <c r="BA317" s="62"/>
      <c r="BB317" s="62">
        <v>-96.5</v>
      </c>
    </row>
    <row r="318" spans="1:54" s="54" customFormat="1" outlineLevel="1">
      <c r="A318" s="54" t="s">
        <v>254</v>
      </c>
      <c r="B318" s="54" t="s">
        <v>132</v>
      </c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56">
        <v>1348.9603725911957</v>
      </c>
      <c r="AF318" s="56">
        <v>490.49566699256809</v>
      </c>
      <c r="AG318" s="56">
        <f t="shared" ref="AG318:AJ318" si="2662">AG308+AG309+AG314+AG316+AG315+AG317</f>
        <v>-1510.9263379275467</v>
      </c>
      <c r="AH318" s="56">
        <f t="shared" si="2662"/>
        <v>-604.05093978345235</v>
      </c>
      <c r="AI318" s="56">
        <f t="shared" si="2662"/>
        <v>-559.54540989756936</v>
      </c>
      <c r="AJ318" s="56">
        <f t="shared" si="2662"/>
        <v>1490.2971961334815</v>
      </c>
      <c r="AK318" s="56">
        <f t="shared" si="2659"/>
        <v>-1184.225491475087</v>
      </c>
      <c r="AL318" s="56">
        <f>AL308+AL309+AL314+AL316+AL315+AL317</f>
        <v>-1186.9416980741314</v>
      </c>
      <c r="AM318" s="56">
        <f>AM308+AM309+AM314+AM316+AM315+AM317</f>
        <v>-366.70949438807105</v>
      </c>
      <c r="AN318" s="56">
        <f>AN308+AN309+AN314+AN316+AN315+AN317</f>
        <v>401.56656799999956</v>
      </c>
      <c r="AO318" s="56">
        <f>AO308+AO309+AO314+AO316+AO315+AO317</f>
        <v>1567.2999999999995</v>
      </c>
      <c r="AP318" s="56">
        <f t="shared" si="2660"/>
        <v>415.21537553779649</v>
      </c>
      <c r="AQ318" s="56">
        <f>AQ308+AQ309+AQ314+AQ316+AQ315+AQ317</f>
        <v>-1495.59</v>
      </c>
      <c r="AR318" s="56">
        <f>AR308+AR309+AR314+AR316+AR315+AR317</f>
        <v>-691.19499999999948</v>
      </c>
      <c r="AS318" s="56">
        <f>AS308+AS309+AS314+AS316+AS315+AS317</f>
        <v>5895.4699039999987</v>
      </c>
      <c r="AT318" s="56">
        <f>AT308+AT309+AT314+AT316+AT315+AT317</f>
        <v>-224.65863005687268</v>
      </c>
      <c r="AU318" s="56">
        <f t="shared" si="2661"/>
        <v>3484.0262739431264</v>
      </c>
      <c r="AV318" s="56"/>
      <c r="AW318" s="56">
        <f t="shared" ref="AW318:BB318" si="2663">AW308+AW309+AW314+AW316+AW315+AW317</f>
        <v>-1275.9000000000003</v>
      </c>
      <c r="AX318" s="56">
        <f t="shared" si="2663"/>
        <v>1335.8000000000011</v>
      </c>
      <c r="AY318" s="56">
        <f t="shared" si="2663"/>
        <v>-42.100000000000222</v>
      </c>
      <c r="AZ318" s="56">
        <f t="shared" si="2663"/>
        <v>256.20000000000005</v>
      </c>
      <c r="BA318" s="56"/>
      <c r="BB318" s="56">
        <f t="shared" si="2663"/>
        <v>212.46028771890263</v>
      </c>
    </row>
    <row r="319" spans="1:54" outlineLevel="1">
      <c r="A319" s="60" t="s">
        <v>255</v>
      </c>
      <c r="B319" s="60" t="s">
        <v>106</v>
      </c>
      <c r="AE319" s="62">
        <v>-206.5</v>
      </c>
      <c r="AF319" s="62">
        <v>-674.2</v>
      </c>
      <c r="AG319" s="62">
        <v>-332.6</v>
      </c>
      <c r="AH319" s="62">
        <v>-307.2</v>
      </c>
      <c r="AI319" s="62">
        <v>-243.6</v>
      </c>
      <c r="AJ319" s="62">
        <v>-595.9</v>
      </c>
      <c r="AK319" s="62">
        <f t="shared" si="2659"/>
        <v>-1479.3000000000002</v>
      </c>
      <c r="AL319" s="62">
        <v>-279.5</v>
      </c>
      <c r="AM319" s="62">
        <v>-170.25</v>
      </c>
      <c r="AN319" s="62">
        <v>-201.5</v>
      </c>
      <c r="AO319" s="62">
        <v>-334.7</v>
      </c>
      <c r="AP319" s="62">
        <f t="shared" si="2660"/>
        <v>-985.95</v>
      </c>
      <c r="AQ319" s="62">
        <v>-258.2</v>
      </c>
      <c r="AR319" s="62">
        <v>-257</v>
      </c>
      <c r="AS319" s="62">
        <v>-225.85300000000001</v>
      </c>
      <c r="AT319" s="62">
        <v>-291.89999999999998</v>
      </c>
      <c r="AU319" s="62">
        <f t="shared" si="2661"/>
        <v>-1032.953</v>
      </c>
      <c r="AV319" s="62"/>
      <c r="AW319" s="62">
        <v>-198.3</v>
      </c>
      <c r="AX319" s="62">
        <v>-42.8</v>
      </c>
      <c r="AY319" s="62">
        <v>-257.8</v>
      </c>
      <c r="AZ319" s="62">
        <v>-547.6</v>
      </c>
      <c r="BA319" s="62"/>
      <c r="BB319" s="62">
        <v>-165.4</v>
      </c>
    </row>
    <row r="320" spans="1:54" outlineLevel="1">
      <c r="A320" s="60" t="s">
        <v>256</v>
      </c>
      <c r="B320" s="60" t="s">
        <v>133</v>
      </c>
      <c r="AE320" s="62">
        <v>3</v>
      </c>
      <c r="AF320" s="62">
        <v>104.2</v>
      </c>
      <c r="AG320" s="62">
        <v>39.799999999999997</v>
      </c>
      <c r="AH320" s="62">
        <v>-26.5</v>
      </c>
      <c r="AI320" s="62">
        <v>84.7</v>
      </c>
      <c r="AJ320" s="62">
        <v>16.5</v>
      </c>
      <c r="AK320" s="62">
        <f t="shared" si="2659"/>
        <v>114.5</v>
      </c>
      <c r="AL320" s="62">
        <v>0.6</v>
      </c>
      <c r="AM320" s="62">
        <v>3.11</v>
      </c>
      <c r="AN320" s="62">
        <v>0.4</v>
      </c>
      <c r="AO320" s="62">
        <v>10.7</v>
      </c>
      <c r="AP320" s="62">
        <f t="shared" si="2660"/>
        <v>14.809999999999999</v>
      </c>
      <c r="AQ320" s="62">
        <v>1.4</v>
      </c>
      <c r="AR320" s="62">
        <v>13</v>
      </c>
      <c r="AS320" s="62">
        <v>2.7480000000000002</v>
      </c>
      <c r="AT320" s="62">
        <v>507.7</v>
      </c>
      <c r="AU320" s="62">
        <f t="shared" si="2661"/>
        <v>524.84799999999996</v>
      </c>
      <c r="AV320" s="62"/>
      <c r="AW320" s="62">
        <v>9.4</v>
      </c>
      <c r="AX320" s="62">
        <v>-9.4</v>
      </c>
      <c r="AY320" s="62">
        <v>26.5</v>
      </c>
      <c r="AZ320" s="62">
        <v>26.5</v>
      </c>
      <c r="BA320" s="62"/>
      <c r="BB320" s="62">
        <v>0</v>
      </c>
    </row>
    <row r="321" spans="1:123" outlineLevel="1">
      <c r="A321" s="60" t="s">
        <v>257</v>
      </c>
      <c r="B321" s="60" t="s">
        <v>134</v>
      </c>
      <c r="AE321" s="62">
        <v>-547.1</v>
      </c>
      <c r="AF321" s="62">
        <v>121</v>
      </c>
      <c r="AG321" s="62">
        <v>365.9</v>
      </c>
      <c r="AH321" s="62">
        <v>-381.9</v>
      </c>
      <c r="AI321" s="62">
        <v>187.1</v>
      </c>
      <c r="AJ321" s="62">
        <v>25.9</v>
      </c>
      <c r="AK321" s="62">
        <f t="shared" si="2659"/>
        <v>197</v>
      </c>
      <c r="AL321" s="62">
        <v>-435.6</v>
      </c>
      <c r="AM321" s="62">
        <v>134.38</v>
      </c>
      <c r="AN321" s="62">
        <v>-11.4</v>
      </c>
      <c r="AO321" s="62">
        <v>2.9</v>
      </c>
      <c r="AP321" s="62">
        <f t="shared" si="2660"/>
        <v>-309.72000000000003</v>
      </c>
      <c r="AQ321" s="62">
        <v>-14.1</v>
      </c>
      <c r="AR321" s="62">
        <v>-29</v>
      </c>
      <c r="AS321" s="62">
        <v>-55.515000000000001</v>
      </c>
      <c r="AT321" s="62">
        <v>-190.6</v>
      </c>
      <c r="AU321" s="62">
        <f t="shared" si="2661"/>
        <v>-289.21500000000003</v>
      </c>
      <c r="AV321" s="62"/>
      <c r="AW321" s="62">
        <v>281.7</v>
      </c>
      <c r="AX321" s="62">
        <v>16.3</v>
      </c>
      <c r="AY321" s="62">
        <v>87</v>
      </c>
      <c r="AZ321" s="62">
        <v>138.19999999999999</v>
      </c>
      <c r="BA321" s="62"/>
      <c r="BB321" s="62">
        <v>-56.3</v>
      </c>
    </row>
    <row r="322" spans="1:123" s="54" customFormat="1" outlineLevel="1">
      <c r="A322" s="54" t="s">
        <v>258</v>
      </c>
      <c r="B322" s="54" t="s">
        <v>135</v>
      </c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5">
        <f t="shared" ref="AE322:BB322" si="2664">AE318+AE319+AE320+AE321</f>
        <v>598.36037259119564</v>
      </c>
      <c r="AF322" s="65">
        <f t="shared" si="2664"/>
        <v>41.495666992568047</v>
      </c>
      <c r="AG322" s="65">
        <f t="shared" si="2664"/>
        <v>-1437.8263379275468</v>
      </c>
      <c r="AH322" s="65">
        <f t="shared" si="2664"/>
        <v>-1319.6509397834525</v>
      </c>
      <c r="AI322" s="65">
        <f t="shared" si="2664"/>
        <v>-531.34540989756931</v>
      </c>
      <c r="AJ322" s="65">
        <f t="shared" si="2664"/>
        <v>936.79719613348152</v>
      </c>
      <c r="AK322" s="65">
        <f t="shared" si="2664"/>
        <v>-2352.0254914750872</v>
      </c>
      <c r="AL322" s="65">
        <f t="shared" si="2664"/>
        <v>-1901.4416980741316</v>
      </c>
      <c r="AM322" s="65">
        <f t="shared" si="2664"/>
        <v>-399.4694943880711</v>
      </c>
      <c r="AN322" s="65">
        <f t="shared" si="2664"/>
        <v>189.06656799999956</v>
      </c>
      <c r="AO322" s="65">
        <f t="shared" si="2664"/>
        <v>1246.1999999999996</v>
      </c>
      <c r="AP322" s="65">
        <f t="shared" si="2664"/>
        <v>-865.64462446220364</v>
      </c>
      <c r="AQ322" s="65">
        <f t="shared" si="2664"/>
        <v>-1766.4899999999998</v>
      </c>
      <c r="AR322" s="65">
        <f t="shared" si="2664"/>
        <v>-964.19499999999948</v>
      </c>
      <c r="AS322" s="65">
        <f t="shared" si="2664"/>
        <v>5616.8499039999979</v>
      </c>
      <c r="AT322" s="65">
        <f t="shared" si="2664"/>
        <v>-199.45863005687264</v>
      </c>
      <c r="AU322" s="65">
        <f>AU318+AU319+AU320+AU321</f>
        <v>2686.7062739431262</v>
      </c>
      <c r="AV322" s="65"/>
      <c r="AW322" s="65">
        <f t="shared" si="2664"/>
        <v>-1183.1000000000001</v>
      </c>
      <c r="AX322" s="65">
        <f t="shared" si="2664"/>
        <v>1299.900000000001</v>
      </c>
      <c r="AY322" s="65">
        <f t="shared" si="2664"/>
        <v>-186.4000000000002</v>
      </c>
      <c r="AZ322" s="65">
        <f t="shared" si="2664"/>
        <v>-126.69999999999999</v>
      </c>
      <c r="BA322" s="65"/>
      <c r="BB322" s="65">
        <f t="shared" si="2664"/>
        <v>-9.2397122810973684</v>
      </c>
    </row>
    <row r="323" spans="1:123" outlineLevel="1">
      <c r="A323" s="60" t="s">
        <v>259</v>
      </c>
      <c r="B323" s="60" t="s">
        <v>136</v>
      </c>
      <c r="AE323" s="62">
        <v>174.4</v>
      </c>
      <c r="AF323" s="62">
        <v>1314.8</v>
      </c>
      <c r="AG323" s="62">
        <v>-56.2</v>
      </c>
      <c r="AH323" s="62">
        <v>1500.8</v>
      </c>
      <c r="AI323" s="62">
        <v>-907.9</v>
      </c>
      <c r="AJ323" s="62">
        <v>8.4</v>
      </c>
      <c r="AK323" s="62">
        <f t="shared" si="2659"/>
        <v>545.09999999999991</v>
      </c>
      <c r="AL323" s="62">
        <v>1241.5999999999999</v>
      </c>
      <c r="AM323" s="62">
        <v>591.84</v>
      </c>
      <c r="AN323" s="62">
        <v>337.6</v>
      </c>
      <c r="AO323" s="62">
        <v>-303.2</v>
      </c>
      <c r="AP323" s="62">
        <f t="shared" si="2660"/>
        <v>1867.84</v>
      </c>
      <c r="AQ323" s="62">
        <v>181.6</v>
      </c>
      <c r="AR323" s="62">
        <v>1021</v>
      </c>
      <c r="AS323" s="62">
        <v>2653.2139999999999</v>
      </c>
      <c r="AT323" s="62">
        <v>-353.4</v>
      </c>
      <c r="AU323" s="62">
        <f t="shared" si="2661"/>
        <v>3502.4139999999998</v>
      </c>
      <c r="AV323" s="62"/>
      <c r="AW323" s="62">
        <v>483.2</v>
      </c>
      <c r="AX323" s="62">
        <v>722.7</v>
      </c>
      <c r="AY323" s="62">
        <v>1493.6</v>
      </c>
      <c r="AZ323" s="62">
        <v>2639</v>
      </c>
      <c r="BA323" s="62"/>
      <c r="BB323" s="62">
        <v>465.6</v>
      </c>
    </row>
    <row r="324" spans="1:123" outlineLevel="1">
      <c r="A324" s="60" t="s">
        <v>144</v>
      </c>
      <c r="B324" s="60" t="s">
        <v>137</v>
      </c>
      <c r="AE324" s="62">
        <v>0</v>
      </c>
      <c r="AF324" s="62">
        <v>0</v>
      </c>
      <c r="AG324" s="62">
        <v>0</v>
      </c>
      <c r="AH324" s="62">
        <v>0</v>
      </c>
      <c r="AI324" s="62">
        <v>0</v>
      </c>
      <c r="AJ324" s="62">
        <v>0</v>
      </c>
      <c r="AK324" s="62">
        <f t="shared" si="2659"/>
        <v>0</v>
      </c>
      <c r="AL324" s="62">
        <v>6.2</v>
      </c>
      <c r="AM324" s="62">
        <v>112.55</v>
      </c>
      <c r="AN324" s="62">
        <v>-33.9</v>
      </c>
      <c r="AO324" s="62">
        <v>0</v>
      </c>
      <c r="AP324" s="62">
        <f t="shared" si="2660"/>
        <v>84.850000000000009</v>
      </c>
      <c r="AQ324" s="62">
        <v>-237.2</v>
      </c>
      <c r="AR324" s="62">
        <v>121</v>
      </c>
      <c r="AS324" s="62">
        <v>-7173.2309999999998</v>
      </c>
      <c r="AT324" s="62">
        <v>985.8</v>
      </c>
      <c r="AU324" s="62">
        <f t="shared" si="2661"/>
        <v>-6303.6309999999994</v>
      </c>
      <c r="AV324" s="62"/>
      <c r="AW324" s="62">
        <v>-1416.8</v>
      </c>
      <c r="AX324" s="62">
        <v>-1576.7</v>
      </c>
      <c r="AY324" s="62">
        <v>115.7</v>
      </c>
      <c r="AZ324" s="62">
        <v>-3029.6</v>
      </c>
      <c r="BA324" s="62"/>
      <c r="BB324" s="62">
        <v>-1761.8</v>
      </c>
    </row>
    <row r="325" spans="1:123" outlineLevel="1">
      <c r="A325" s="60" t="s">
        <v>260</v>
      </c>
      <c r="B325" s="60" t="s">
        <v>138</v>
      </c>
      <c r="AE325" s="62">
        <v>0</v>
      </c>
      <c r="AF325" s="62">
        <v>0</v>
      </c>
      <c r="AG325" s="62">
        <v>0</v>
      </c>
      <c r="AH325" s="62">
        <v>0</v>
      </c>
      <c r="AI325" s="62">
        <v>0</v>
      </c>
      <c r="AJ325" s="62">
        <v>0</v>
      </c>
      <c r="AK325" s="62">
        <f t="shared" si="2659"/>
        <v>0</v>
      </c>
      <c r="AL325" s="62">
        <v>-47</v>
      </c>
      <c r="AM325" s="62">
        <v>-44.89</v>
      </c>
      <c r="AN325" s="62">
        <v>-47.7</v>
      </c>
      <c r="AO325" s="62">
        <v>0</v>
      </c>
      <c r="AP325" s="62">
        <f t="shared" si="2660"/>
        <v>-139.59</v>
      </c>
      <c r="AQ325" s="62">
        <v>-59.7</v>
      </c>
      <c r="AR325" s="62">
        <v>-61</v>
      </c>
      <c r="AS325" s="62">
        <v>-45</v>
      </c>
      <c r="AT325" s="62">
        <v>-104.4</v>
      </c>
      <c r="AU325" s="62">
        <f t="shared" si="2661"/>
        <v>-270.10000000000002</v>
      </c>
      <c r="AV325" s="62"/>
      <c r="AW325" s="62">
        <v>-37.700000000000003</v>
      </c>
      <c r="AX325" s="62">
        <v>-11</v>
      </c>
      <c r="AY325" s="62"/>
      <c r="AZ325" s="62">
        <v>0</v>
      </c>
      <c r="BA325" s="62"/>
      <c r="BB325" s="62"/>
    </row>
    <row r="326" spans="1:123" outlineLevel="1">
      <c r="A326" s="60" t="s">
        <v>145</v>
      </c>
      <c r="B326" s="60" t="s">
        <v>139</v>
      </c>
      <c r="AE326" s="62">
        <v>0</v>
      </c>
      <c r="AF326" s="62">
        <v>0</v>
      </c>
      <c r="AG326" s="62">
        <v>0</v>
      </c>
      <c r="AH326" s="62">
        <v>0</v>
      </c>
      <c r="AI326" s="62">
        <v>0</v>
      </c>
      <c r="AJ326" s="62">
        <v>0</v>
      </c>
      <c r="AK326" s="62">
        <f t="shared" si="2659"/>
        <v>0</v>
      </c>
      <c r="AL326" s="62">
        <v>-30</v>
      </c>
      <c r="AM326" s="62">
        <v>-43.28</v>
      </c>
      <c r="AN326" s="62">
        <v>-43.6</v>
      </c>
      <c r="AO326" s="62">
        <v>0</v>
      </c>
      <c r="AP326" s="62">
        <f t="shared" si="2660"/>
        <v>-116.88</v>
      </c>
      <c r="AQ326" s="62">
        <v>-43.4</v>
      </c>
      <c r="AR326" s="62">
        <v>-65</v>
      </c>
      <c r="AS326" s="62">
        <v>-34</v>
      </c>
      <c r="AT326" s="62">
        <v>86.1</v>
      </c>
      <c r="AU326" s="62">
        <f t="shared" si="2661"/>
        <v>-56.300000000000004</v>
      </c>
      <c r="AV326" s="62"/>
      <c r="AW326" s="62"/>
      <c r="AX326" s="62">
        <v>-773.3</v>
      </c>
      <c r="AY326" s="62"/>
      <c r="AZ326" s="62">
        <v>-592.6</v>
      </c>
      <c r="BA326" s="62"/>
      <c r="BB326" s="62"/>
    </row>
    <row r="327" spans="1:123" s="54" customFormat="1" outlineLevel="1">
      <c r="A327" s="54" t="s">
        <v>261</v>
      </c>
      <c r="B327" s="54" t="s">
        <v>140</v>
      </c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5">
        <f>AE322+AE323+AE324+AE325+AE326</f>
        <v>772.76037259119562</v>
      </c>
      <c r="AF327" s="65">
        <f t="shared" ref="AF327:AJ327" si="2665">AF322+AF323+AF324+AF325+AF326</f>
        <v>1356.2956669925679</v>
      </c>
      <c r="AG327" s="65">
        <f t="shared" si="2665"/>
        <v>-1494.0263379275468</v>
      </c>
      <c r="AH327" s="65">
        <f t="shared" si="2665"/>
        <v>181.14906021654747</v>
      </c>
      <c r="AI327" s="65">
        <f t="shared" si="2665"/>
        <v>-1439.2454098975693</v>
      </c>
      <c r="AJ327" s="65">
        <f t="shared" si="2665"/>
        <v>945.1971961334815</v>
      </c>
      <c r="AK327" s="65">
        <f t="shared" si="2659"/>
        <v>-1806.9254914750873</v>
      </c>
      <c r="AL327" s="65">
        <f>AL322+AL323+AL324+AL325+AL326+1</f>
        <v>-729.64169807413168</v>
      </c>
      <c r="AM327" s="65">
        <f>AM322+AM323+AM324+AM325+AM326-1</f>
        <v>215.75050561192896</v>
      </c>
      <c r="AN327" s="65">
        <f>AN322+AN323+AN324+AN325+AN326</f>
        <v>401.46656799999965</v>
      </c>
      <c r="AO327" s="65">
        <f>AO322+AO323+AO324+AO325+AO326</f>
        <v>942.99999999999955</v>
      </c>
      <c r="AP327" s="65">
        <f t="shared" si="2660"/>
        <v>830.57537553779639</v>
      </c>
      <c r="AQ327" s="65">
        <f>AQ322+AQ323+AQ324+AQ325+AQ326</f>
        <v>-1925.19</v>
      </c>
      <c r="AR327" s="65">
        <f>AR322+AR323+AR324+AR325+AR326</f>
        <v>51.805000000000518</v>
      </c>
      <c r="AS327" s="65">
        <f>AS322+AS323+AS324+AS325+AS326</f>
        <v>1017.832903999999</v>
      </c>
      <c r="AT327" s="65">
        <f>AT322+AT323+AT324+AT325+AT326</f>
        <v>414.64136994312742</v>
      </c>
      <c r="AU327" s="65">
        <f t="shared" si="2661"/>
        <v>-440.91072605687327</v>
      </c>
      <c r="AV327" s="65"/>
      <c r="AW327" s="65">
        <f t="shared" ref="AW327:BB327" si="2666">AW322+AW323+AW324+AW325+AW326</f>
        <v>-2154.3999999999996</v>
      </c>
      <c r="AX327" s="65">
        <f t="shared" si="2666"/>
        <v>-338.39999999999895</v>
      </c>
      <c r="AY327" s="65">
        <f t="shared" si="2666"/>
        <v>1422.8999999999999</v>
      </c>
      <c r="AZ327" s="65">
        <f t="shared" si="2666"/>
        <v>-1109.8999999999996</v>
      </c>
      <c r="BA327" s="65"/>
      <c r="BB327" s="65">
        <f t="shared" si="2666"/>
        <v>-1305.4397122810974</v>
      </c>
    </row>
    <row r="329" spans="1:123" s="77" customFormat="1">
      <c r="A329" s="75" t="s">
        <v>244</v>
      </c>
      <c r="B329" s="75" t="s">
        <v>64</v>
      </c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CL329" s="75"/>
      <c r="CM329" s="75"/>
      <c r="CN329" s="75"/>
      <c r="CO329" s="75"/>
      <c r="CP329" s="75"/>
      <c r="CQ329" s="75"/>
      <c r="CR329" s="75"/>
      <c r="CS329" s="75"/>
      <c r="CT329" s="75"/>
      <c r="CU329" s="75"/>
      <c r="CV329" s="75"/>
      <c r="CW329" s="75"/>
      <c r="CX329" s="75"/>
      <c r="CY329" s="75"/>
      <c r="CZ329" s="75"/>
      <c r="DA329" s="75"/>
      <c r="DB329" s="75"/>
      <c r="DC329" s="75"/>
      <c r="DD329" s="75"/>
      <c r="DE329" s="75"/>
      <c r="DF329" s="75"/>
      <c r="DG329" s="75"/>
      <c r="DH329" s="75"/>
      <c r="DI329" s="75"/>
      <c r="DJ329" s="75"/>
      <c r="DK329" s="75"/>
      <c r="DL329" s="75"/>
      <c r="DM329" s="75"/>
      <c r="DN329" s="75"/>
      <c r="DO329" s="75"/>
      <c r="DP329" s="75"/>
      <c r="DQ329" s="75"/>
      <c r="DR329" s="75"/>
      <c r="DS329" s="75"/>
    </row>
    <row r="330" spans="1:123" outlineLevel="1"/>
    <row r="331" spans="1:123" outlineLevel="1">
      <c r="A331" s="54" t="s">
        <v>263</v>
      </c>
      <c r="B331" s="54" t="s">
        <v>104</v>
      </c>
      <c r="C331" s="65">
        <f t="shared" ref="C331:AN331" si="2667">C345+C333</f>
        <v>8838.5</v>
      </c>
      <c r="D331" s="65">
        <f t="shared" si="2667"/>
        <v>8547.5</v>
      </c>
      <c r="E331" s="65">
        <f t="shared" si="2667"/>
        <v>9738</v>
      </c>
      <c r="F331" s="65">
        <f t="shared" si="2667"/>
        <v>9395</v>
      </c>
      <c r="G331" s="65">
        <f t="shared" si="2667"/>
        <v>9395</v>
      </c>
      <c r="H331" s="65">
        <f t="shared" si="2667"/>
        <v>8840.7999999999993</v>
      </c>
      <c r="I331" s="65">
        <f t="shared" si="2667"/>
        <v>8477.2000000000007</v>
      </c>
      <c r="J331" s="65">
        <f t="shared" si="2667"/>
        <v>7947.7000000000007</v>
      </c>
      <c r="K331" s="65">
        <f t="shared" si="2667"/>
        <v>8421.6</v>
      </c>
      <c r="L331" s="65">
        <f t="shared" si="2667"/>
        <v>8421.6</v>
      </c>
      <c r="M331" s="65">
        <f t="shared" si="2667"/>
        <v>7793.6999999999989</v>
      </c>
      <c r="N331" s="65">
        <f t="shared" si="2667"/>
        <v>7737.9000000000005</v>
      </c>
      <c r="O331" s="65">
        <f t="shared" si="2667"/>
        <v>14844.100000000002</v>
      </c>
      <c r="P331" s="65">
        <f t="shared" si="2667"/>
        <v>14957.4</v>
      </c>
      <c r="Q331" s="65">
        <f t="shared" si="2667"/>
        <v>14957.4</v>
      </c>
      <c r="R331" s="65">
        <f t="shared" si="2667"/>
        <v>14189.100000000002</v>
      </c>
      <c r="S331" s="65">
        <f t="shared" si="2667"/>
        <v>14324</v>
      </c>
      <c r="T331" s="65">
        <f t="shared" si="2667"/>
        <v>14800.5</v>
      </c>
      <c r="U331" s="65">
        <f t="shared" si="2667"/>
        <v>15379.5</v>
      </c>
      <c r="V331" s="65">
        <f t="shared" si="2667"/>
        <v>15379.5</v>
      </c>
      <c r="W331" s="65">
        <f t="shared" si="2667"/>
        <v>16093.099999999999</v>
      </c>
      <c r="X331" s="65">
        <f t="shared" si="2667"/>
        <v>16535.5</v>
      </c>
      <c r="Y331" s="65">
        <f t="shared" si="2667"/>
        <v>17625.7</v>
      </c>
      <c r="Z331" s="65">
        <f t="shared" si="2667"/>
        <v>21184.600000000002</v>
      </c>
      <c r="AA331" s="65">
        <f t="shared" si="2667"/>
        <v>21184.600000000002</v>
      </c>
      <c r="AB331" s="65">
        <f t="shared" si="2667"/>
        <v>56058.8</v>
      </c>
      <c r="AC331" s="65">
        <f t="shared" si="2667"/>
        <v>61092.9</v>
      </c>
      <c r="AD331" s="65">
        <f t="shared" si="2667"/>
        <v>64320.600000000006</v>
      </c>
      <c r="AE331" s="65">
        <f t="shared" si="2667"/>
        <v>60917.56</v>
      </c>
      <c r="AF331" s="65">
        <f t="shared" si="2667"/>
        <v>60917.56</v>
      </c>
      <c r="AG331" s="65">
        <f t="shared" si="2667"/>
        <v>61818.16</v>
      </c>
      <c r="AH331" s="65">
        <f t="shared" si="2667"/>
        <v>58602.399999999994</v>
      </c>
      <c r="AI331" s="65">
        <f t="shared" si="2667"/>
        <v>58635.299999999988</v>
      </c>
      <c r="AJ331" s="65">
        <f t="shared" si="2667"/>
        <v>60448.5</v>
      </c>
      <c r="AK331" s="65">
        <f t="shared" si="2667"/>
        <v>60448.5</v>
      </c>
      <c r="AL331" s="65">
        <f t="shared" si="2667"/>
        <v>52223.86</v>
      </c>
      <c r="AM331" s="65">
        <f t="shared" si="2667"/>
        <v>54330.87</v>
      </c>
      <c r="AN331" s="65">
        <f t="shared" si="2667"/>
        <v>54500.800000000003</v>
      </c>
      <c r="AO331" s="65">
        <f t="shared" ref="AO331:AP331" si="2668">AO345+AO333</f>
        <v>54685.39</v>
      </c>
      <c r="AP331" s="71">
        <f t="shared" si="2668"/>
        <v>54685.39</v>
      </c>
      <c r="AQ331" s="65">
        <f t="shared" ref="AQ331:AR331" si="2669">AQ345+AQ333</f>
        <v>53192.4</v>
      </c>
      <c r="AR331" s="65">
        <f t="shared" si="2669"/>
        <v>50593.543000000005</v>
      </c>
      <c r="AS331" s="65">
        <f>AS345+AS333</f>
        <v>50570.786000000007</v>
      </c>
      <c r="AT331" s="65">
        <f>AT345+AT333</f>
        <v>42747.100000000006</v>
      </c>
      <c r="AU331" s="65">
        <f>AU345+AU333</f>
        <v>42747.100000000006</v>
      </c>
      <c r="AV331" s="65">
        <f t="shared" ref="AV331:AZ331" si="2670">AV345+AV333</f>
        <v>41646.5</v>
      </c>
      <c r="AW331" s="65">
        <f t="shared" si="2670"/>
        <v>40759.299999999996</v>
      </c>
      <c r="AX331" s="65">
        <f t="shared" si="2670"/>
        <v>32355.599999999999</v>
      </c>
      <c r="AY331" s="65">
        <f t="shared" si="2670"/>
        <v>37133</v>
      </c>
      <c r="AZ331" s="65">
        <f t="shared" si="2670"/>
        <v>37133</v>
      </c>
      <c r="BA331" s="65">
        <f t="shared" ref="BA331:BB331" si="2671">BA345+BA333</f>
        <v>35159.399999999994</v>
      </c>
      <c r="BB331" s="65">
        <f t="shared" si="2671"/>
        <v>34864.6</v>
      </c>
    </row>
    <row r="332" spans="1:123" outlineLevel="1"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P332" s="61"/>
      <c r="AU332" s="61"/>
    </row>
    <row r="333" spans="1:123" outlineLevel="1">
      <c r="A333" s="54" t="s">
        <v>273</v>
      </c>
      <c r="B333" s="54" t="s">
        <v>74</v>
      </c>
      <c r="C333" s="65">
        <f>SUM(C334:C343)</f>
        <v>5771.4</v>
      </c>
      <c r="D333" s="65">
        <f t="shared" ref="D333:AN333" si="2672">SUM(D334:D343)</f>
        <v>5401</v>
      </c>
      <c r="E333" s="65">
        <f t="shared" si="2672"/>
        <v>6459.5</v>
      </c>
      <c r="F333" s="65">
        <f t="shared" si="2672"/>
        <v>6018.7</v>
      </c>
      <c r="G333" s="65">
        <f t="shared" si="2672"/>
        <v>6018.7</v>
      </c>
      <c r="H333" s="65">
        <f t="shared" si="2672"/>
        <v>5428.2</v>
      </c>
      <c r="I333" s="65">
        <f t="shared" si="2672"/>
        <v>5000.8999999999996</v>
      </c>
      <c r="J333" s="65">
        <f t="shared" si="2672"/>
        <v>4436.9000000000005</v>
      </c>
      <c r="K333" s="65">
        <f t="shared" si="2672"/>
        <v>4802.9000000000005</v>
      </c>
      <c r="L333" s="65">
        <f t="shared" si="2672"/>
        <v>4802.9000000000005</v>
      </c>
      <c r="M333" s="65">
        <f t="shared" si="2672"/>
        <v>4105.8999999999996</v>
      </c>
      <c r="N333" s="65">
        <f t="shared" si="2672"/>
        <v>4057.0000000000005</v>
      </c>
      <c r="O333" s="65">
        <f t="shared" si="2672"/>
        <v>7019.8000000000011</v>
      </c>
      <c r="P333" s="65">
        <f t="shared" si="2672"/>
        <v>7056.2999999999993</v>
      </c>
      <c r="Q333" s="65">
        <f t="shared" si="2672"/>
        <v>7056.2999999999993</v>
      </c>
      <c r="R333" s="65">
        <f t="shared" si="2672"/>
        <v>6189.4000000000015</v>
      </c>
      <c r="S333" s="65">
        <f t="shared" si="2672"/>
        <v>5852.4999999999991</v>
      </c>
      <c r="T333" s="65">
        <f t="shared" si="2672"/>
        <v>6127.4000000000005</v>
      </c>
      <c r="U333" s="65">
        <f t="shared" si="2672"/>
        <v>6455.8</v>
      </c>
      <c r="V333" s="65">
        <f t="shared" si="2672"/>
        <v>6455.8</v>
      </c>
      <c r="W333" s="65">
        <f t="shared" si="2672"/>
        <v>5332.3</v>
      </c>
      <c r="X333" s="65">
        <f t="shared" si="2672"/>
        <v>5880.4000000000005</v>
      </c>
      <c r="Y333" s="65">
        <f t="shared" si="2672"/>
        <v>6209.9000000000005</v>
      </c>
      <c r="Z333" s="65">
        <f t="shared" si="2672"/>
        <v>9430.1000000000022</v>
      </c>
      <c r="AA333" s="65">
        <f t="shared" si="2672"/>
        <v>9430.1000000000022</v>
      </c>
      <c r="AB333" s="65">
        <f t="shared" si="2672"/>
        <v>13739.099999999999</v>
      </c>
      <c r="AC333" s="65">
        <f t="shared" si="2672"/>
        <v>17064.5</v>
      </c>
      <c r="AD333" s="65">
        <f t="shared" si="2672"/>
        <v>19099.3</v>
      </c>
      <c r="AE333" s="65">
        <f t="shared" si="2672"/>
        <v>18734.799999999996</v>
      </c>
      <c r="AF333" s="65">
        <f t="shared" si="2672"/>
        <v>18734.799999999996</v>
      </c>
      <c r="AG333" s="65">
        <f t="shared" si="2672"/>
        <v>17738.999999999996</v>
      </c>
      <c r="AH333" s="65">
        <f t="shared" si="2672"/>
        <v>19347.399999999998</v>
      </c>
      <c r="AI333" s="65">
        <f t="shared" si="2672"/>
        <v>17080.399999999998</v>
      </c>
      <c r="AJ333" s="65">
        <f t="shared" si="2672"/>
        <v>17449.890000000003</v>
      </c>
      <c r="AK333" s="65">
        <f t="shared" si="2672"/>
        <v>17449.890000000003</v>
      </c>
      <c r="AL333" s="65">
        <f t="shared" si="2672"/>
        <v>14748.94</v>
      </c>
      <c r="AM333" s="65">
        <f t="shared" si="2672"/>
        <v>15089.213000000002</v>
      </c>
      <c r="AN333" s="65">
        <f t="shared" si="2672"/>
        <v>15685.26</v>
      </c>
      <c r="AO333" s="65">
        <f>AO334+AO335+AO336+AO338+AO339+AO340+AO341+AO342+AO343</f>
        <v>16121.526999999998</v>
      </c>
      <c r="AP333" s="65">
        <f t="shared" ref="AP333:AT333" si="2673">SUM(AP334:AP343)</f>
        <v>16121.526999999998</v>
      </c>
      <c r="AQ333" s="65">
        <f t="shared" si="2673"/>
        <v>16368</v>
      </c>
      <c r="AR333" s="65">
        <f t="shared" si="2673"/>
        <v>16271.674999999999</v>
      </c>
      <c r="AS333" s="65">
        <f t="shared" si="2673"/>
        <v>17463.105000000003</v>
      </c>
      <c r="AT333" s="65">
        <f t="shared" si="2673"/>
        <v>15987.307000000001</v>
      </c>
      <c r="AU333" s="65">
        <f t="shared" ref="AU333:AZ333" si="2674">SUM(AU334:AU343)</f>
        <v>15987.307000000001</v>
      </c>
      <c r="AV333" s="65">
        <f t="shared" si="2674"/>
        <v>15182.5</v>
      </c>
      <c r="AW333" s="65">
        <f t="shared" si="2674"/>
        <v>13934.299999999997</v>
      </c>
      <c r="AX333" s="65">
        <f t="shared" si="2674"/>
        <v>12185.299999999997</v>
      </c>
      <c r="AY333" s="65">
        <f t="shared" si="2674"/>
        <v>15139.500000000002</v>
      </c>
      <c r="AZ333" s="65">
        <f t="shared" si="2674"/>
        <v>15139.500000000002</v>
      </c>
      <c r="BA333" s="65">
        <f t="shared" ref="BA333:BB333" si="2675">SUM(BA334:BA343)</f>
        <v>14340.099999999999</v>
      </c>
      <c r="BB333" s="65">
        <f t="shared" si="2675"/>
        <v>18872</v>
      </c>
    </row>
    <row r="334" spans="1:123" outlineLevel="1">
      <c r="A334" s="60" t="s">
        <v>264</v>
      </c>
      <c r="B334" s="60" t="s">
        <v>65</v>
      </c>
      <c r="C334" s="62">
        <v>1965.7</v>
      </c>
      <c r="D334" s="62">
        <v>1813</v>
      </c>
      <c r="E334" s="62">
        <v>1623.3</v>
      </c>
      <c r="F334" s="62">
        <v>1591.8</v>
      </c>
      <c r="G334" s="62">
        <f>F334</f>
        <v>1591.8</v>
      </c>
      <c r="H334" s="62">
        <v>1352</v>
      </c>
      <c r="I334" s="62">
        <v>1196.8</v>
      </c>
      <c r="J334" s="62">
        <v>785</v>
      </c>
      <c r="K334" s="62">
        <v>1091.5</v>
      </c>
      <c r="L334" s="62">
        <f>K334</f>
        <v>1091.5</v>
      </c>
      <c r="M334" s="62">
        <v>617.4</v>
      </c>
      <c r="N334" s="62">
        <v>649.79999999999995</v>
      </c>
      <c r="O334" s="62">
        <v>2210.4</v>
      </c>
      <c r="P334" s="62">
        <v>1693.1</v>
      </c>
      <c r="Q334" s="62">
        <f>P334</f>
        <v>1693.1</v>
      </c>
      <c r="R334" s="62">
        <v>798.6</v>
      </c>
      <c r="S334" s="62">
        <v>643.6</v>
      </c>
      <c r="T334" s="62">
        <v>586.79999999999995</v>
      </c>
      <c r="U334" s="62">
        <v>1215</v>
      </c>
      <c r="V334" s="62">
        <f>U334</f>
        <v>1215</v>
      </c>
      <c r="W334" s="62">
        <v>866.9</v>
      </c>
      <c r="X334" s="62">
        <v>882.7</v>
      </c>
      <c r="Y334" s="62">
        <v>910.7</v>
      </c>
      <c r="Z334" s="62">
        <v>4513.6000000000004</v>
      </c>
      <c r="AA334" s="62">
        <f>Z334</f>
        <v>4513.6000000000004</v>
      </c>
      <c r="AB334" s="62">
        <v>3150.1</v>
      </c>
      <c r="AC334" s="62">
        <v>4820.1000000000004</v>
      </c>
      <c r="AD334" s="62">
        <v>5059.8999999999996</v>
      </c>
      <c r="AE334" s="62">
        <v>5821.7</v>
      </c>
      <c r="AF334" s="62">
        <f>AE334</f>
        <v>5821.7</v>
      </c>
      <c r="AG334" s="62">
        <v>4326.3999999999996</v>
      </c>
      <c r="AH334" s="62">
        <v>4504.8</v>
      </c>
      <c r="AI334" s="62">
        <v>3054.4</v>
      </c>
      <c r="AJ334" s="62">
        <v>4007.28</v>
      </c>
      <c r="AK334" s="62">
        <f>AJ334</f>
        <v>4007.28</v>
      </c>
      <c r="AL334" s="62">
        <v>3038.5</v>
      </c>
      <c r="AM334" s="62">
        <v>3043.826</v>
      </c>
      <c r="AN334" s="62">
        <v>3252.3</v>
      </c>
      <c r="AO334" s="62">
        <v>4195.7129999999997</v>
      </c>
      <c r="AP334" s="62">
        <f>AO334</f>
        <v>4195.7129999999997</v>
      </c>
      <c r="AQ334" s="62">
        <v>2224.5</v>
      </c>
      <c r="AR334" s="62">
        <v>2275.058</v>
      </c>
      <c r="AS334" s="62">
        <v>3292.48</v>
      </c>
      <c r="AT334" s="62">
        <v>3750.944</v>
      </c>
      <c r="AU334" s="61">
        <f>AT334</f>
        <v>3750.944</v>
      </c>
      <c r="AV334" s="62">
        <v>4190.6000000000004</v>
      </c>
      <c r="AW334" s="62">
        <v>1596.3</v>
      </c>
      <c r="AX334" s="62">
        <v>1218</v>
      </c>
      <c r="AY334" s="62">
        <v>2641.7</v>
      </c>
      <c r="AZ334" s="62">
        <f>AY334</f>
        <v>2641.7</v>
      </c>
      <c r="BA334" s="62">
        <v>2145.6999999999998</v>
      </c>
      <c r="BB334" s="62">
        <v>1335.1</v>
      </c>
    </row>
    <row r="335" spans="1:123" outlineLevel="1">
      <c r="A335" s="60" t="s">
        <v>266</v>
      </c>
      <c r="B335" s="60" t="s">
        <v>66</v>
      </c>
      <c r="C335" s="62">
        <v>713.6</v>
      </c>
      <c r="D335" s="62">
        <v>824.2</v>
      </c>
      <c r="E335" s="62">
        <v>1284.5999999999999</v>
      </c>
      <c r="F335" s="62">
        <v>1191.8</v>
      </c>
      <c r="G335" s="62">
        <f t="shared" ref="G335:G343" si="2676">F335</f>
        <v>1191.8</v>
      </c>
      <c r="H335" s="62">
        <v>1072.1300000000001</v>
      </c>
      <c r="I335" s="62">
        <v>1075.4000000000001</v>
      </c>
      <c r="J335" s="62">
        <v>1035</v>
      </c>
      <c r="K335" s="62">
        <v>1207.5</v>
      </c>
      <c r="L335" s="62">
        <f t="shared" ref="L335:L343" si="2677">K335</f>
        <v>1207.5</v>
      </c>
      <c r="M335" s="62">
        <v>1171.0999999999999</v>
      </c>
      <c r="N335" s="62">
        <v>974.2</v>
      </c>
      <c r="O335" s="62">
        <v>1491.2</v>
      </c>
      <c r="P335" s="62">
        <v>1977.3</v>
      </c>
      <c r="Q335" s="62">
        <f t="shared" ref="Q335:Q343" si="2678">P335</f>
        <v>1977.3</v>
      </c>
      <c r="R335" s="62">
        <v>1856.5</v>
      </c>
      <c r="S335" s="62">
        <v>1299.5</v>
      </c>
      <c r="T335" s="62">
        <v>1179.4000000000001</v>
      </c>
      <c r="U335" s="62">
        <v>1215.4000000000001</v>
      </c>
      <c r="V335" s="62">
        <f t="shared" ref="V335:V343" si="2679">U335</f>
        <v>1215.4000000000001</v>
      </c>
      <c r="W335" s="62">
        <v>502.2</v>
      </c>
      <c r="X335" s="62">
        <v>717.8</v>
      </c>
      <c r="Y335" s="62">
        <v>749.9</v>
      </c>
      <c r="Z335" s="62">
        <v>1025.8</v>
      </c>
      <c r="AA335" s="62">
        <f t="shared" ref="AA335:AA343" si="2680">Z335</f>
        <v>1025.8</v>
      </c>
      <c r="AB335" s="62">
        <v>1416.2</v>
      </c>
      <c r="AC335" s="62">
        <v>2570.1999999999998</v>
      </c>
      <c r="AD335" s="62">
        <v>2891</v>
      </c>
      <c r="AE335" s="62">
        <v>2520.6</v>
      </c>
      <c r="AF335" s="62">
        <f t="shared" ref="AF335:AF343" si="2681">AE335</f>
        <v>2520.6</v>
      </c>
      <c r="AG335" s="62">
        <v>2249.6999999999998</v>
      </c>
      <c r="AH335" s="62">
        <v>3484.6</v>
      </c>
      <c r="AI335" s="62">
        <v>2304.5</v>
      </c>
      <c r="AJ335" s="62">
        <v>1978.67</v>
      </c>
      <c r="AK335" s="62">
        <f t="shared" ref="AK335:AK343" si="2682">AJ335</f>
        <v>1978.67</v>
      </c>
      <c r="AL335" s="62">
        <v>1498.16</v>
      </c>
      <c r="AM335" s="62">
        <v>1231.8140000000001</v>
      </c>
      <c r="AN335" s="62">
        <v>1377.19</v>
      </c>
      <c r="AO335" s="62">
        <v>1800.4390000000001</v>
      </c>
      <c r="AP335" s="62">
        <f t="shared" ref="AP335:AP343" si="2683">AO335</f>
        <v>1800.4390000000001</v>
      </c>
      <c r="AQ335" s="62">
        <v>1587.5</v>
      </c>
      <c r="AR335" s="62">
        <v>1180.4290000000001</v>
      </c>
      <c r="AS335" s="62">
        <v>3480.8710000000001</v>
      </c>
      <c r="AT335" s="62">
        <v>4024.056</v>
      </c>
      <c r="AU335" s="61">
        <f t="shared" ref="AU335:AU343" si="2684">AT335</f>
        <v>4024.056</v>
      </c>
      <c r="AV335" s="62">
        <v>1665.4</v>
      </c>
      <c r="AW335" s="62">
        <v>1918.4</v>
      </c>
      <c r="AX335" s="62">
        <v>2081.5</v>
      </c>
      <c r="AY335" s="62">
        <v>1816.4</v>
      </c>
      <c r="AZ335" s="62">
        <f>AY335</f>
        <v>1816.4</v>
      </c>
      <c r="BA335" s="62">
        <v>1540.4</v>
      </c>
      <c r="BB335" s="62">
        <v>1007.3</v>
      </c>
    </row>
    <row r="336" spans="1:123" outlineLevel="1">
      <c r="A336" s="60" t="s">
        <v>265</v>
      </c>
      <c r="B336" s="60" t="s">
        <v>67</v>
      </c>
      <c r="C336" s="62">
        <v>798.9</v>
      </c>
      <c r="D336" s="62">
        <v>886.8</v>
      </c>
      <c r="E336" s="62">
        <v>905.6</v>
      </c>
      <c r="F336" s="62">
        <v>909</v>
      </c>
      <c r="G336" s="62">
        <f t="shared" si="2676"/>
        <v>909</v>
      </c>
      <c r="H336" s="62">
        <v>791.13</v>
      </c>
      <c r="I336" s="62">
        <v>957.88</v>
      </c>
      <c r="J336" s="62">
        <v>947.2</v>
      </c>
      <c r="K336" s="62">
        <v>1051.9000000000001</v>
      </c>
      <c r="L336" s="62">
        <f t="shared" si="2677"/>
        <v>1051.9000000000001</v>
      </c>
      <c r="M336" s="62">
        <v>948.9</v>
      </c>
      <c r="N336" s="62">
        <v>939.9</v>
      </c>
      <c r="O336" s="62">
        <v>1269.7</v>
      </c>
      <c r="P336" s="62">
        <v>1507.9</v>
      </c>
      <c r="Q336" s="62">
        <f t="shared" si="2678"/>
        <v>1507.9</v>
      </c>
      <c r="R336" s="62">
        <v>1371.9</v>
      </c>
      <c r="S336" s="62">
        <v>1353.3</v>
      </c>
      <c r="T336" s="62">
        <v>1499.8</v>
      </c>
      <c r="U336" s="62">
        <v>1691.6</v>
      </c>
      <c r="V336" s="62">
        <f t="shared" si="2679"/>
        <v>1691.6</v>
      </c>
      <c r="W336" s="62">
        <v>1439.2</v>
      </c>
      <c r="X336" s="62">
        <v>1536.4</v>
      </c>
      <c r="Y336" s="62">
        <v>1577</v>
      </c>
      <c r="Z336" s="62">
        <v>1685.8</v>
      </c>
      <c r="AA336" s="62">
        <f t="shared" si="2680"/>
        <v>1685.8</v>
      </c>
      <c r="AB336" s="62">
        <v>2774.6</v>
      </c>
      <c r="AC336" s="62">
        <v>2644.6</v>
      </c>
      <c r="AD336" s="62">
        <v>3617.4</v>
      </c>
      <c r="AE336" s="62">
        <v>3597.5</v>
      </c>
      <c r="AF336" s="62">
        <f t="shared" si="2681"/>
        <v>3597.5</v>
      </c>
      <c r="AG336" s="62">
        <v>3370.1</v>
      </c>
      <c r="AH336" s="62">
        <v>3106.9</v>
      </c>
      <c r="AI336" s="62">
        <v>3246.5</v>
      </c>
      <c r="AJ336" s="62">
        <v>3476.38</v>
      </c>
      <c r="AK336" s="62">
        <f t="shared" si="2682"/>
        <v>3476.38</v>
      </c>
      <c r="AL336" s="62">
        <v>2893.46</v>
      </c>
      <c r="AM336" s="62">
        <v>3251.6590000000001</v>
      </c>
      <c r="AN336" s="62">
        <v>3368.2</v>
      </c>
      <c r="AO336" s="62">
        <v>3502.3989999999999</v>
      </c>
      <c r="AP336" s="62">
        <f t="shared" si="2683"/>
        <v>3502.3989999999999</v>
      </c>
      <c r="AQ336" s="62">
        <v>3327.9</v>
      </c>
      <c r="AR336" s="62">
        <v>3452.6439999999998</v>
      </c>
      <c r="AS336" s="62">
        <v>3406.585</v>
      </c>
      <c r="AT336" s="62">
        <v>3524.395</v>
      </c>
      <c r="AU336" s="61">
        <f t="shared" si="2684"/>
        <v>3524.395</v>
      </c>
      <c r="AV336" s="62">
        <v>3698.9</v>
      </c>
      <c r="AW336" s="62">
        <v>4524.8999999999996</v>
      </c>
      <c r="AX336" s="62">
        <v>4227</v>
      </c>
      <c r="AY336" s="62">
        <v>5280.8</v>
      </c>
      <c r="AZ336" s="62">
        <f>AY336</f>
        <v>5280.8</v>
      </c>
      <c r="BA336" s="62">
        <v>4695.6000000000004</v>
      </c>
      <c r="BB336" s="62">
        <v>4527.1000000000004</v>
      </c>
    </row>
    <row r="337" spans="1:54" outlineLevel="1">
      <c r="A337" s="60" t="s">
        <v>307</v>
      </c>
      <c r="B337" s="60" t="s">
        <v>306</v>
      </c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>
        <v>23</v>
      </c>
      <c r="AU337" s="61">
        <f>AT337</f>
        <v>23</v>
      </c>
      <c r="AV337" s="62"/>
      <c r="AW337" s="62"/>
      <c r="AX337" s="62"/>
      <c r="AY337" s="62"/>
      <c r="AZ337" s="62"/>
      <c r="BA337" s="62"/>
      <c r="BB337" s="62"/>
    </row>
    <row r="338" spans="1:54" outlineLevel="1">
      <c r="A338" s="60" t="s">
        <v>267</v>
      </c>
      <c r="B338" s="60" t="s">
        <v>68</v>
      </c>
      <c r="C338" s="62">
        <v>979.3</v>
      </c>
      <c r="D338" s="62">
        <v>867</v>
      </c>
      <c r="E338" s="62">
        <v>1080.7</v>
      </c>
      <c r="F338" s="62">
        <v>963.7</v>
      </c>
      <c r="G338" s="62">
        <f t="shared" si="2676"/>
        <v>963.7</v>
      </c>
      <c r="H338" s="62">
        <v>1083.2</v>
      </c>
      <c r="I338" s="62">
        <v>1039.28</v>
      </c>
      <c r="J338" s="62">
        <v>1024.3</v>
      </c>
      <c r="K338" s="62">
        <v>835.9</v>
      </c>
      <c r="L338" s="62">
        <f t="shared" si="2677"/>
        <v>835.9</v>
      </c>
      <c r="M338" s="62">
        <v>847.9</v>
      </c>
      <c r="N338" s="62">
        <v>860.7</v>
      </c>
      <c r="O338" s="62">
        <v>1458.9</v>
      </c>
      <c r="P338" s="62">
        <v>1243.9000000000001</v>
      </c>
      <c r="Q338" s="62">
        <f t="shared" si="2678"/>
        <v>1243.9000000000001</v>
      </c>
      <c r="R338" s="62">
        <v>1455.1</v>
      </c>
      <c r="S338" s="62">
        <v>1522.8</v>
      </c>
      <c r="T338" s="62">
        <v>1616.8</v>
      </c>
      <c r="U338" s="62">
        <v>1364.7</v>
      </c>
      <c r="V338" s="62">
        <f t="shared" si="2679"/>
        <v>1364.7</v>
      </c>
      <c r="W338" s="62">
        <v>1535.4</v>
      </c>
      <c r="X338" s="62">
        <v>1621.1</v>
      </c>
      <c r="Y338" s="62">
        <v>1781.9</v>
      </c>
      <c r="Z338" s="62">
        <v>1430.6</v>
      </c>
      <c r="AA338" s="62">
        <f t="shared" si="2680"/>
        <v>1430.6</v>
      </c>
      <c r="AB338" s="62">
        <v>4040.7</v>
      </c>
      <c r="AC338" s="62">
        <v>4481.3</v>
      </c>
      <c r="AD338" s="62">
        <v>5135.8</v>
      </c>
      <c r="AE338" s="62">
        <v>4544.3</v>
      </c>
      <c r="AF338" s="62">
        <f t="shared" si="2681"/>
        <v>4544.3</v>
      </c>
      <c r="AG338" s="62">
        <v>5342.7</v>
      </c>
      <c r="AH338" s="62">
        <v>5243.3</v>
      </c>
      <c r="AI338" s="62">
        <v>5948</v>
      </c>
      <c r="AJ338" s="62">
        <v>5403.5</v>
      </c>
      <c r="AK338" s="62">
        <f t="shared" si="2682"/>
        <v>5403.5</v>
      </c>
      <c r="AL338" s="62">
        <v>5117.7700000000004</v>
      </c>
      <c r="AM338" s="62">
        <v>5367.4059999999999</v>
      </c>
      <c r="AN338" s="62">
        <v>5410.47</v>
      </c>
      <c r="AO338" s="62">
        <v>4516.8739999999998</v>
      </c>
      <c r="AP338" s="62">
        <f t="shared" si="2683"/>
        <v>4516.8739999999998</v>
      </c>
      <c r="AQ338" s="62">
        <v>4382.3999999999996</v>
      </c>
      <c r="AR338" s="62">
        <v>4207.3670000000002</v>
      </c>
      <c r="AS338" s="62">
        <v>4362.8980000000001</v>
      </c>
      <c r="AT338" s="62">
        <v>3087.395</v>
      </c>
      <c r="AU338" s="61">
        <f t="shared" si="2684"/>
        <v>3087.395</v>
      </c>
      <c r="AV338" s="62">
        <v>3709.5</v>
      </c>
      <c r="AW338" s="62">
        <v>3982.5</v>
      </c>
      <c r="AX338" s="62">
        <v>3257.8</v>
      </c>
      <c r="AY338" s="62">
        <v>3378.2</v>
      </c>
      <c r="AZ338" s="62">
        <f t="shared" ref="AZ338:AZ343" si="2685">AY338</f>
        <v>3378.2</v>
      </c>
      <c r="BA338" s="62">
        <v>3762.3</v>
      </c>
      <c r="BB338" s="62">
        <v>3021.5</v>
      </c>
    </row>
    <row r="339" spans="1:54" outlineLevel="1">
      <c r="A339" s="60" t="s">
        <v>268</v>
      </c>
      <c r="B339" s="60" t="s">
        <v>69</v>
      </c>
      <c r="C339" s="62">
        <v>324.2</v>
      </c>
      <c r="D339" s="62">
        <v>299.5</v>
      </c>
      <c r="E339" s="62">
        <v>437</v>
      </c>
      <c r="F339" s="62">
        <v>320.39999999999998</v>
      </c>
      <c r="G339" s="62">
        <f t="shared" si="2676"/>
        <v>320.39999999999998</v>
      </c>
      <c r="H339" s="62">
        <v>308.52</v>
      </c>
      <c r="I339" s="62">
        <v>311.58</v>
      </c>
      <c r="J339" s="62">
        <v>315.10000000000002</v>
      </c>
      <c r="K339" s="62">
        <v>274.10000000000002</v>
      </c>
      <c r="L339" s="62">
        <f t="shared" si="2677"/>
        <v>274.10000000000002</v>
      </c>
      <c r="M339" s="62">
        <v>271.89999999999998</v>
      </c>
      <c r="N339" s="62">
        <v>307.10000000000002</v>
      </c>
      <c r="O339" s="62">
        <v>198.1</v>
      </c>
      <c r="P339" s="62">
        <v>210.6</v>
      </c>
      <c r="Q339" s="62">
        <f t="shared" si="2678"/>
        <v>210.6</v>
      </c>
      <c r="R339" s="62">
        <v>240.1</v>
      </c>
      <c r="S339" s="62">
        <v>203.7</v>
      </c>
      <c r="T339" s="62">
        <v>248.3</v>
      </c>
      <c r="U339" s="62">
        <v>379.3</v>
      </c>
      <c r="V339" s="62">
        <f t="shared" si="2679"/>
        <v>379.3</v>
      </c>
      <c r="W339" s="62">
        <v>398.2</v>
      </c>
      <c r="X339" s="62">
        <v>460.5</v>
      </c>
      <c r="Y339" s="62">
        <v>567.20000000000005</v>
      </c>
      <c r="Z339" s="62">
        <v>395.6</v>
      </c>
      <c r="AA339" s="62">
        <f t="shared" si="2680"/>
        <v>395.6</v>
      </c>
      <c r="AB339" s="62">
        <v>959.2</v>
      </c>
      <c r="AC339" s="62">
        <v>1045.2</v>
      </c>
      <c r="AD339" s="62">
        <v>1064.2</v>
      </c>
      <c r="AE339" s="62">
        <v>1071.3</v>
      </c>
      <c r="AF339" s="62">
        <f t="shared" si="2681"/>
        <v>1071.3</v>
      </c>
      <c r="AG339" s="62">
        <v>1176.3</v>
      </c>
      <c r="AH339" s="62">
        <v>1087.5999999999999</v>
      </c>
      <c r="AI339" s="62">
        <v>1008</v>
      </c>
      <c r="AJ339" s="62">
        <v>1029.5999999999999</v>
      </c>
      <c r="AK339" s="62">
        <f t="shared" si="2682"/>
        <v>1029.5999999999999</v>
      </c>
      <c r="AL339" s="62">
        <v>991.27</v>
      </c>
      <c r="AM339" s="62">
        <v>953.60199999999998</v>
      </c>
      <c r="AN339" s="62">
        <v>974.1</v>
      </c>
      <c r="AO339" s="62">
        <v>911.41</v>
      </c>
      <c r="AP339" s="62">
        <f t="shared" si="2683"/>
        <v>911.41</v>
      </c>
      <c r="AQ339" s="62">
        <v>1139.0999999999999</v>
      </c>
      <c r="AR339" s="62">
        <v>1275.2</v>
      </c>
      <c r="AS339" s="62">
        <v>1212.6130000000001</v>
      </c>
      <c r="AT339" s="62">
        <v>608.53</v>
      </c>
      <c r="AU339" s="61">
        <f t="shared" si="2684"/>
        <v>608.53</v>
      </c>
      <c r="AV339" s="62">
        <v>705.8</v>
      </c>
      <c r="AW339" s="62">
        <v>654.20000000000005</v>
      </c>
      <c r="AX339" s="62">
        <v>689.8</v>
      </c>
      <c r="AY339" s="62">
        <v>660.6</v>
      </c>
      <c r="AZ339" s="62">
        <f t="shared" si="2685"/>
        <v>660.6</v>
      </c>
      <c r="BA339" s="62">
        <v>871.8</v>
      </c>
      <c r="BB339" s="62">
        <v>906.3</v>
      </c>
    </row>
    <row r="340" spans="1:54" outlineLevel="1">
      <c r="A340" s="60" t="s">
        <v>269</v>
      </c>
      <c r="B340" s="60" t="s">
        <v>70</v>
      </c>
      <c r="C340" s="62">
        <v>0</v>
      </c>
      <c r="D340" s="62">
        <v>0</v>
      </c>
      <c r="E340" s="62">
        <v>0</v>
      </c>
      <c r="F340" s="62">
        <v>0</v>
      </c>
      <c r="G340" s="62">
        <f t="shared" si="2676"/>
        <v>0</v>
      </c>
      <c r="H340" s="62">
        <v>0</v>
      </c>
      <c r="I340" s="62">
        <v>0</v>
      </c>
      <c r="J340" s="62">
        <v>0</v>
      </c>
      <c r="K340" s="62">
        <v>55.3</v>
      </c>
      <c r="L340" s="62">
        <f t="shared" si="2677"/>
        <v>55.3</v>
      </c>
      <c r="M340" s="62">
        <v>70.2</v>
      </c>
      <c r="N340" s="62">
        <v>74.900000000000006</v>
      </c>
      <c r="O340" s="62">
        <v>127.2</v>
      </c>
      <c r="P340" s="62">
        <v>197.5</v>
      </c>
      <c r="Q340" s="62">
        <f t="shared" si="2678"/>
        <v>197.5</v>
      </c>
      <c r="R340" s="62">
        <v>216.8</v>
      </c>
      <c r="S340" s="62">
        <v>232.2</v>
      </c>
      <c r="T340" s="62">
        <v>238.1</v>
      </c>
      <c r="U340" s="62">
        <v>326.8</v>
      </c>
      <c r="V340" s="62">
        <f t="shared" si="2679"/>
        <v>326.8</v>
      </c>
      <c r="W340" s="62">
        <v>344.2</v>
      </c>
      <c r="X340" s="62">
        <v>379.3</v>
      </c>
      <c r="Y340" s="62">
        <v>359.1</v>
      </c>
      <c r="Z340" s="62">
        <v>113.5</v>
      </c>
      <c r="AA340" s="62">
        <f t="shared" si="2680"/>
        <v>113.5</v>
      </c>
      <c r="AB340" s="62">
        <v>321.5</v>
      </c>
      <c r="AC340" s="62">
        <v>329</v>
      </c>
      <c r="AD340" s="62">
        <v>250.2</v>
      </c>
      <c r="AE340" s="62">
        <v>242.1</v>
      </c>
      <c r="AF340" s="62">
        <f t="shared" si="2681"/>
        <v>242.1</v>
      </c>
      <c r="AG340" s="62">
        <v>200.4</v>
      </c>
      <c r="AH340" s="62">
        <v>962.1</v>
      </c>
      <c r="AI340" s="62">
        <v>530.29999999999995</v>
      </c>
      <c r="AJ340" s="62">
        <v>508.1</v>
      </c>
      <c r="AK340" s="62">
        <f t="shared" si="2682"/>
        <v>508.1</v>
      </c>
      <c r="AL340" s="62">
        <v>274.77999999999997</v>
      </c>
      <c r="AM340" s="62">
        <v>258.33800000000002</v>
      </c>
      <c r="AN340" s="62">
        <v>228.6</v>
      </c>
      <c r="AO340" s="62">
        <v>196.143</v>
      </c>
      <c r="AP340" s="62">
        <f t="shared" si="2683"/>
        <v>196.143</v>
      </c>
      <c r="AQ340" s="62">
        <v>233.6</v>
      </c>
      <c r="AR340" s="62">
        <v>194.81100000000001</v>
      </c>
      <c r="AS340" s="62">
        <v>190.26400000000001</v>
      </c>
      <c r="AT340" s="62">
        <v>175.56299999999999</v>
      </c>
      <c r="AU340" s="61">
        <f t="shared" si="2684"/>
        <v>175.56299999999999</v>
      </c>
      <c r="AV340" s="62">
        <v>246.5</v>
      </c>
      <c r="AW340" s="62">
        <v>266.89999999999998</v>
      </c>
      <c r="AX340" s="62">
        <v>141.80000000000001</v>
      </c>
      <c r="AY340" s="62">
        <v>374.3</v>
      </c>
      <c r="AZ340" s="62">
        <f t="shared" si="2685"/>
        <v>374.3</v>
      </c>
      <c r="BA340" s="62">
        <v>354.1</v>
      </c>
      <c r="BB340" s="62">
        <v>234.3</v>
      </c>
    </row>
    <row r="341" spans="1:54" outlineLevel="1">
      <c r="A341" s="60" t="s">
        <v>270</v>
      </c>
      <c r="B341" s="60" t="s">
        <v>71</v>
      </c>
      <c r="C341" s="62">
        <v>626</v>
      </c>
      <c r="D341" s="62">
        <v>412</v>
      </c>
      <c r="E341" s="62">
        <v>798.6</v>
      </c>
      <c r="F341" s="62">
        <v>734.5</v>
      </c>
      <c r="G341" s="62">
        <f t="shared" si="2676"/>
        <v>734.5</v>
      </c>
      <c r="H341" s="62">
        <v>505.22</v>
      </c>
      <c r="I341" s="62">
        <v>108.28</v>
      </c>
      <c r="J341" s="62">
        <v>18.5</v>
      </c>
      <c r="K341" s="62">
        <v>0</v>
      </c>
      <c r="L341" s="62">
        <f t="shared" si="2677"/>
        <v>0</v>
      </c>
      <c r="M341" s="62">
        <v>0</v>
      </c>
      <c r="N341" s="62">
        <v>17</v>
      </c>
      <c r="O341" s="62">
        <v>0</v>
      </c>
      <c r="P341" s="62">
        <v>14.8</v>
      </c>
      <c r="Q341" s="62">
        <f t="shared" si="2678"/>
        <v>14.8</v>
      </c>
      <c r="R341" s="62">
        <v>35.299999999999997</v>
      </c>
      <c r="S341" s="62">
        <v>369.4</v>
      </c>
      <c r="T341" s="62">
        <v>532.5</v>
      </c>
      <c r="U341" s="62" t="s">
        <v>102</v>
      </c>
      <c r="V341" s="62" t="str">
        <f t="shared" si="2679"/>
        <v xml:space="preserve"> -   </v>
      </c>
      <c r="W341" s="62">
        <v>0</v>
      </c>
      <c r="X341" s="62">
        <v>0</v>
      </c>
      <c r="Y341" s="62">
        <v>1.3</v>
      </c>
      <c r="Z341" s="62" t="s">
        <v>102</v>
      </c>
      <c r="AA341" s="62" t="str">
        <f t="shared" si="2680"/>
        <v xml:space="preserve"> -   </v>
      </c>
      <c r="AB341" s="62">
        <v>178.9</v>
      </c>
      <c r="AC341" s="62">
        <v>179.3</v>
      </c>
      <c r="AD341" s="62">
        <v>173.9</v>
      </c>
      <c r="AE341" s="62">
        <v>139.9</v>
      </c>
      <c r="AF341" s="62">
        <f t="shared" si="2681"/>
        <v>139.9</v>
      </c>
      <c r="AG341" s="62">
        <v>112.2</v>
      </c>
      <c r="AH341" s="62">
        <v>73.5</v>
      </c>
      <c r="AI341" s="62">
        <v>95.5</v>
      </c>
      <c r="AJ341" s="62">
        <v>81.2</v>
      </c>
      <c r="AK341" s="62">
        <f t="shared" si="2682"/>
        <v>81.2</v>
      </c>
      <c r="AL341" s="62">
        <v>59.3</v>
      </c>
      <c r="AM341" s="62">
        <v>87.516999999999996</v>
      </c>
      <c r="AN341" s="62">
        <v>185.3</v>
      </c>
      <c r="AO341" s="62">
        <v>235.114</v>
      </c>
      <c r="AP341" s="62">
        <f t="shared" si="2683"/>
        <v>235.114</v>
      </c>
      <c r="AQ341" s="62">
        <v>168.3</v>
      </c>
      <c r="AR341" s="62">
        <v>267.97000000000003</v>
      </c>
      <c r="AS341" s="62">
        <v>134.661</v>
      </c>
      <c r="AT341" s="62">
        <v>188.99700000000001</v>
      </c>
      <c r="AU341" s="61">
        <f t="shared" si="2684"/>
        <v>188.99700000000001</v>
      </c>
      <c r="AV341" s="62">
        <v>94.7</v>
      </c>
      <c r="AW341" s="62">
        <v>173.3</v>
      </c>
      <c r="AX341" s="62">
        <v>183.6</v>
      </c>
      <c r="AY341" s="62">
        <v>342.9</v>
      </c>
      <c r="AZ341" s="62">
        <f t="shared" si="2685"/>
        <v>342.9</v>
      </c>
      <c r="BA341" s="62">
        <v>176.4</v>
      </c>
      <c r="BB341" s="62">
        <v>65.5</v>
      </c>
    </row>
    <row r="342" spans="1:54" outlineLevel="1">
      <c r="A342" s="60" t="s">
        <v>271</v>
      </c>
      <c r="B342" s="60" t="s">
        <v>72</v>
      </c>
      <c r="C342" s="62">
        <v>363.7</v>
      </c>
      <c r="D342" s="62">
        <v>298.5</v>
      </c>
      <c r="E342" s="62">
        <v>329.7</v>
      </c>
      <c r="F342" s="62">
        <v>307.5</v>
      </c>
      <c r="G342" s="62">
        <f t="shared" si="2676"/>
        <v>307.5</v>
      </c>
      <c r="H342" s="62">
        <v>316</v>
      </c>
      <c r="I342" s="62">
        <v>311.68</v>
      </c>
      <c r="J342" s="62">
        <v>311.8</v>
      </c>
      <c r="K342" s="62">
        <v>286.7</v>
      </c>
      <c r="L342" s="62">
        <f t="shared" si="2677"/>
        <v>286.7</v>
      </c>
      <c r="M342" s="62">
        <v>178.5</v>
      </c>
      <c r="N342" s="62">
        <v>233.4</v>
      </c>
      <c r="O342" s="62">
        <v>264.3</v>
      </c>
      <c r="P342" s="62">
        <v>211.2</v>
      </c>
      <c r="Q342" s="62">
        <f t="shared" si="2678"/>
        <v>211.2</v>
      </c>
      <c r="R342" s="62">
        <v>215.1</v>
      </c>
      <c r="S342" s="62">
        <v>228</v>
      </c>
      <c r="T342" s="62">
        <v>225.7</v>
      </c>
      <c r="U342" s="62">
        <v>263</v>
      </c>
      <c r="V342" s="62">
        <f t="shared" si="2679"/>
        <v>263</v>
      </c>
      <c r="W342" s="62">
        <v>246.2</v>
      </c>
      <c r="X342" s="62">
        <v>282.60000000000002</v>
      </c>
      <c r="Y342" s="62">
        <v>262.8</v>
      </c>
      <c r="Z342" s="62">
        <v>265.2</v>
      </c>
      <c r="AA342" s="62">
        <f t="shared" si="2680"/>
        <v>265.2</v>
      </c>
      <c r="AB342" s="62">
        <v>897.9</v>
      </c>
      <c r="AC342" s="62">
        <v>799.2</v>
      </c>
      <c r="AD342" s="62">
        <v>753.6</v>
      </c>
      <c r="AE342" s="62">
        <v>616.1</v>
      </c>
      <c r="AF342" s="62">
        <f t="shared" si="2681"/>
        <v>616.1</v>
      </c>
      <c r="AG342" s="62">
        <v>800.6</v>
      </c>
      <c r="AH342" s="62">
        <v>736.2</v>
      </c>
      <c r="AI342" s="62">
        <v>823.6</v>
      </c>
      <c r="AJ342" s="62">
        <v>912.26</v>
      </c>
      <c r="AK342" s="62">
        <f t="shared" si="2682"/>
        <v>912.26</v>
      </c>
      <c r="AL342" s="62">
        <v>875.7</v>
      </c>
      <c r="AM342" s="62">
        <v>849.63499999999999</v>
      </c>
      <c r="AN342" s="62">
        <v>837.6</v>
      </c>
      <c r="AO342" s="62">
        <v>763.38400000000001</v>
      </c>
      <c r="AP342" s="62">
        <f t="shared" si="2683"/>
        <v>763.38400000000001</v>
      </c>
      <c r="AQ342" s="62">
        <v>722.2</v>
      </c>
      <c r="AR342" s="62">
        <v>691.62400000000002</v>
      </c>
      <c r="AS342" s="62">
        <v>926.02800000000002</v>
      </c>
      <c r="AT342" s="62">
        <v>604.42700000000002</v>
      </c>
      <c r="AU342" s="61">
        <f t="shared" si="2684"/>
        <v>604.42700000000002</v>
      </c>
      <c r="AV342" s="62">
        <v>778.2</v>
      </c>
      <c r="AW342" s="62">
        <v>817.8</v>
      </c>
      <c r="AX342" s="62">
        <v>385.8</v>
      </c>
      <c r="AY342" s="62">
        <v>644.6</v>
      </c>
      <c r="AZ342" s="62">
        <f t="shared" si="2685"/>
        <v>644.6</v>
      </c>
      <c r="BA342" s="62">
        <v>793.8</v>
      </c>
      <c r="BB342" s="62">
        <v>494.2</v>
      </c>
    </row>
    <row r="343" spans="1:54" outlineLevel="1">
      <c r="A343" s="60" t="s">
        <v>272</v>
      </c>
      <c r="B343" s="60" t="s">
        <v>73</v>
      </c>
      <c r="C343" s="62">
        <v>0</v>
      </c>
      <c r="D343" s="62">
        <v>0</v>
      </c>
      <c r="E343" s="62">
        <v>0</v>
      </c>
      <c r="F343" s="62">
        <v>0</v>
      </c>
      <c r="G343" s="62">
        <f t="shared" si="2676"/>
        <v>0</v>
      </c>
      <c r="H343" s="62"/>
      <c r="I343" s="62">
        <v>0</v>
      </c>
      <c r="J343" s="62">
        <v>0</v>
      </c>
      <c r="K343" s="62">
        <v>0</v>
      </c>
      <c r="L343" s="62">
        <f t="shared" si="2677"/>
        <v>0</v>
      </c>
      <c r="M343" s="62">
        <v>0</v>
      </c>
      <c r="N343" s="62">
        <v>0</v>
      </c>
      <c r="O343" s="62">
        <v>0</v>
      </c>
      <c r="P343" s="62">
        <v>0</v>
      </c>
      <c r="Q343" s="62">
        <f t="shared" si="2678"/>
        <v>0</v>
      </c>
      <c r="R343" s="62">
        <v>0</v>
      </c>
      <c r="S343" s="62">
        <v>0</v>
      </c>
      <c r="T343" s="62">
        <v>0</v>
      </c>
      <c r="U343" s="62">
        <v>0</v>
      </c>
      <c r="V343" s="62">
        <f t="shared" si="2679"/>
        <v>0</v>
      </c>
      <c r="W343" s="62">
        <v>0</v>
      </c>
      <c r="X343" s="62">
        <v>0</v>
      </c>
      <c r="Y343" s="62">
        <v>0</v>
      </c>
      <c r="Z343" s="62" t="s">
        <v>102</v>
      </c>
      <c r="AA343" s="62" t="str">
        <f t="shared" si="2680"/>
        <v xml:space="preserve"> -   </v>
      </c>
      <c r="AB343" s="62">
        <v>0</v>
      </c>
      <c r="AC343" s="62">
        <v>195.6</v>
      </c>
      <c r="AD343" s="62">
        <v>153.30000000000001</v>
      </c>
      <c r="AE343" s="62">
        <v>181.3</v>
      </c>
      <c r="AF343" s="62">
        <f t="shared" si="2681"/>
        <v>181.3</v>
      </c>
      <c r="AG343" s="62">
        <v>160.6</v>
      </c>
      <c r="AH343" s="62">
        <v>148.4</v>
      </c>
      <c r="AI343" s="62">
        <v>69.599999999999994</v>
      </c>
      <c r="AJ343" s="62">
        <v>52.9</v>
      </c>
      <c r="AK343" s="62">
        <f t="shared" si="2682"/>
        <v>52.9</v>
      </c>
      <c r="AL343" s="62" t="s">
        <v>103</v>
      </c>
      <c r="AM343" s="62">
        <v>45.415999999999997</v>
      </c>
      <c r="AN343" s="62">
        <v>51.5</v>
      </c>
      <c r="AO343" s="62">
        <v>5.0999999999999997E-2</v>
      </c>
      <c r="AP343" s="62">
        <f t="shared" si="2683"/>
        <v>5.0999999999999997E-2</v>
      </c>
      <c r="AQ343" s="62">
        <v>2582.5</v>
      </c>
      <c r="AR343" s="62">
        <v>2726.5720000000001</v>
      </c>
      <c r="AS343" s="62">
        <v>456.70499999999998</v>
      </c>
      <c r="AT343" s="62">
        <v>0</v>
      </c>
      <c r="AU343" s="61">
        <f t="shared" si="2684"/>
        <v>0</v>
      </c>
      <c r="AV343" s="62">
        <v>92.9</v>
      </c>
      <c r="AW343" s="62">
        <v>0</v>
      </c>
      <c r="AX343" s="62">
        <v>0</v>
      </c>
      <c r="AY343" s="62">
        <v>0</v>
      </c>
      <c r="AZ343" s="62">
        <f t="shared" si="2685"/>
        <v>0</v>
      </c>
      <c r="BA343" s="62">
        <v>0</v>
      </c>
      <c r="BB343" s="62">
        <v>7280.7</v>
      </c>
    </row>
    <row r="344" spans="1:54" outlineLevel="1">
      <c r="A344" s="60"/>
      <c r="B344" s="60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3"/>
      <c r="AP344" s="61"/>
      <c r="AQ344" s="63"/>
      <c r="AR344" s="63"/>
      <c r="AS344" s="63"/>
      <c r="AT344" s="63"/>
      <c r="AU344" s="61"/>
      <c r="AV344" s="63"/>
      <c r="AW344" s="63"/>
      <c r="AX344" s="63"/>
      <c r="AY344" s="63"/>
      <c r="AZ344" s="63"/>
      <c r="BA344" s="63"/>
      <c r="BB344" s="63"/>
    </row>
    <row r="345" spans="1:54" outlineLevel="1">
      <c r="A345" s="54" t="s">
        <v>274</v>
      </c>
      <c r="B345" s="54" t="s">
        <v>82</v>
      </c>
      <c r="C345" s="65">
        <f>SUM(C355:C357,C346)</f>
        <v>3067.1000000000004</v>
      </c>
      <c r="D345" s="65">
        <f t="shared" ref="D345:AN345" si="2686">SUM(D355:D357,D346)</f>
        <v>3146.5</v>
      </c>
      <c r="E345" s="65">
        <f t="shared" si="2686"/>
        <v>3278.5</v>
      </c>
      <c r="F345" s="65">
        <f t="shared" si="2686"/>
        <v>3376.3</v>
      </c>
      <c r="G345" s="65">
        <f t="shared" si="2686"/>
        <v>3376.3</v>
      </c>
      <c r="H345" s="65">
        <f t="shared" si="2686"/>
        <v>3412.6000000000004</v>
      </c>
      <c r="I345" s="65">
        <f t="shared" si="2686"/>
        <v>3476.3</v>
      </c>
      <c r="J345" s="65">
        <f t="shared" si="2686"/>
        <v>3510.8</v>
      </c>
      <c r="K345" s="65">
        <f t="shared" si="2686"/>
        <v>3618.7</v>
      </c>
      <c r="L345" s="65">
        <f t="shared" si="2686"/>
        <v>3618.7</v>
      </c>
      <c r="M345" s="65">
        <f t="shared" si="2686"/>
        <v>3687.7999999999997</v>
      </c>
      <c r="N345" s="65">
        <f t="shared" si="2686"/>
        <v>3680.9</v>
      </c>
      <c r="O345" s="65">
        <f t="shared" si="2686"/>
        <v>7824.3</v>
      </c>
      <c r="P345" s="65">
        <f t="shared" si="2686"/>
        <v>7901.1</v>
      </c>
      <c r="Q345" s="65">
        <f t="shared" si="2686"/>
        <v>7901.1</v>
      </c>
      <c r="R345" s="65">
        <f t="shared" si="2686"/>
        <v>7999.7000000000007</v>
      </c>
      <c r="S345" s="65">
        <f t="shared" si="2686"/>
        <v>8471.5</v>
      </c>
      <c r="T345" s="65">
        <f t="shared" si="2686"/>
        <v>8673.1</v>
      </c>
      <c r="U345" s="65">
        <f t="shared" si="2686"/>
        <v>8923.6999999999989</v>
      </c>
      <c r="V345" s="65">
        <f t="shared" si="2686"/>
        <v>8923.6999999999989</v>
      </c>
      <c r="W345" s="65">
        <f t="shared" si="2686"/>
        <v>10760.8</v>
      </c>
      <c r="X345" s="65">
        <f t="shared" si="2686"/>
        <v>10655.1</v>
      </c>
      <c r="Y345" s="65">
        <f t="shared" si="2686"/>
        <v>11415.800000000001</v>
      </c>
      <c r="Z345" s="65">
        <f t="shared" si="2686"/>
        <v>11754.5</v>
      </c>
      <c r="AA345" s="65">
        <f t="shared" si="2686"/>
        <v>11754.5</v>
      </c>
      <c r="AB345" s="65">
        <f t="shared" si="2686"/>
        <v>42319.700000000004</v>
      </c>
      <c r="AC345" s="65">
        <f t="shared" si="2686"/>
        <v>44028.4</v>
      </c>
      <c r="AD345" s="65">
        <f t="shared" si="2686"/>
        <v>45221.3</v>
      </c>
      <c r="AE345" s="65">
        <f t="shared" si="2686"/>
        <v>42182.76</v>
      </c>
      <c r="AF345" s="65">
        <f t="shared" si="2686"/>
        <v>42182.76</v>
      </c>
      <c r="AG345" s="65">
        <f t="shared" si="2686"/>
        <v>44079.16</v>
      </c>
      <c r="AH345" s="65">
        <f t="shared" si="2686"/>
        <v>39254.999999999993</v>
      </c>
      <c r="AI345" s="65">
        <f t="shared" si="2686"/>
        <v>41554.899999999994</v>
      </c>
      <c r="AJ345" s="65">
        <f t="shared" si="2686"/>
        <v>42998.61</v>
      </c>
      <c r="AK345" s="65">
        <f t="shared" si="2686"/>
        <v>42998.61</v>
      </c>
      <c r="AL345" s="65">
        <f t="shared" si="2686"/>
        <v>37474.92</v>
      </c>
      <c r="AM345" s="65">
        <f t="shared" si="2686"/>
        <v>39241.656999999999</v>
      </c>
      <c r="AN345" s="65">
        <f t="shared" si="2686"/>
        <v>38815.54</v>
      </c>
      <c r="AO345" s="65">
        <f t="shared" ref="AO345:AP345" si="2687">SUM(AO355:AO357,AO346)</f>
        <v>38563.862999999998</v>
      </c>
      <c r="AP345" s="65">
        <f t="shared" si="2687"/>
        <v>38563.862999999998</v>
      </c>
      <c r="AQ345" s="65">
        <f t="shared" ref="AQ345:AT345" si="2688">SUM(AQ355:AQ357,AQ346)</f>
        <v>36824.400000000001</v>
      </c>
      <c r="AR345" s="65">
        <f t="shared" si="2688"/>
        <v>34321.868000000002</v>
      </c>
      <c r="AS345" s="65">
        <f t="shared" si="2688"/>
        <v>33107.681000000004</v>
      </c>
      <c r="AT345" s="65">
        <f t="shared" si="2688"/>
        <v>26759.793000000005</v>
      </c>
      <c r="AU345" s="65">
        <f>SUM(AU355:AU357,AU346)</f>
        <v>26759.793000000005</v>
      </c>
      <c r="AV345" s="65">
        <f t="shared" ref="AV345:AZ345" si="2689">SUM(AV355:AV357,AV346)</f>
        <v>26464</v>
      </c>
      <c r="AW345" s="65">
        <f t="shared" si="2689"/>
        <v>26825</v>
      </c>
      <c r="AX345" s="65">
        <f t="shared" si="2689"/>
        <v>20170.3</v>
      </c>
      <c r="AY345" s="65">
        <f t="shared" si="2689"/>
        <v>21993.5</v>
      </c>
      <c r="AZ345" s="65">
        <f t="shared" si="2689"/>
        <v>21993.5</v>
      </c>
      <c r="BA345" s="65">
        <f t="shared" ref="BA345:BB345" si="2690">SUM(BA355:BA357,BA346)</f>
        <v>20819.3</v>
      </c>
      <c r="BB345" s="65">
        <f t="shared" si="2690"/>
        <v>15992.6</v>
      </c>
    </row>
    <row r="346" spans="1:54" outlineLevel="1">
      <c r="A346" s="60" t="s">
        <v>284</v>
      </c>
      <c r="B346" s="60" t="s">
        <v>78</v>
      </c>
      <c r="C346" s="61">
        <f>SUM(C348:C354)</f>
        <v>634.20000000000005</v>
      </c>
      <c r="D346" s="61">
        <f t="shared" ref="D346:AN346" si="2691">SUM(D348:D354)</f>
        <v>706.99999999999989</v>
      </c>
      <c r="E346" s="61">
        <f t="shared" si="2691"/>
        <v>744.9</v>
      </c>
      <c r="F346" s="61">
        <f t="shared" si="2691"/>
        <v>807.4</v>
      </c>
      <c r="G346" s="61">
        <f t="shared" si="2691"/>
        <v>807.4</v>
      </c>
      <c r="H346" s="61">
        <f t="shared" si="2691"/>
        <v>885.76</v>
      </c>
      <c r="I346" s="61">
        <f t="shared" si="2691"/>
        <v>1005</v>
      </c>
      <c r="J346" s="61">
        <f t="shared" si="2691"/>
        <v>1033.8</v>
      </c>
      <c r="K346" s="61">
        <f t="shared" si="2691"/>
        <v>1099.7</v>
      </c>
      <c r="L346" s="61">
        <f t="shared" si="2691"/>
        <v>1099.7</v>
      </c>
      <c r="M346" s="61">
        <f t="shared" si="2691"/>
        <v>1046.0999999999999</v>
      </c>
      <c r="N346" s="61">
        <f t="shared" si="2691"/>
        <v>1039.5999999999999</v>
      </c>
      <c r="O346" s="61">
        <f t="shared" si="2691"/>
        <v>1224.7</v>
      </c>
      <c r="P346" s="61">
        <f t="shared" si="2691"/>
        <v>1148.7999999999997</v>
      </c>
      <c r="Q346" s="61">
        <f t="shared" si="2691"/>
        <v>1148.7999999999997</v>
      </c>
      <c r="R346" s="61">
        <f t="shared" si="2691"/>
        <v>1203.1000000000001</v>
      </c>
      <c r="S346" s="61">
        <f t="shared" si="2691"/>
        <v>1221.4000000000001</v>
      </c>
      <c r="T346" s="61">
        <f t="shared" si="2691"/>
        <v>1269.7</v>
      </c>
      <c r="U346" s="61">
        <f t="shared" si="2691"/>
        <v>1736.4999999999998</v>
      </c>
      <c r="V346" s="61">
        <f t="shared" si="2691"/>
        <v>1736.4999999999998</v>
      </c>
      <c r="W346" s="61">
        <f t="shared" si="2691"/>
        <v>1759.8</v>
      </c>
      <c r="X346" s="61">
        <f t="shared" si="2691"/>
        <v>1849.9</v>
      </c>
      <c r="Y346" s="61">
        <f t="shared" si="2691"/>
        <v>2090.1</v>
      </c>
      <c r="Z346" s="61">
        <f t="shared" si="2691"/>
        <v>2284.2000000000003</v>
      </c>
      <c r="AA346" s="61">
        <f t="shared" si="2691"/>
        <v>2284.2000000000003</v>
      </c>
      <c r="AB346" s="61">
        <f t="shared" si="2691"/>
        <v>6179.4</v>
      </c>
      <c r="AC346" s="61">
        <f t="shared" si="2691"/>
        <v>6436.4</v>
      </c>
      <c r="AD346" s="61">
        <f t="shared" si="2691"/>
        <v>6597.3000000000011</v>
      </c>
      <c r="AE346" s="61">
        <f t="shared" si="2691"/>
        <v>6628.5200000000013</v>
      </c>
      <c r="AF346" s="61">
        <f t="shared" si="2691"/>
        <v>6628.5200000000013</v>
      </c>
      <c r="AG346" s="61">
        <f t="shared" si="2691"/>
        <v>7005.0400000000009</v>
      </c>
      <c r="AH346" s="61">
        <f t="shared" si="2691"/>
        <v>5725.7</v>
      </c>
      <c r="AI346" s="61">
        <f t="shared" si="2691"/>
        <v>6585.7000000000007</v>
      </c>
      <c r="AJ346" s="61">
        <f t="shared" si="2691"/>
        <v>7667.6100000000006</v>
      </c>
      <c r="AK346" s="61">
        <f t="shared" si="2691"/>
        <v>7667.6100000000006</v>
      </c>
      <c r="AL346" s="61">
        <f t="shared" si="2691"/>
        <v>6591.98</v>
      </c>
      <c r="AM346" s="61">
        <f t="shared" si="2691"/>
        <v>7009.5499999999993</v>
      </c>
      <c r="AN346" s="61">
        <f t="shared" si="2691"/>
        <v>7414.64</v>
      </c>
      <c r="AO346" s="61">
        <f t="shared" ref="AO346:AP346" si="2692">SUM(AO348:AO354)</f>
        <v>7394.8559999999998</v>
      </c>
      <c r="AP346" s="61">
        <f t="shared" si="2692"/>
        <v>7394.8559999999998</v>
      </c>
      <c r="AQ346" s="61">
        <f t="shared" ref="AQ346:AS346" si="2693">SUM(AQ348:AQ354)</f>
        <v>7149.6999999999989</v>
      </c>
      <c r="AR346" s="61">
        <f t="shared" si="2693"/>
        <v>5858.2619999999997</v>
      </c>
      <c r="AS346" s="61">
        <f t="shared" si="2693"/>
        <v>4977.9369999999999</v>
      </c>
      <c r="AT346" s="61">
        <f>SUM(AT347:AT354)</f>
        <v>5681.5440000000008</v>
      </c>
      <c r="AU346" s="61">
        <f>SUM(AU347:AU354)</f>
        <v>5681.5440000000008</v>
      </c>
      <c r="AV346" s="61">
        <f t="shared" ref="AV346:AZ346" si="2694">SUM(AV347:AV354)</f>
        <v>5311.9</v>
      </c>
      <c r="AW346" s="61">
        <f t="shared" si="2694"/>
        <v>4623.2</v>
      </c>
      <c r="AX346" s="61">
        <f t="shared" si="2694"/>
        <v>7462</v>
      </c>
      <c r="AY346" s="61">
        <f t="shared" si="2694"/>
        <v>4978</v>
      </c>
      <c r="AZ346" s="61">
        <f t="shared" si="2694"/>
        <v>4978</v>
      </c>
      <c r="BA346" s="61">
        <f t="shared" ref="BA346:BB346" si="2695">SUM(BA347:BA354)</f>
        <v>4500.9000000000005</v>
      </c>
      <c r="BB346" s="61">
        <f t="shared" si="2695"/>
        <v>3478</v>
      </c>
    </row>
    <row r="347" spans="1:54" outlineLevel="1">
      <c r="A347" s="70" t="s">
        <v>307</v>
      </c>
      <c r="B347" s="70" t="s">
        <v>306</v>
      </c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>
        <v>806.58199999999999</v>
      </c>
      <c r="AU347" s="61">
        <f>AT347</f>
        <v>806.58199999999999</v>
      </c>
      <c r="AV347" s="61">
        <v>332.5</v>
      </c>
      <c r="AW347" s="61">
        <v>375.7</v>
      </c>
      <c r="AX347" s="61">
        <v>396.3</v>
      </c>
      <c r="AY347" s="61">
        <v>427.8</v>
      </c>
      <c r="AZ347" s="61">
        <f>AY347</f>
        <v>427.8</v>
      </c>
      <c r="BA347" s="61">
        <v>414.1</v>
      </c>
      <c r="BB347" s="61">
        <v>425.1</v>
      </c>
    </row>
    <row r="348" spans="1:54" outlineLevel="1">
      <c r="A348" s="70" t="s">
        <v>275</v>
      </c>
      <c r="B348" s="70" t="s">
        <v>69</v>
      </c>
      <c r="C348" s="62">
        <v>194.5</v>
      </c>
      <c r="D348" s="62">
        <v>193</v>
      </c>
      <c r="E348" s="62">
        <v>200.6</v>
      </c>
      <c r="F348" s="62">
        <v>289.39999999999998</v>
      </c>
      <c r="G348" s="62">
        <f t="shared" ref="G348:G354" si="2696">F348</f>
        <v>289.39999999999998</v>
      </c>
      <c r="H348" s="62">
        <v>286.89999999999998</v>
      </c>
      <c r="I348" s="62">
        <v>284</v>
      </c>
      <c r="J348" s="62">
        <v>281.39999999999998</v>
      </c>
      <c r="K348" s="62">
        <v>280.60000000000002</v>
      </c>
      <c r="L348" s="62">
        <f t="shared" ref="L348:L354" si="2697">K348</f>
        <v>280.60000000000002</v>
      </c>
      <c r="M348" s="62">
        <v>279.89999999999998</v>
      </c>
      <c r="N348" s="62">
        <v>282.2</v>
      </c>
      <c r="O348" s="62">
        <v>443.9</v>
      </c>
      <c r="P348" s="62">
        <v>439.1</v>
      </c>
      <c r="Q348" s="62">
        <f t="shared" ref="Q348:Q354" si="2698">P348</f>
        <v>439.1</v>
      </c>
      <c r="R348" s="62">
        <v>436</v>
      </c>
      <c r="S348" s="62">
        <v>436.2</v>
      </c>
      <c r="T348" s="62">
        <v>435.6</v>
      </c>
      <c r="U348" s="62">
        <v>368.6</v>
      </c>
      <c r="V348" s="62">
        <f t="shared" ref="V348:V354" si="2699">U348</f>
        <v>368.6</v>
      </c>
      <c r="W348" s="62">
        <v>329.4</v>
      </c>
      <c r="X348" s="62">
        <v>384.2</v>
      </c>
      <c r="Y348" s="62">
        <v>331.9</v>
      </c>
      <c r="Z348" s="62">
        <v>409.2</v>
      </c>
      <c r="AA348" s="62">
        <f t="shared" ref="AA348:AA354" si="2700">Z348</f>
        <v>409.2</v>
      </c>
      <c r="AB348" s="62">
        <v>899.9</v>
      </c>
      <c r="AC348" s="62">
        <v>893.4</v>
      </c>
      <c r="AD348" s="62">
        <v>856.7</v>
      </c>
      <c r="AE348" s="62">
        <v>932.2</v>
      </c>
      <c r="AF348" s="62">
        <f t="shared" ref="AF348:AF354" si="2701">AE348</f>
        <v>932.2</v>
      </c>
      <c r="AG348" s="62">
        <v>938.6</v>
      </c>
      <c r="AH348" s="62">
        <v>945.7</v>
      </c>
      <c r="AI348" s="62">
        <v>1279.2</v>
      </c>
      <c r="AJ348" s="62">
        <v>1349.58</v>
      </c>
      <c r="AK348" s="62">
        <f t="shared" ref="AK348:AK354" si="2702">AJ348</f>
        <v>1349.58</v>
      </c>
      <c r="AL348" s="62">
        <v>1331</v>
      </c>
      <c r="AM348" s="62">
        <v>1334.3420000000001</v>
      </c>
      <c r="AN348" s="62">
        <v>1366.28</v>
      </c>
      <c r="AO348" s="62">
        <v>1356.8679999999999</v>
      </c>
      <c r="AP348" s="62">
        <f t="shared" ref="AP348:AP357" si="2703">AO348</f>
        <v>1356.8679999999999</v>
      </c>
      <c r="AQ348" s="62">
        <v>1211.5999999999999</v>
      </c>
      <c r="AR348" s="62">
        <v>909.01300000000003</v>
      </c>
      <c r="AS348" s="62">
        <v>880.88699999999994</v>
      </c>
      <c r="AT348" s="62">
        <v>1112.4069999999999</v>
      </c>
      <c r="AU348" s="61">
        <f t="shared" ref="AU348:AU357" si="2704">AT348</f>
        <v>1112.4069999999999</v>
      </c>
      <c r="AV348" s="62">
        <v>1031.8</v>
      </c>
      <c r="AW348" s="62">
        <v>942.6</v>
      </c>
      <c r="AX348" s="62">
        <v>732.8</v>
      </c>
      <c r="AY348" s="62">
        <v>716.6</v>
      </c>
      <c r="AZ348" s="61">
        <f t="shared" ref="AZ348:AZ357" si="2705">AY348</f>
        <v>716.6</v>
      </c>
      <c r="BA348" s="62">
        <v>667.1</v>
      </c>
      <c r="BB348" s="61">
        <v>549.5</v>
      </c>
    </row>
    <row r="349" spans="1:54" outlineLevel="1">
      <c r="A349" s="70" t="s">
        <v>283</v>
      </c>
      <c r="B349" s="70" t="s">
        <v>70</v>
      </c>
      <c r="C349" s="62">
        <v>0</v>
      </c>
      <c r="D349" s="62">
        <v>0</v>
      </c>
      <c r="E349" s="62">
        <v>0</v>
      </c>
      <c r="F349" s="62">
        <v>0</v>
      </c>
      <c r="G349" s="62">
        <f t="shared" si="2696"/>
        <v>0</v>
      </c>
      <c r="H349" s="62">
        <v>0</v>
      </c>
      <c r="I349" s="62">
        <v>0</v>
      </c>
      <c r="J349" s="62">
        <v>0</v>
      </c>
      <c r="K349" s="62">
        <v>0</v>
      </c>
      <c r="L349" s="62">
        <f t="shared" si="2697"/>
        <v>0</v>
      </c>
      <c r="M349" s="62">
        <v>0</v>
      </c>
      <c r="N349" s="62">
        <v>0</v>
      </c>
      <c r="O349" s="62">
        <v>0</v>
      </c>
      <c r="P349" s="62">
        <v>0</v>
      </c>
      <c r="Q349" s="62">
        <f t="shared" si="2698"/>
        <v>0</v>
      </c>
      <c r="R349" s="62">
        <v>0</v>
      </c>
      <c r="S349" s="62">
        <v>0</v>
      </c>
      <c r="T349" s="62">
        <v>0</v>
      </c>
      <c r="U349" s="62">
        <v>0</v>
      </c>
      <c r="V349" s="62">
        <f t="shared" si="2699"/>
        <v>0</v>
      </c>
      <c r="W349" s="62">
        <v>0</v>
      </c>
      <c r="X349" s="62">
        <v>0</v>
      </c>
      <c r="Y349" s="62">
        <v>0</v>
      </c>
      <c r="Z349" s="62">
        <v>334.7</v>
      </c>
      <c r="AA349" s="62">
        <f t="shared" si="2700"/>
        <v>334.7</v>
      </c>
      <c r="AB349" s="62">
        <v>334.7</v>
      </c>
      <c r="AC349" s="62">
        <v>334</v>
      </c>
      <c r="AD349" s="62">
        <v>334</v>
      </c>
      <c r="AE349" s="62">
        <v>478.5</v>
      </c>
      <c r="AF349" s="62">
        <f t="shared" si="2701"/>
        <v>478.5</v>
      </c>
      <c r="AG349" s="62">
        <v>486.3</v>
      </c>
      <c r="AH349" s="62">
        <v>71.3</v>
      </c>
      <c r="AI349" s="62">
        <v>10.8</v>
      </c>
      <c r="AJ349" s="62">
        <v>84.67</v>
      </c>
      <c r="AK349" s="62">
        <f t="shared" si="2702"/>
        <v>84.67</v>
      </c>
      <c r="AL349" s="62">
        <v>117.39</v>
      </c>
      <c r="AM349" s="62">
        <v>176.626</v>
      </c>
      <c r="AN349" s="62">
        <v>238.46</v>
      </c>
      <c r="AO349" s="62">
        <v>0</v>
      </c>
      <c r="AP349" s="62">
        <f t="shared" si="2703"/>
        <v>0</v>
      </c>
      <c r="AQ349" s="62">
        <v>0</v>
      </c>
      <c r="AR349" s="62">
        <v>0</v>
      </c>
      <c r="AS349" s="62">
        <v>0</v>
      </c>
      <c r="AT349" s="62">
        <v>0</v>
      </c>
      <c r="AU349" s="61">
        <f t="shared" si="2704"/>
        <v>0</v>
      </c>
      <c r="AV349" s="62">
        <v>0</v>
      </c>
      <c r="AW349" s="62">
        <v>0</v>
      </c>
      <c r="AX349" s="62">
        <v>0</v>
      </c>
      <c r="AY349" s="62">
        <v>0</v>
      </c>
      <c r="AZ349" s="61">
        <f t="shared" si="2705"/>
        <v>0</v>
      </c>
      <c r="BA349" s="62">
        <v>0</v>
      </c>
      <c r="BB349" s="62">
        <v>1718.8</v>
      </c>
    </row>
    <row r="350" spans="1:54" outlineLevel="1">
      <c r="A350" s="70" t="s">
        <v>282</v>
      </c>
      <c r="B350" s="70" t="s">
        <v>75</v>
      </c>
      <c r="C350" s="62">
        <v>130.5</v>
      </c>
      <c r="D350" s="62">
        <v>188.7</v>
      </c>
      <c r="E350" s="62">
        <v>247.7</v>
      </c>
      <c r="F350" s="62">
        <v>212.6</v>
      </c>
      <c r="G350" s="62">
        <f t="shared" si="2696"/>
        <v>212.6</v>
      </c>
      <c r="H350" s="62">
        <v>281.8</v>
      </c>
      <c r="I350" s="62">
        <v>405.4</v>
      </c>
      <c r="J350" s="62">
        <v>443.4</v>
      </c>
      <c r="K350" s="62">
        <v>493</v>
      </c>
      <c r="L350" s="62">
        <f t="shared" si="2697"/>
        <v>493</v>
      </c>
      <c r="M350" s="62">
        <v>446.9</v>
      </c>
      <c r="N350" s="62">
        <v>430.5</v>
      </c>
      <c r="O350" s="62">
        <v>409.1</v>
      </c>
      <c r="P350" s="62">
        <v>344.2</v>
      </c>
      <c r="Q350" s="62">
        <f t="shared" si="2698"/>
        <v>344.2</v>
      </c>
      <c r="R350" s="62">
        <v>396</v>
      </c>
      <c r="S350" s="62">
        <v>408.8</v>
      </c>
      <c r="T350" s="62">
        <v>451.5</v>
      </c>
      <c r="U350" s="62">
        <v>398.4</v>
      </c>
      <c r="V350" s="62">
        <f t="shared" si="2699"/>
        <v>398.4</v>
      </c>
      <c r="W350" s="62">
        <v>394.6</v>
      </c>
      <c r="X350" s="62">
        <v>407.6</v>
      </c>
      <c r="Y350" s="62">
        <v>444.7</v>
      </c>
      <c r="Z350" s="62">
        <v>374.4</v>
      </c>
      <c r="AA350" s="62">
        <f t="shared" si="2700"/>
        <v>374.4</v>
      </c>
      <c r="AB350" s="62">
        <v>996.4</v>
      </c>
      <c r="AC350" s="62">
        <v>975.9</v>
      </c>
      <c r="AD350" s="62">
        <v>1074.5</v>
      </c>
      <c r="AE350" s="62">
        <v>1339.7</v>
      </c>
      <c r="AF350" s="62">
        <f t="shared" si="2701"/>
        <v>1339.7</v>
      </c>
      <c r="AG350" s="62">
        <v>1270.7</v>
      </c>
      <c r="AH350" s="62">
        <v>2622</v>
      </c>
      <c r="AI350" s="62">
        <v>2750.8</v>
      </c>
      <c r="AJ350" s="62">
        <v>2954.1</v>
      </c>
      <c r="AK350" s="62">
        <f t="shared" si="2702"/>
        <v>2954.1</v>
      </c>
      <c r="AL350" s="62">
        <v>3037.7</v>
      </c>
      <c r="AM350" s="62">
        <v>3340.4859999999999</v>
      </c>
      <c r="AN350" s="62">
        <v>3704.9</v>
      </c>
      <c r="AO350" s="62">
        <v>3519.5149999999999</v>
      </c>
      <c r="AP350" s="62">
        <f t="shared" si="2703"/>
        <v>3519.5149999999999</v>
      </c>
      <c r="AQ350" s="62">
        <v>3462.7</v>
      </c>
      <c r="AR350" s="62">
        <v>3398.9690000000001</v>
      </c>
      <c r="AS350" s="62">
        <v>2677.2849999999999</v>
      </c>
      <c r="AT350" s="62">
        <v>2200.6950000000002</v>
      </c>
      <c r="AU350" s="61">
        <f t="shared" si="2704"/>
        <v>2200.6950000000002</v>
      </c>
      <c r="AV350" s="62">
        <v>2421.4</v>
      </c>
      <c r="AW350" s="62">
        <v>1681.7</v>
      </c>
      <c r="AX350" s="62">
        <v>1649</v>
      </c>
      <c r="AY350" s="62">
        <v>1905.2</v>
      </c>
      <c r="AZ350" s="61">
        <f t="shared" si="2705"/>
        <v>1905.2</v>
      </c>
      <c r="BA350" s="62">
        <v>1875.4</v>
      </c>
      <c r="BB350" s="62">
        <v>0</v>
      </c>
    </row>
    <row r="351" spans="1:54" outlineLevel="1">
      <c r="A351" s="70" t="s">
        <v>281</v>
      </c>
      <c r="B351" s="70" t="s">
        <v>76</v>
      </c>
      <c r="C351" s="62">
        <v>269.7</v>
      </c>
      <c r="D351" s="62">
        <v>276.89999999999998</v>
      </c>
      <c r="E351" s="62">
        <v>282</v>
      </c>
      <c r="F351" s="62">
        <v>287.8</v>
      </c>
      <c r="G351" s="62">
        <f t="shared" si="2696"/>
        <v>287.8</v>
      </c>
      <c r="H351" s="62">
        <v>291.29000000000002</v>
      </c>
      <c r="I351" s="62">
        <v>295</v>
      </c>
      <c r="J351" s="62">
        <v>288.39999999999998</v>
      </c>
      <c r="K351" s="62">
        <v>303.10000000000002</v>
      </c>
      <c r="L351" s="62">
        <f t="shared" si="2697"/>
        <v>303.10000000000002</v>
      </c>
      <c r="M351" s="62">
        <v>309.89999999999998</v>
      </c>
      <c r="N351" s="62">
        <v>317.39999999999998</v>
      </c>
      <c r="O351" s="62">
        <v>321.39999999999998</v>
      </c>
      <c r="P351" s="62">
        <v>319.39999999999998</v>
      </c>
      <c r="Q351" s="62">
        <f t="shared" si="2698"/>
        <v>319.39999999999998</v>
      </c>
      <c r="R351" s="62">
        <v>324.7</v>
      </c>
      <c r="S351" s="62">
        <v>323</v>
      </c>
      <c r="T351" s="62">
        <v>327.2</v>
      </c>
      <c r="U351" s="62">
        <v>333.6</v>
      </c>
      <c r="V351" s="62">
        <f t="shared" si="2699"/>
        <v>333.6</v>
      </c>
      <c r="W351" s="62">
        <v>336</v>
      </c>
      <c r="X351" s="62">
        <v>337.5</v>
      </c>
      <c r="Y351" s="62">
        <v>340.1</v>
      </c>
      <c r="Z351" s="62">
        <v>337.3</v>
      </c>
      <c r="AA351" s="62">
        <f t="shared" si="2700"/>
        <v>337.3</v>
      </c>
      <c r="AB351" s="62">
        <v>619.70000000000005</v>
      </c>
      <c r="AC351" s="62">
        <v>600.29999999999995</v>
      </c>
      <c r="AD351" s="62">
        <v>602.5</v>
      </c>
      <c r="AE351" s="62">
        <v>566.20000000000005</v>
      </c>
      <c r="AF351" s="62">
        <f t="shared" si="2701"/>
        <v>566.20000000000005</v>
      </c>
      <c r="AG351" s="62">
        <v>558</v>
      </c>
      <c r="AH351" s="62">
        <v>564.9</v>
      </c>
      <c r="AI351" s="62">
        <v>570.79999999999995</v>
      </c>
      <c r="AJ351" s="62">
        <v>585.28</v>
      </c>
      <c r="AK351" s="62">
        <f t="shared" si="2702"/>
        <v>585.28</v>
      </c>
      <c r="AL351" s="62">
        <v>595.1</v>
      </c>
      <c r="AM351" s="62">
        <v>588.84900000000005</v>
      </c>
      <c r="AN351" s="62">
        <v>475.5</v>
      </c>
      <c r="AO351" s="62">
        <v>457.55</v>
      </c>
      <c r="AP351" s="62">
        <f t="shared" si="2703"/>
        <v>457.55</v>
      </c>
      <c r="AQ351" s="62">
        <v>411.8</v>
      </c>
      <c r="AR351" s="62">
        <v>397.90100000000001</v>
      </c>
      <c r="AS351" s="62">
        <v>401.15899999999999</v>
      </c>
      <c r="AT351" s="62">
        <v>408.03</v>
      </c>
      <c r="AU351" s="61">
        <f t="shared" si="2704"/>
        <v>408.03</v>
      </c>
      <c r="AV351" s="62">
        <v>382.2</v>
      </c>
      <c r="AW351" s="62">
        <v>410.1</v>
      </c>
      <c r="AX351" s="62">
        <v>425.2</v>
      </c>
      <c r="AY351" s="62">
        <v>475.7</v>
      </c>
      <c r="AZ351" s="61">
        <f t="shared" si="2705"/>
        <v>475.7</v>
      </c>
      <c r="BA351" s="62">
        <v>496.5</v>
      </c>
      <c r="BB351" s="62">
        <v>576.1</v>
      </c>
    </row>
    <row r="352" spans="1:54" outlineLevel="1">
      <c r="A352" s="70" t="s">
        <v>280</v>
      </c>
      <c r="B352" s="70" t="s">
        <v>71</v>
      </c>
      <c r="C352" s="62">
        <v>0</v>
      </c>
      <c r="D352" s="62">
        <v>0</v>
      </c>
      <c r="E352" s="62">
        <v>0</v>
      </c>
      <c r="F352" s="62">
        <v>0</v>
      </c>
      <c r="G352" s="62">
        <f t="shared" si="2696"/>
        <v>0</v>
      </c>
      <c r="H352" s="62">
        <v>0</v>
      </c>
      <c r="I352" s="62">
        <v>0</v>
      </c>
      <c r="J352" s="62">
        <v>0</v>
      </c>
      <c r="K352" s="62">
        <v>0</v>
      </c>
      <c r="L352" s="62">
        <f t="shared" si="2697"/>
        <v>0</v>
      </c>
      <c r="M352" s="62">
        <v>0</v>
      </c>
      <c r="N352" s="62">
        <v>0</v>
      </c>
      <c r="O352" s="62">
        <v>0</v>
      </c>
      <c r="P352" s="62">
        <v>0</v>
      </c>
      <c r="Q352" s="62">
        <f t="shared" si="2698"/>
        <v>0</v>
      </c>
      <c r="R352" s="62">
        <v>0</v>
      </c>
      <c r="S352" s="62">
        <v>0</v>
      </c>
      <c r="T352" s="62">
        <v>0</v>
      </c>
      <c r="U352" s="62">
        <v>584.29999999999995</v>
      </c>
      <c r="V352" s="62">
        <f t="shared" si="2699"/>
        <v>584.29999999999995</v>
      </c>
      <c r="W352" s="62">
        <v>618.29999999999995</v>
      </c>
      <c r="X352" s="62">
        <v>631.70000000000005</v>
      </c>
      <c r="Y352" s="62">
        <v>881.4</v>
      </c>
      <c r="Z352" s="62">
        <v>737.4</v>
      </c>
      <c r="AA352" s="62">
        <f t="shared" si="2700"/>
        <v>737.4</v>
      </c>
      <c r="AB352" s="62">
        <v>1818</v>
      </c>
      <c r="AC352" s="62">
        <v>2019.9</v>
      </c>
      <c r="AD352" s="62">
        <v>2116.9</v>
      </c>
      <c r="AE352" s="62">
        <v>1768.1</v>
      </c>
      <c r="AF352" s="62">
        <f t="shared" si="2701"/>
        <v>1768.1</v>
      </c>
      <c r="AG352" s="62">
        <v>2116.4</v>
      </c>
      <c r="AH352" s="62">
        <v>107.6</v>
      </c>
      <c r="AI352" s="62">
        <v>565.20000000000005</v>
      </c>
      <c r="AJ352" s="62">
        <v>894</v>
      </c>
      <c r="AK352" s="62">
        <f t="shared" si="2702"/>
        <v>894</v>
      </c>
      <c r="AL352" s="62">
        <v>0</v>
      </c>
      <c r="AM352" s="62">
        <v>0</v>
      </c>
      <c r="AN352" s="62">
        <v>130</v>
      </c>
      <c r="AO352" s="62">
        <v>773.25099999999998</v>
      </c>
      <c r="AP352" s="62">
        <f t="shared" si="2703"/>
        <v>773.25099999999998</v>
      </c>
      <c r="AQ352" s="62">
        <v>830.7</v>
      </c>
      <c r="AR352" s="62">
        <v>0</v>
      </c>
      <c r="AS352" s="62">
        <v>81.234999999999999</v>
      </c>
      <c r="AT352" s="62">
        <v>89.453000000000003</v>
      </c>
      <c r="AU352" s="61">
        <f t="shared" si="2704"/>
        <v>89.453000000000003</v>
      </c>
      <c r="AV352" s="62">
        <v>84.7</v>
      </c>
      <c r="AW352" s="62">
        <v>60.2</v>
      </c>
      <c r="AX352" s="62">
        <v>76.2</v>
      </c>
      <c r="AY352" s="62">
        <v>46.3</v>
      </c>
      <c r="AZ352" s="61">
        <f t="shared" si="2705"/>
        <v>46.3</v>
      </c>
      <c r="BA352" s="62">
        <v>75.400000000000006</v>
      </c>
      <c r="BB352" s="62">
        <v>86.1</v>
      </c>
    </row>
    <row r="353" spans="1:54" outlineLevel="1">
      <c r="A353" s="70" t="s">
        <v>266</v>
      </c>
      <c r="B353" s="70" t="s">
        <v>66</v>
      </c>
      <c r="C353" s="62">
        <v>0</v>
      </c>
      <c r="D353" s="62">
        <v>0</v>
      </c>
      <c r="E353" s="62">
        <v>0</v>
      </c>
      <c r="F353" s="62">
        <v>0</v>
      </c>
      <c r="G353" s="62">
        <f t="shared" si="2696"/>
        <v>0</v>
      </c>
      <c r="H353" s="62">
        <v>0</v>
      </c>
      <c r="I353" s="62">
        <v>0</v>
      </c>
      <c r="J353" s="62">
        <v>0</v>
      </c>
      <c r="K353" s="62">
        <v>0</v>
      </c>
      <c r="L353" s="62">
        <f t="shared" si="2697"/>
        <v>0</v>
      </c>
      <c r="M353" s="62">
        <v>0</v>
      </c>
      <c r="N353" s="62">
        <v>0</v>
      </c>
      <c r="O353" s="62">
        <v>0</v>
      </c>
      <c r="P353" s="62">
        <v>0</v>
      </c>
      <c r="Q353" s="62">
        <f t="shared" si="2698"/>
        <v>0</v>
      </c>
      <c r="R353" s="62">
        <v>0</v>
      </c>
      <c r="S353" s="62">
        <v>0</v>
      </c>
      <c r="T353" s="62">
        <v>0</v>
      </c>
      <c r="U353" s="62" t="s">
        <v>102</v>
      </c>
      <c r="V353" s="62" t="str">
        <f t="shared" si="2699"/>
        <v xml:space="preserve"> -   </v>
      </c>
      <c r="W353" s="62">
        <v>0</v>
      </c>
      <c r="X353" s="62">
        <v>3.2</v>
      </c>
      <c r="Y353" s="62">
        <v>5</v>
      </c>
      <c r="Z353" s="62">
        <v>7.4</v>
      </c>
      <c r="AA353" s="62">
        <f t="shared" si="2700"/>
        <v>7.4</v>
      </c>
      <c r="AB353" s="62">
        <v>8.9</v>
      </c>
      <c r="AC353" s="62">
        <v>11.3</v>
      </c>
      <c r="AD353" s="62">
        <v>12.1</v>
      </c>
      <c r="AE353" s="62">
        <v>16.100000000000001</v>
      </c>
      <c r="AF353" s="62">
        <f t="shared" si="2701"/>
        <v>16.100000000000001</v>
      </c>
      <c r="AG353" s="62">
        <v>28.52</v>
      </c>
      <c r="AH353" s="62">
        <v>21.2</v>
      </c>
      <c r="AI353" s="62">
        <v>32.6</v>
      </c>
      <c r="AJ353" s="62">
        <v>36.880000000000003</v>
      </c>
      <c r="AK353" s="62">
        <f t="shared" si="2702"/>
        <v>36.880000000000003</v>
      </c>
      <c r="AL353" s="62">
        <v>42.69</v>
      </c>
      <c r="AM353" s="62">
        <v>50.481000000000002</v>
      </c>
      <c r="AN353" s="62">
        <v>36.5</v>
      </c>
      <c r="AO353" s="62">
        <v>35.234999999999999</v>
      </c>
      <c r="AP353" s="62">
        <f t="shared" si="2703"/>
        <v>35.234999999999999</v>
      </c>
      <c r="AQ353" s="62">
        <v>34.299999999999997</v>
      </c>
      <c r="AR353" s="62">
        <v>32.563000000000002</v>
      </c>
      <c r="AS353" s="62">
        <v>34.542999999999999</v>
      </c>
      <c r="AT353" s="62">
        <v>36.698</v>
      </c>
      <c r="AU353" s="61">
        <f t="shared" si="2704"/>
        <v>36.698</v>
      </c>
      <c r="AV353" s="62">
        <v>37.799999999999997</v>
      </c>
      <c r="AW353" s="62">
        <v>45.7</v>
      </c>
      <c r="AX353" s="62">
        <v>44.9</v>
      </c>
      <c r="AY353" s="62">
        <v>28.7</v>
      </c>
      <c r="AZ353" s="61">
        <f t="shared" si="2705"/>
        <v>28.7</v>
      </c>
      <c r="BA353" s="62">
        <v>25.7</v>
      </c>
      <c r="BB353" s="62">
        <v>25.3</v>
      </c>
    </row>
    <row r="354" spans="1:54" outlineLevel="1">
      <c r="A354" s="70" t="s">
        <v>279</v>
      </c>
      <c r="B354" s="70" t="s">
        <v>77</v>
      </c>
      <c r="C354" s="62">
        <v>39.5</v>
      </c>
      <c r="D354" s="62">
        <v>48.4</v>
      </c>
      <c r="E354" s="62">
        <v>14.6</v>
      </c>
      <c r="F354" s="62">
        <v>17.600000000000001</v>
      </c>
      <c r="G354" s="62">
        <f t="shared" si="2696"/>
        <v>17.600000000000001</v>
      </c>
      <c r="H354" s="62">
        <v>25.77</v>
      </c>
      <c r="I354" s="62">
        <v>20.6</v>
      </c>
      <c r="J354" s="62">
        <v>20.6</v>
      </c>
      <c r="K354" s="62">
        <v>23</v>
      </c>
      <c r="L354" s="62">
        <f t="shared" si="2697"/>
        <v>23</v>
      </c>
      <c r="M354" s="62">
        <v>9.4</v>
      </c>
      <c r="N354" s="62">
        <v>9.5</v>
      </c>
      <c r="O354" s="62">
        <v>50.3</v>
      </c>
      <c r="P354" s="62">
        <v>46.1</v>
      </c>
      <c r="Q354" s="62">
        <f t="shared" si="2698"/>
        <v>46.1</v>
      </c>
      <c r="R354" s="62">
        <v>46.4</v>
      </c>
      <c r="S354" s="62">
        <v>53.4</v>
      </c>
      <c r="T354" s="62">
        <v>55.4</v>
      </c>
      <c r="U354" s="62">
        <v>51.6</v>
      </c>
      <c r="V354" s="62">
        <f t="shared" si="2699"/>
        <v>51.6</v>
      </c>
      <c r="W354" s="62">
        <v>81.5</v>
      </c>
      <c r="X354" s="62">
        <v>85.7</v>
      </c>
      <c r="Y354" s="62">
        <v>87</v>
      </c>
      <c r="Z354" s="62">
        <v>83.8</v>
      </c>
      <c r="AA354" s="62">
        <f t="shared" si="2700"/>
        <v>83.8</v>
      </c>
      <c r="AB354" s="62">
        <v>1501.8</v>
      </c>
      <c r="AC354" s="62">
        <v>1601.6</v>
      </c>
      <c r="AD354" s="62">
        <v>1600.6</v>
      </c>
      <c r="AE354" s="62">
        <v>1527.72</v>
      </c>
      <c r="AF354" s="62">
        <f t="shared" si="2701"/>
        <v>1527.72</v>
      </c>
      <c r="AG354" s="62">
        <v>1606.52</v>
      </c>
      <c r="AH354" s="62">
        <v>1393</v>
      </c>
      <c r="AI354" s="62">
        <v>1376.3</v>
      </c>
      <c r="AJ354" s="62">
        <v>1763.1</v>
      </c>
      <c r="AK354" s="62">
        <f t="shared" si="2702"/>
        <v>1763.1</v>
      </c>
      <c r="AL354" s="62">
        <v>1468.1</v>
      </c>
      <c r="AM354" s="62">
        <v>1518.7660000000001</v>
      </c>
      <c r="AN354" s="62">
        <v>1463</v>
      </c>
      <c r="AO354" s="62">
        <v>1252.4369999999999</v>
      </c>
      <c r="AP354" s="62">
        <f t="shared" si="2703"/>
        <v>1252.4369999999999</v>
      </c>
      <c r="AQ354" s="62">
        <v>1198.5999999999999</v>
      </c>
      <c r="AR354" s="62">
        <v>1119.816</v>
      </c>
      <c r="AS354" s="62">
        <v>902.82799999999997</v>
      </c>
      <c r="AT354" s="62">
        <v>1027.6790000000001</v>
      </c>
      <c r="AU354" s="61">
        <f t="shared" si="2704"/>
        <v>1027.6790000000001</v>
      </c>
      <c r="AV354" s="62">
        <v>1021.5</v>
      </c>
      <c r="AW354" s="62">
        <v>1107.2</v>
      </c>
      <c r="AX354" s="62">
        <v>4137.6000000000004</v>
      </c>
      <c r="AY354" s="62">
        <v>1377.7</v>
      </c>
      <c r="AZ354" s="61">
        <f t="shared" si="2705"/>
        <v>1377.7</v>
      </c>
      <c r="BA354" s="62">
        <v>946.7</v>
      </c>
      <c r="BB354" s="62">
        <v>97.1</v>
      </c>
    </row>
    <row r="355" spans="1:54" outlineLevel="1">
      <c r="A355" s="60" t="s">
        <v>278</v>
      </c>
      <c r="B355" s="60" t="s">
        <v>79</v>
      </c>
      <c r="C355" s="62">
        <v>1759.9</v>
      </c>
      <c r="D355" s="62">
        <v>1727</v>
      </c>
      <c r="E355" s="62">
        <v>1761.8</v>
      </c>
      <c r="F355" s="62">
        <v>1752.4</v>
      </c>
      <c r="G355" s="62">
        <f t="shared" ref="G355:G357" si="2706">F355</f>
        <v>1752.4</v>
      </c>
      <c r="H355" s="62">
        <v>1739.67</v>
      </c>
      <c r="I355" s="62">
        <v>1717.7</v>
      </c>
      <c r="J355" s="62">
        <v>1707.3</v>
      </c>
      <c r="K355" s="62">
        <v>1734.7</v>
      </c>
      <c r="L355" s="62">
        <f t="shared" ref="L355:L357" si="2707">K355</f>
        <v>1734.7</v>
      </c>
      <c r="M355" s="62">
        <v>1855.7</v>
      </c>
      <c r="N355" s="62">
        <v>1840.3</v>
      </c>
      <c r="O355" s="62">
        <v>2242.5</v>
      </c>
      <c r="P355" s="62">
        <v>2276.6999999999998</v>
      </c>
      <c r="Q355" s="62">
        <f t="shared" ref="Q355:Q357" si="2708">P355</f>
        <v>2276.6999999999998</v>
      </c>
      <c r="R355" s="62">
        <v>2257.6</v>
      </c>
      <c r="S355" s="62">
        <v>2260.4</v>
      </c>
      <c r="T355" s="62">
        <v>2276.6999999999998</v>
      </c>
      <c r="U355" s="62">
        <v>2236.6999999999998</v>
      </c>
      <c r="V355" s="62">
        <f t="shared" ref="V355:V357" si="2709">U355</f>
        <v>2236.6999999999998</v>
      </c>
      <c r="W355" s="62">
        <v>1720.1</v>
      </c>
      <c r="X355" s="62">
        <v>1669.3</v>
      </c>
      <c r="Y355" s="62">
        <v>1707</v>
      </c>
      <c r="Z355" s="62">
        <v>1773.9</v>
      </c>
      <c r="AA355" s="62">
        <f t="shared" ref="AA355:AA357" si="2710">Z355</f>
        <v>1773.9</v>
      </c>
      <c r="AB355" s="62">
        <v>5246.3</v>
      </c>
      <c r="AC355" s="62">
        <v>5350.8</v>
      </c>
      <c r="AD355" s="62">
        <v>5397.6</v>
      </c>
      <c r="AE355" s="62">
        <v>5235.12</v>
      </c>
      <c r="AF355" s="62">
        <f t="shared" ref="AF355:AF357" si="2711">AE355</f>
        <v>5235.12</v>
      </c>
      <c r="AG355" s="62">
        <v>5380.12</v>
      </c>
      <c r="AH355" s="62">
        <v>5063</v>
      </c>
      <c r="AI355" s="62">
        <v>5156.2</v>
      </c>
      <c r="AJ355" s="62">
        <v>5377.4</v>
      </c>
      <c r="AK355" s="62">
        <f t="shared" ref="AK355:AK357" si="2712">AJ355</f>
        <v>5377.4</v>
      </c>
      <c r="AL355" s="62">
        <v>4816.7700000000004</v>
      </c>
      <c r="AM355" s="62">
        <v>5025.7889999999998</v>
      </c>
      <c r="AN355" s="62">
        <v>4903</v>
      </c>
      <c r="AO355" s="62">
        <v>4966.1499999999996</v>
      </c>
      <c r="AP355" s="62">
        <f t="shared" si="2703"/>
        <v>4966.1499999999996</v>
      </c>
      <c r="AQ355" s="62">
        <v>4537.8999999999996</v>
      </c>
      <c r="AR355" s="62">
        <v>4123.5450000000001</v>
      </c>
      <c r="AS355" s="62">
        <v>3859.1970000000001</v>
      </c>
      <c r="AT355" s="62">
        <v>3457.5740000000001</v>
      </c>
      <c r="AU355" s="61">
        <f t="shared" si="2704"/>
        <v>3457.5740000000001</v>
      </c>
      <c r="AV355" s="62">
        <v>3405.2</v>
      </c>
      <c r="AW355" s="62">
        <v>3587.7</v>
      </c>
      <c r="AX355" s="62">
        <v>2439.1999999999998</v>
      </c>
      <c r="AY355" s="62">
        <v>3493.5</v>
      </c>
      <c r="AZ355" s="61">
        <f t="shared" si="2705"/>
        <v>3493.5</v>
      </c>
      <c r="BA355" s="62">
        <v>3286.9</v>
      </c>
      <c r="BB355" s="62">
        <v>2465.9</v>
      </c>
    </row>
    <row r="356" spans="1:54" outlineLevel="1">
      <c r="A356" s="60" t="s">
        <v>277</v>
      </c>
      <c r="B356" s="60" t="s">
        <v>80</v>
      </c>
      <c r="C356" s="62">
        <v>673</v>
      </c>
      <c r="D356" s="62">
        <v>712.5</v>
      </c>
      <c r="E356" s="62">
        <v>771.8</v>
      </c>
      <c r="F356" s="62">
        <v>816.5</v>
      </c>
      <c r="G356" s="62">
        <f t="shared" si="2706"/>
        <v>816.5</v>
      </c>
      <c r="H356" s="62">
        <v>787.17</v>
      </c>
      <c r="I356" s="62">
        <v>753.6</v>
      </c>
      <c r="J356" s="62">
        <v>769.7</v>
      </c>
      <c r="K356" s="62">
        <v>784.3</v>
      </c>
      <c r="L356" s="62">
        <f t="shared" si="2707"/>
        <v>784.3</v>
      </c>
      <c r="M356" s="62">
        <v>786</v>
      </c>
      <c r="N356" s="62">
        <v>801</v>
      </c>
      <c r="O356" s="62">
        <v>4357.1000000000004</v>
      </c>
      <c r="P356" s="62">
        <v>4475.6000000000004</v>
      </c>
      <c r="Q356" s="62">
        <f t="shared" si="2708"/>
        <v>4475.6000000000004</v>
      </c>
      <c r="R356" s="62">
        <v>4539</v>
      </c>
      <c r="S356" s="62">
        <v>4989.7</v>
      </c>
      <c r="T356" s="62">
        <v>5126.7</v>
      </c>
      <c r="U356" s="62">
        <v>4950.5</v>
      </c>
      <c r="V356" s="62">
        <f t="shared" si="2709"/>
        <v>4950.5</v>
      </c>
      <c r="W356" s="62">
        <v>4872.7</v>
      </c>
      <c r="X356" s="62">
        <v>4716.5</v>
      </c>
      <c r="Y356" s="62">
        <v>4933.1000000000004</v>
      </c>
      <c r="Z356" s="62">
        <v>5076.5</v>
      </c>
      <c r="AA356" s="62">
        <f t="shared" si="2710"/>
        <v>5076.5</v>
      </c>
      <c r="AB356" s="62">
        <v>27157.5</v>
      </c>
      <c r="AC356" s="62">
        <v>28431.200000000001</v>
      </c>
      <c r="AD356" s="62">
        <v>29380</v>
      </c>
      <c r="AE356" s="62">
        <v>26917.119999999999</v>
      </c>
      <c r="AF356" s="62">
        <f t="shared" si="2711"/>
        <v>26917.119999999999</v>
      </c>
      <c r="AG356" s="62">
        <v>28306</v>
      </c>
      <c r="AH356" s="62">
        <v>25512.1</v>
      </c>
      <c r="AI356" s="62">
        <v>26777.3</v>
      </c>
      <c r="AJ356" s="62">
        <v>26857.599999999999</v>
      </c>
      <c r="AK356" s="62">
        <f t="shared" si="2712"/>
        <v>26857.599999999999</v>
      </c>
      <c r="AL356" s="62">
        <v>23288.9</v>
      </c>
      <c r="AM356" s="62">
        <v>24179.277999999998</v>
      </c>
      <c r="AN356" s="62">
        <v>23509.8</v>
      </c>
      <c r="AO356" s="62">
        <v>23260.97</v>
      </c>
      <c r="AP356" s="62">
        <f t="shared" si="2703"/>
        <v>23260.97</v>
      </c>
      <c r="AQ356" s="62">
        <v>23042.5</v>
      </c>
      <c r="AR356" s="62">
        <v>22357.445</v>
      </c>
      <c r="AS356" s="62">
        <v>22297.146000000001</v>
      </c>
      <c r="AT356" s="62">
        <v>16569.866000000002</v>
      </c>
      <c r="AU356" s="61">
        <f t="shared" si="2704"/>
        <v>16569.866000000002</v>
      </c>
      <c r="AV356" s="62">
        <v>16730.599999999999</v>
      </c>
      <c r="AW356" s="62">
        <v>17572.8</v>
      </c>
      <c r="AX356" s="62">
        <v>9492.9</v>
      </c>
      <c r="AY356" s="62">
        <v>12479</v>
      </c>
      <c r="AZ356" s="61">
        <f t="shared" si="2705"/>
        <v>12479</v>
      </c>
      <c r="BA356" s="62">
        <v>12073.3</v>
      </c>
      <c r="BB356" s="62">
        <v>9364.2000000000007</v>
      </c>
    </row>
    <row r="357" spans="1:54" outlineLevel="1">
      <c r="A357" s="60" t="s">
        <v>276</v>
      </c>
      <c r="B357" s="60" t="s">
        <v>81</v>
      </c>
      <c r="C357" s="62">
        <v>0</v>
      </c>
      <c r="D357" s="62">
        <v>0</v>
      </c>
      <c r="E357" s="62">
        <v>0</v>
      </c>
      <c r="F357" s="62">
        <v>0</v>
      </c>
      <c r="G357" s="62">
        <f t="shared" si="2706"/>
        <v>0</v>
      </c>
      <c r="H357" s="62"/>
      <c r="I357" s="62"/>
      <c r="J357" s="62">
        <v>0</v>
      </c>
      <c r="K357" s="62">
        <v>0</v>
      </c>
      <c r="L357" s="62">
        <f t="shared" si="2707"/>
        <v>0</v>
      </c>
      <c r="M357" s="62">
        <v>0</v>
      </c>
      <c r="N357" s="62">
        <v>0</v>
      </c>
      <c r="O357" s="62">
        <v>0</v>
      </c>
      <c r="P357" s="62">
        <v>0</v>
      </c>
      <c r="Q357" s="62">
        <f t="shared" si="2708"/>
        <v>0</v>
      </c>
      <c r="R357" s="62">
        <v>0</v>
      </c>
      <c r="S357" s="62">
        <v>0</v>
      </c>
      <c r="T357" s="62">
        <v>0</v>
      </c>
      <c r="U357" s="62" t="s">
        <v>102</v>
      </c>
      <c r="V357" s="62" t="str">
        <f t="shared" si="2709"/>
        <v xml:space="preserve"> -   </v>
      </c>
      <c r="W357" s="62">
        <v>2408.1999999999998</v>
      </c>
      <c r="X357" s="62">
        <v>2419.4</v>
      </c>
      <c r="Y357" s="62">
        <v>2685.6</v>
      </c>
      <c r="Z357" s="62">
        <v>2619.9</v>
      </c>
      <c r="AA357" s="62">
        <f t="shared" si="2710"/>
        <v>2619.9</v>
      </c>
      <c r="AB357" s="62">
        <v>3736.5</v>
      </c>
      <c r="AC357" s="62">
        <v>3810</v>
      </c>
      <c r="AD357" s="62">
        <v>3846.4</v>
      </c>
      <c r="AE357" s="62">
        <v>3402</v>
      </c>
      <c r="AF357" s="62">
        <f t="shared" si="2711"/>
        <v>3402</v>
      </c>
      <c r="AG357" s="62">
        <v>3388</v>
      </c>
      <c r="AH357" s="62">
        <v>2954.2</v>
      </c>
      <c r="AI357" s="62">
        <v>3035.7</v>
      </c>
      <c r="AJ357" s="62">
        <v>3096</v>
      </c>
      <c r="AK357" s="62">
        <f t="shared" si="2712"/>
        <v>3096</v>
      </c>
      <c r="AL357" s="62">
        <v>2777.27</v>
      </c>
      <c r="AM357" s="62">
        <v>3027.04</v>
      </c>
      <c r="AN357" s="62">
        <v>2988.1</v>
      </c>
      <c r="AO357" s="62">
        <v>2941.8870000000002</v>
      </c>
      <c r="AP357" s="62">
        <f t="shared" si="2703"/>
        <v>2941.8870000000002</v>
      </c>
      <c r="AQ357" s="62">
        <v>2094.3000000000002</v>
      </c>
      <c r="AR357" s="62">
        <v>1982.616</v>
      </c>
      <c r="AS357" s="62">
        <v>1973.4010000000001</v>
      </c>
      <c r="AT357" s="62">
        <v>1050.809</v>
      </c>
      <c r="AU357" s="61">
        <f t="shared" si="2704"/>
        <v>1050.809</v>
      </c>
      <c r="AV357" s="62">
        <v>1016.3</v>
      </c>
      <c r="AW357" s="62">
        <v>1041.3</v>
      </c>
      <c r="AX357" s="62">
        <v>776.2</v>
      </c>
      <c r="AY357" s="62">
        <v>1043</v>
      </c>
      <c r="AZ357" s="61">
        <f t="shared" si="2705"/>
        <v>1043</v>
      </c>
      <c r="BA357" s="62">
        <v>958.2</v>
      </c>
      <c r="BB357" s="62">
        <v>684.5</v>
      </c>
    </row>
    <row r="358" spans="1:54" outlineLevel="1"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P358" s="61"/>
      <c r="AU358" s="61"/>
    </row>
    <row r="359" spans="1:54" outlineLevel="1"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3"/>
      <c r="AP359" s="61"/>
      <c r="AQ359" s="63"/>
      <c r="AR359" s="63"/>
      <c r="AS359" s="63"/>
      <c r="AT359" s="63"/>
      <c r="AU359" s="61"/>
      <c r="AV359" s="63"/>
      <c r="AW359" s="63"/>
      <c r="AX359" s="63"/>
      <c r="AY359" s="63"/>
      <c r="AZ359" s="63"/>
      <c r="BA359" s="63"/>
      <c r="BB359" s="63"/>
    </row>
    <row r="360" spans="1:54" outlineLevel="1">
      <c r="A360" s="54" t="s">
        <v>285</v>
      </c>
      <c r="B360" s="54" t="s">
        <v>105</v>
      </c>
      <c r="C360" s="65">
        <f t="shared" ref="C360:AZ360" si="2713">C386+C375+C362+C394</f>
        <v>8838.5</v>
      </c>
      <c r="D360" s="65">
        <f t="shared" si="2713"/>
        <v>8547.5</v>
      </c>
      <c r="E360" s="65">
        <f t="shared" si="2713"/>
        <v>9738</v>
      </c>
      <c r="F360" s="65">
        <f t="shared" si="2713"/>
        <v>9394.9999999999982</v>
      </c>
      <c r="G360" s="65">
        <f t="shared" si="2713"/>
        <v>9394.9999999999982</v>
      </c>
      <c r="H360" s="65">
        <f t="shared" si="2713"/>
        <v>8840.7999999999993</v>
      </c>
      <c r="I360" s="65">
        <f t="shared" si="2713"/>
        <v>8477.2000000000007</v>
      </c>
      <c r="J360" s="65">
        <f t="shared" si="2713"/>
        <v>7947.7</v>
      </c>
      <c r="K360" s="65">
        <f t="shared" si="2713"/>
        <v>8421.6009999999987</v>
      </c>
      <c r="L360" s="65">
        <f t="shared" si="2713"/>
        <v>8421.6009999999987</v>
      </c>
      <c r="M360" s="65">
        <f t="shared" si="2713"/>
        <v>7625.66</v>
      </c>
      <c r="N360" s="65">
        <f t="shared" si="2713"/>
        <v>7737.9</v>
      </c>
      <c r="O360" s="65">
        <f t="shared" si="2713"/>
        <v>14844.099999999999</v>
      </c>
      <c r="P360" s="65">
        <f t="shared" si="2713"/>
        <v>14957.447</v>
      </c>
      <c r="Q360" s="65">
        <f t="shared" si="2713"/>
        <v>14957.447</v>
      </c>
      <c r="R360" s="65">
        <f t="shared" si="2713"/>
        <v>14189.1</v>
      </c>
      <c r="S360" s="65">
        <f t="shared" si="2713"/>
        <v>14323.98</v>
      </c>
      <c r="T360" s="65">
        <f t="shared" si="2713"/>
        <v>14800.460000000001</v>
      </c>
      <c r="U360" s="65">
        <f t="shared" si="2713"/>
        <v>15379.74</v>
      </c>
      <c r="V360" s="65">
        <f t="shared" si="2713"/>
        <v>15379.74</v>
      </c>
      <c r="W360" s="65">
        <f t="shared" si="2713"/>
        <v>14572.549999999997</v>
      </c>
      <c r="X360" s="65">
        <f t="shared" si="2713"/>
        <v>14842.46</v>
      </c>
      <c r="Y360" s="65">
        <f t="shared" si="2713"/>
        <v>15878.800000000001</v>
      </c>
      <c r="Z360" s="65">
        <f t="shared" si="2713"/>
        <v>21184.629999999997</v>
      </c>
      <c r="AA360" s="65">
        <f t="shared" si="2713"/>
        <v>21184.629999999997</v>
      </c>
      <c r="AB360" s="65">
        <f t="shared" si="2713"/>
        <v>56058.76</v>
      </c>
      <c r="AC360" s="65">
        <f t="shared" si="2713"/>
        <v>61092.9</v>
      </c>
      <c r="AD360" s="65">
        <f t="shared" si="2713"/>
        <v>64320.6</v>
      </c>
      <c r="AE360" s="65">
        <f t="shared" si="2713"/>
        <v>60917.56</v>
      </c>
      <c r="AF360" s="65">
        <f t="shared" si="2713"/>
        <v>60917.56</v>
      </c>
      <c r="AG360" s="65">
        <f t="shared" si="2713"/>
        <v>61818.200000000004</v>
      </c>
      <c r="AH360" s="65">
        <f t="shared" si="2713"/>
        <v>58602.400000000001</v>
      </c>
      <c r="AI360" s="65">
        <f t="shared" si="2713"/>
        <v>58635.339999999989</v>
      </c>
      <c r="AJ360" s="65">
        <f t="shared" si="2713"/>
        <v>60448.5</v>
      </c>
      <c r="AK360" s="65">
        <f t="shared" si="2713"/>
        <v>60448.5</v>
      </c>
      <c r="AL360" s="65">
        <f t="shared" si="2713"/>
        <v>52223.9</v>
      </c>
      <c r="AM360" s="65">
        <f t="shared" si="2713"/>
        <v>54330.87</v>
      </c>
      <c r="AN360" s="65">
        <f t="shared" si="2713"/>
        <v>54500.840000000004</v>
      </c>
      <c r="AO360" s="65">
        <f t="shared" si="2713"/>
        <v>54685.39</v>
      </c>
      <c r="AP360" s="65">
        <f t="shared" si="2713"/>
        <v>54685.39</v>
      </c>
      <c r="AQ360" s="65">
        <f t="shared" si="2713"/>
        <v>53192.3</v>
      </c>
      <c r="AR360" s="65">
        <f t="shared" si="2713"/>
        <v>50593.543000000005</v>
      </c>
      <c r="AS360" s="65">
        <f t="shared" si="2713"/>
        <v>50570.786</v>
      </c>
      <c r="AT360" s="65">
        <f t="shared" si="2713"/>
        <v>42747.015000000007</v>
      </c>
      <c r="AU360" s="65">
        <f t="shared" si="2713"/>
        <v>42747.015000000007</v>
      </c>
      <c r="AV360" s="65">
        <f t="shared" si="2713"/>
        <v>41646.499999999993</v>
      </c>
      <c r="AW360" s="65">
        <f t="shared" si="2713"/>
        <v>40759.300000000003</v>
      </c>
      <c r="AX360" s="65">
        <f t="shared" si="2713"/>
        <v>32355.7</v>
      </c>
      <c r="AY360" s="65">
        <f t="shared" si="2713"/>
        <v>37133.1</v>
      </c>
      <c r="AZ360" s="65">
        <f t="shared" si="2713"/>
        <v>37133.1</v>
      </c>
      <c r="BA360" s="65">
        <f t="shared" ref="BA360:BB360" si="2714">BA386+BA375+BA362+BA394</f>
        <v>35159.399999999994</v>
      </c>
      <c r="BB360" s="65">
        <f t="shared" si="2714"/>
        <v>34864.5</v>
      </c>
    </row>
    <row r="361" spans="1:54" outlineLevel="1"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3"/>
      <c r="AP361" s="61"/>
      <c r="AQ361" s="63"/>
      <c r="AR361" s="63"/>
      <c r="AS361" s="63"/>
      <c r="AT361" s="63"/>
      <c r="AU361" s="61"/>
      <c r="AV361" s="63"/>
      <c r="AW361" s="63"/>
      <c r="AX361" s="63"/>
      <c r="AY361" s="63"/>
      <c r="AZ361" s="63"/>
      <c r="BA361" s="63"/>
      <c r="BB361" s="63"/>
    </row>
    <row r="362" spans="1:54" outlineLevel="1">
      <c r="A362" s="54" t="s">
        <v>286</v>
      </c>
      <c r="B362" s="54" t="s">
        <v>91</v>
      </c>
      <c r="C362" s="65">
        <f t="shared" ref="C362:AP362" si="2715">SUM(C363:C372)</f>
        <v>3163.7</v>
      </c>
      <c r="D362" s="65">
        <f t="shared" si="2715"/>
        <v>3275.9</v>
      </c>
      <c r="E362" s="65">
        <f t="shared" si="2715"/>
        <v>4220.8999999999996</v>
      </c>
      <c r="F362" s="65">
        <f t="shared" si="2715"/>
        <v>4572.9099999999989</v>
      </c>
      <c r="G362" s="65">
        <f t="shared" si="2715"/>
        <v>4572.9099999999989</v>
      </c>
      <c r="H362" s="65">
        <f t="shared" si="2715"/>
        <v>4526.2</v>
      </c>
      <c r="I362" s="65">
        <f t="shared" si="2715"/>
        <v>4478.7700000000004</v>
      </c>
      <c r="J362" s="65">
        <f t="shared" si="2715"/>
        <v>4280.7</v>
      </c>
      <c r="K362" s="65">
        <f t="shared" si="2715"/>
        <v>4177.8</v>
      </c>
      <c r="L362" s="65">
        <f t="shared" si="2715"/>
        <v>4177.8</v>
      </c>
      <c r="M362" s="65">
        <f t="shared" si="2715"/>
        <v>3883.6000000000004</v>
      </c>
      <c r="N362" s="65">
        <f t="shared" si="2715"/>
        <v>4474.5</v>
      </c>
      <c r="O362" s="65">
        <f t="shared" si="2715"/>
        <v>4715.08</v>
      </c>
      <c r="P362" s="65">
        <f t="shared" si="2715"/>
        <v>6912</v>
      </c>
      <c r="Q362" s="65">
        <f t="shared" si="2715"/>
        <v>6912</v>
      </c>
      <c r="R362" s="65">
        <f t="shared" si="2715"/>
        <v>4083.3999999999996</v>
      </c>
      <c r="S362" s="65">
        <f t="shared" si="2715"/>
        <v>3412.8</v>
      </c>
      <c r="T362" s="65">
        <f t="shared" si="2715"/>
        <v>3863.1</v>
      </c>
      <c r="U362" s="65">
        <f t="shared" si="2715"/>
        <v>4567.1999999999989</v>
      </c>
      <c r="V362" s="65">
        <f t="shared" si="2715"/>
        <v>4567.1999999999989</v>
      </c>
      <c r="W362" s="65">
        <f t="shared" si="2715"/>
        <v>2479.0000000000005</v>
      </c>
      <c r="X362" s="65">
        <f t="shared" si="2715"/>
        <v>2639.5</v>
      </c>
      <c r="Y362" s="65">
        <f t="shared" si="2715"/>
        <v>2295.1</v>
      </c>
      <c r="Z362" s="65">
        <f t="shared" si="2715"/>
        <v>7518.5999999999985</v>
      </c>
      <c r="AA362" s="65">
        <f t="shared" si="2715"/>
        <v>7518.5999999999985</v>
      </c>
      <c r="AB362" s="65">
        <f t="shared" si="2715"/>
        <v>11533.500000000002</v>
      </c>
      <c r="AC362" s="65">
        <f t="shared" si="2715"/>
        <v>12863.900000000001</v>
      </c>
      <c r="AD362" s="65">
        <f t="shared" si="2715"/>
        <v>16717.3</v>
      </c>
      <c r="AE362" s="65">
        <f t="shared" si="2715"/>
        <v>16159.699999999999</v>
      </c>
      <c r="AF362" s="65">
        <f t="shared" si="2715"/>
        <v>16159.699999999999</v>
      </c>
      <c r="AG362" s="65">
        <f t="shared" si="2715"/>
        <v>15006.199999999999</v>
      </c>
      <c r="AH362" s="65">
        <f t="shared" si="2715"/>
        <v>14471.100000000002</v>
      </c>
      <c r="AI362" s="65">
        <f t="shared" si="2715"/>
        <v>12747.1</v>
      </c>
      <c r="AJ362" s="65">
        <f t="shared" si="2715"/>
        <v>13693.9</v>
      </c>
      <c r="AK362" s="65">
        <f t="shared" si="2715"/>
        <v>13693.9</v>
      </c>
      <c r="AL362" s="65">
        <f t="shared" si="2715"/>
        <v>14285.5</v>
      </c>
      <c r="AM362" s="65">
        <f t="shared" si="2715"/>
        <v>11638.866999999998</v>
      </c>
      <c r="AN362" s="65">
        <f t="shared" si="2715"/>
        <v>12303.630000000003</v>
      </c>
      <c r="AO362" s="65">
        <f t="shared" si="2715"/>
        <v>13337.868000000002</v>
      </c>
      <c r="AP362" s="65">
        <f t="shared" si="2715"/>
        <v>13337.868000000002</v>
      </c>
      <c r="AQ362" s="65">
        <f>SUM(AQ363:AQ373)</f>
        <v>13104.600000000002</v>
      </c>
      <c r="AR362" s="65">
        <f>SUM(AR363:AR373)</f>
        <v>11952.135999999999</v>
      </c>
      <c r="AS362" s="65">
        <f>SUM(AS363:AS373)</f>
        <v>9610.364999999998</v>
      </c>
      <c r="AT362" s="65">
        <f>SUM(AT363:AT372)</f>
        <v>10413.499</v>
      </c>
      <c r="AU362" s="65">
        <f>SUM(AU363:AU372)</f>
        <v>10413.499</v>
      </c>
      <c r="AV362" s="65">
        <f t="shared" ref="AV362:AZ362" si="2716">SUM(AV363:AV372)</f>
        <v>10296.199999999999</v>
      </c>
      <c r="AW362" s="65">
        <f t="shared" si="2716"/>
        <v>9476.4</v>
      </c>
      <c r="AX362" s="65">
        <f t="shared" si="2716"/>
        <v>8333.1000000000022</v>
      </c>
      <c r="AY362" s="65">
        <f t="shared" si="2716"/>
        <v>9607.6</v>
      </c>
      <c r="AZ362" s="65">
        <f t="shared" si="2716"/>
        <v>9607.6</v>
      </c>
      <c r="BA362" s="65">
        <f t="shared" ref="BA362" si="2717">SUM(BA363:BA372)</f>
        <v>9352.9999999999982</v>
      </c>
      <c r="BB362" s="65">
        <f>SUM(BB363:BB373)</f>
        <v>11220.3</v>
      </c>
    </row>
    <row r="363" spans="1:54" outlineLevel="1">
      <c r="A363" s="60" t="s">
        <v>287</v>
      </c>
      <c r="B363" s="60" t="s">
        <v>83</v>
      </c>
      <c r="C363" s="62">
        <v>1375.6</v>
      </c>
      <c r="D363" s="62">
        <v>1425.8</v>
      </c>
      <c r="E363" s="62">
        <v>1885.8</v>
      </c>
      <c r="F363" s="62">
        <v>2161.4</v>
      </c>
      <c r="G363" s="62">
        <f>F363</f>
        <v>2161.4</v>
      </c>
      <c r="H363" s="62">
        <v>2201.8000000000002</v>
      </c>
      <c r="I363" s="62">
        <v>2133.36</v>
      </c>
      <c r="J363" s="62">
        <v>1950.7</v>
      </c>
      <c r="K363" s="62">
        <v>1764.5</v>
      </c>
      <c r="L363" s="62">
        <f>K363</f>
        <v>1764.5</v>
      </c>
      <c r="M363" s="62">
        <v>1989.7</v>
      </c>
      <c r="N363" s="62">
        <v>2324.8000000000002</v>
      </c>
      <c r="O363" s="62">
        <v>1952</v>
      </c>
      <c r="P363" s="62">
        <v>4076.7</v>
      </c>
      <c r="Q363" s="62">
        <f>P363</f>
        <v>4076.7</v>
      </c>
      <c r="R363" s="62">
        <v>1582.4</v>
      </c>
      <c r="S363" s="62">
        <v>1028.3</v>
      </c>
      <c r="T363" s="62">
        <v>1273.3</v>
      </c>
      <c r="U363" s="62">
        <v>1113.0999999999999</v>
      </c>
      <c r="V363" s="62">
        <f>U363</f>
        <v>1113.0999999999999</v>
      </c>
      <c r="W363" s="62">
        <v>748.1</v>
      </c>
      <c r="X363" s="62">
        <v>815.4</v>
      </c>
      <c r="Y363" s="62">
        <v>439.5</v>
      </c>
      <c r="Z363" s="62">
        <v>3354.4</v>
      </c>
      <c r="AA363" s="62">
        <f>Z363</f>
        <v>3354.4</v>
      </c>
      <c r="AB363" s="62">
        <v>1942.5</v>
      </c>
      <c r="AC363" s="62">
        <v>2631.1</v>
      </c>
      <c r="AD363" s="62">
        <v>4535.6000000000004</v>
      </c>
      <c r="AE363" s="62">
        <v>3805.6</v>
      </c>
      <c r="AF363" s="62">
        <f>AE363</f>
        <v>3805.6</v>
      </c>
      <c r="AG363" s="62">
        <v>3234.5</v>
      </c>
      <c r="AH363" s="62">
        <v>3071.8</v>
      </c>
      <c r="AI363" s="62">
        <v>1155.7</v>
      </c>
      <c r="AJ363" s="62">
        <v>945.1</v>
      </c>
      <c r="AK363" s="62">
        <f>AJ363</f>
        <v>945.1</v>
      </c>
      <c r="AL363" s="62">
        <v>3863.5</v>
      </c>
      <c r="AM363" s="62">
        <v>725.98800000000006</v>
      </c>
      <c r="AN363" s="62">
        <v>429.27</v>
      </c>
      <c r="AO363" s="62">
        <v>331.15100000000001</v>
      </c>
      <c r="AP363" s="62">
        <f>AO363</f>
        <v>331.15100000000001</v>
      </c>
      <c r="AQ363" s="62">
        <v>289.2</v>
      </c>
      <c r="AR363" s="62">
        <v>362.68</v>
      </c>
      <c r="AS363" s="62">
        <v>141.12799999999999</v>
      </c>
      <c r="AT363" s="62">
        <v>163.84399999999999</v>
      </c>
      <c r="AU363" s="61">
        <f>AT363</f>
        <v>163.84399999999999</v>
      </c>
      <c r="AV363" s="62">
        <v>128.1</v>
      </c>
      <c r="AW363" s="62">
        <v>92</v>
      </c>
      <c r="AX363" s="62">
        <v>813.6</v>
      </c>
      <c r="AY363" s="62">
        <v>55.9</v>
      </c>
      <c r="AZ363" s="62">
        <f t="shared" ref="AZ363:AZ372" si="2718">AY363</f>
        <v>55.9</v>
      </c>
      <c r="BA363" s="62">
        <v>137.30000000000001</v>
      </c>
      <c r="BB363" s="62">
        <v>88.3</v>
      </c>
    </row>
    <row r="364" spans="1:54" outlineLevel="1">
      <c r="A364" s="60" t="s">
        <v>288</v>
      </c>
      <c r="B364" s="60" t="s">
        <v>84</v>
      </c>
      <c r="C364" s="62">
        <v>0</v>
      </c>
      <c r="D364" s="62">
        <v>0</v>
      </c>
      <c r="E364" s="62">
        <v>0</v>
      </c>
      <c r="F364" s="62">
        <v>0</v>
      </c>
      <c r="G364" s="62">
        <f t="shared" ref="G364:G372" si="2719">F364</f>
        <v>0</v>
      </c>
      <c r="H364" s="62">
        <v>0</v>
      </c>
      <c r="I364" s="62">
        <v>0</v>
      </c>
      <c r="J364" s="62">
        <v>0</v>
      </c>
      <c r="K364" s="62">
        <v>0</v>
      </c>
      <c r="L364" s="62">
        <f t="shared" ref="L364:L372" si="2720">K364</f>
        <v>0</v>
      </c>
      <c r="M364" s="62">
        <v>0</v>
      </c>
      <c r="N364" s="62">
        <v>0</v>
      </c>
      <c r="O364" s="62">
        <v>0</v>
      </c>
      <c r="P364" s="62">
        <v>0</v>
      </c>
      <c r="Q364" s="62">
        <f t="shared" ref="Q364:Q372" si="2721">P364</f>
        <v>0</v>
      </c>
      <c r="R364" s="62">
        <v>0</v>
      </c>
      <c r="S364" s="62">
        <v>0</v>
      </c>
      <c r="T364" s="62">
        <v>0</v>
      </c>
      <c r="U364" s="62">
        <v>68.8</v>
      </c>
      <c r="V364" s="62">
        <f t="shared" ref="V364:V372" si="2722">U364</f>
        <v>68.8</v>
      </c>
      <c r="W364" s="62">
        <v>451.6</v>
      </c>
      <c r="X364" s="62">
        <v>456.1</v>
      </c>
      <c r="Y364" s="62">
        <v>504.2</v>
      </c>
      <c r="Z364" s="62">
        <v>542.1</v>
      </c>
      <c r="AA364" s="62">
        <f t="shared" ref="AA364:AA372" si="2723">Z364</f>
        <v>542.1</v>
      </c>
      <c r="AB364" s="62">
        <v>956.4</v>
      </c>
      <c r="AC364" s="62">
        <v>1081.0999999999999</v>
      </c>
      <c r="AD364" s="62">
        <v>1129.2</v>
      </c>
      <c r="AE364" s="62">
        <v>1059.7</v>
      </c>
      <c r="AF364" s="62">
        <f t="shared" ref="AF364:AF372" si="2724">AE364</f>
        <v>1059.7</v>
      </c>
      <c r="AG364" s="62">
        <v>1120.8</v>
      </c>
      <c r="AH364" s="62">
        <v>969.8</v>
      </c>
      <c r="AI364" s="62">
        <v>981.2</v>
      </c>
      <c r="AJ364" s="62">
        <v>1005.5</v>
      </c>
      <c r="AK364" s="62">
        <f t="shared" ref="AK364:AK372" si="2725">AJ364</f>
        <v>1005.5</v>
      </c>
      <c r="AL364" s="62">
        <v>847.3</v>
      </c>
      <c r="AM364" s="62">
        <v>890.59199999999998</v>
      </c>
      <c r="AN364" s="62">
        <v>854.66</v>
      </c>
      <c r="AO364" s="62">
        <v>878.44799999999998</v>
      </c>
      <c r="AP364" s="62">
        <f t="shared" ref="AP364:AP372" si="2726">AO364</f>
        <v>878.44799999999998</v>
      </c>
      <c r="AQ364" s="62">
        <v>635</v>
      </c>
      <c r="AR364" s="62">
        <v>607.55499999999995</v>
      </c>
      <c r="AS364" s="62">
        <v>628.54600000000005</v>
      </c>
      <c r="AT364" s="62">
        <v>298.60000000000002</v>
      </c>
      <c r="AU364" s="61">
        <f t="shared" ref="AU364:AU371" si="2727">AT364</f>
        <v>298.60000000000002</v>
      </c>
      <c r="AV364" s="62">
        <v>307.39999999999998</v>
      </c>
      <c r="AW364" s="62">
        <v>325</v>
      </c>
      <c r="AX364" s="62">
        <v>168.4</v>
      </c>
      <c r="AY364" s="62">
        <v>207.2</v>
      </c>
      <c r="AZ364" s="62">
        <f t="shared" si="2718"/>
        <v>207.2</v>
      </c>
      <c r="BA364" s="62">
        <v>265.89999999999998</v>
      </c>
      <c r="BB364" s="62">
        <v>183.4</v>
      </c>
    </row>
    <row r="365" spans="1:54" outlineLevel="1">
      <c r="A365" s="60" t="s">
        <v>289</v>
      </c>
      <c r="B365" s="60" t="s">
        <v>85</v>
      </c>
      <c r="C365" s="62">
        <v>717.9</v>
      </c>
      <c r="D365" s="62">
        <v>717.1</v>
      </c>
      <c r="E365" s="62">
        <v>999.4</v>
      </c>
      <c r="F365" s="62">
        <v>802.87</v>
      </c>
      <c r="G365" s="62">
        <f t="shared" si="2719"/>
        <v>802.87</v>
      </c>
      <c r="H365" s="62">
        <v>797.4</v>
      </c>
      <c r="I365" s="62">
        <v>741.99</v>
      </c>
      <c r="J365" s="62">
        <v>697</v>
      </c>
      <c r="K365" s="62">
        <v>814.9</v>
      </c>
      <c r="L365" s="62">
        <f t="shared" si="2720"/>
        <v>814.9</v>
      </c>
      <c r="M365" s="62">
        <v>759</v>
      </c>
      <c r="N365" s="62">
        <v>867.4</v>
      </c>
      <c r="O365" s="62">
        <v>1370.82</v>
      </c>
      <c r="P365" s="62">
        <v>1553.78</v>
      </c>
      <c r="Q365" s="62">
        <f t="shared" si="2721"/>
        <v>1553.78</v>
      </c>
      <c r="R365" s="62">
        <v>1346.8</v>
      </c>
      <c r="S365" s="62">
        <v>1384.9</v>
      </c>
      <c r="T365" s="62">
        <v>1450.5</v>
      </c>
      <c r="U365" s="62">
        <v>1737</v>
      </c>
      <c r="V365" s="62">
        <f t="shared" si="2722"/>
        <v>1737</v>
      </c>
      <c r="W365" s="62">
        <v>0</v>
      </c>
      <c r="X365" s="62">
        <v>0</v>
      </c>
      <c r="Y365" s="62">
        <v>0</v>
      </c>
      <c r="Z365" s="62">
        <v>1829.8</v>
      </c>
      <c r="AA365" s="62">
        <f t="shared" si="2723"/>
        <v>1829.8</v>
      </c>
      <c r="AB365" s="62">
        <v>5104.8</v>
      </c>
      <c r="AC365" s="62">
        <v>5710</v>
      </c>
      <c r="AD365" s="62">
        <v>6745.1</v>
      </c>
      <c r="AE365" s="62">
        <v>6774.2</v>
      </c>
      <c r="AF365" s="62">
        <f t="shared" si="2724"/>
        <v>6774.2</v>
      </c>
      <c r="AG365" s="62">
        <v>6555.2</v>
      </c>
      <c r="AH365" s="62">
        <v>6094.3</v>
      </c>
      <c r="AI365" s="62">
        <v>6301.1</v>
      </c>
      <c r="AJ365" s="62">
        <v>6770.6</v>
      </c>
      <c r="AK365" s="62">
        <f t="shared" si="2725"/>
        <v>6770.6</v>
      </c>
      <c r="AL365" s="62">
        <v>5490.1</v>
      </c>
      <c r="AM365" s="62">
        <v>5716.5129999999999</v>
      </c>
      <c r="AN365" s="62">
        <v>5984.9</v>
      </c>
      <c r="AO365" s="62">
        <v>6375.93</v>
      </c>
      <c r="AP365" s="62">
        <f t="shared" si="2726"/>
        <v>6375.93</v>
      </c>
      <c r="AQ365" s="62">
        <v>5592.3</v>
      </c>
      <c r="AR365" s="62">
        <v>5648.8919999999998</v>
      </c>
      <c r="AS365" s="62">
        <v>5516.9650000000001</v>
      </c>
      <c r="AT365" s="62">
        <v>5302.4780000000001</v>
      </c>
      <c r="AU365" s="61">
        <f t="shared" si="2727"/>
        <v>5302.4780000000001</v>
      </c>
      <c r="AV365" s="62">
        <v>5350.7</v>
      </c>
      <c r="AW365" s="62">
        <v>5757.7</v>
      </c>
      <c r="AX365" s="62">
        <v>5368.3</v>
      </c>
      <c r="AY365" s="62">
        <v>6341.8</v>
      </c>
      <c r="AZ365" s="62">
        <f t="shared" si="2718"/>
        <v>6341.8</v>
      </c>
      <c r="BA365" s="62">
        <v>6014.2</v>
      </c>
      <c r="BB365" s="62">
        <v>5031.7</v>
      </c>
    </row>
    <row r="366" spans="1:54" outlineLevel="1">
      <c r="A366" s="60" t="s">
        <v>290</v>
      </c>
      <c r="B366" s="60" t="s">
        <v>86</v>
      </c>
      <c r="C366" s="62">
        <v>0</v>
      </c>
      <c r="D366" s="62">
        <v>0</v>
      </c>
      <c r="E366" s="62">
        <v>0</v>
      </c>
      <c r="F366" s="62">
        <v>0</v>
      </c>
      <c r="G366" s="62">
        <f t="shared" si="2719"/>
        <v>0</v>
      </c>
      <c r="H366" s="62">
        <v>0</v>
      </c>
      <c r="I366" s="62">
        <v>0</v>
      </c>
      <c r="J366" s="62">
        <v>0</v>
      </c>
      <c r="K366" s="62">
        <v>79.7</v>
      </c>
      <c r="L366" s="62">
        <f t="shared" si="2720"/>
        <v>79.7</v>
      </c>
      <c r="M366" s="62">
        <v>32.4</v>
      </c>
      <c r="N366" s="62">
        <v>0</v>
      </c>
      <c r="O366" s="62">
        <v>0</v>
      </c>
      <c r="P366" s="62">
        <v>201.69</v>
      </c>
      <c r="Q366" s="62">
        <f t="shared" si="2721"/>
        <v>201.69</v>
      </c>
      <c r="R366" s="62">
        <v>134.6</v>
      </c>
      <c r="S366" s="62">
        <v>0</v>
      </c>
      <c r="T366" s="62">
        <v>0</v>
      </c>
      <c r="U366" s="62">
        <v>153</v>
      </c>
      <c r="V366" s="62">
        <f t="shared" si="2722"/>
        <v>153</v>
      </c>
      <c r="W366" s="62">
        <v>56.7</v>
      </c>
      <c r="X366" s="62" t="s">
        <v>103</v>
      </c>
      <c r="Y366" s="62" t="s">
        <v>102</v>
      </c>
      <c r="Z366" s="62">
        <v>95.9</v>
      </c>
      <c r="AA366" s="62">
        <f t="shared" si="2723"/>
        <v>95.9</v>
      </c>
      <c r="AB366" s="62">
        <v>0</v>
      </c>
      <c r="AC366" s="62">
        <v>0</v>
      </c>
      <c r="AD366" s="62">
        <v>0</v>
      </c>
      <c r="AE366" s="62">
        <v>0</v>
      </c>
      <c r="AF366" s="62">
        <f t="shared" si="2724"/>
        <v>0</v>
      </c>
      <c r="AG366" s="62">
        <v>0</v>
      </c>
      <c r="AH366" s="62">
        <v>0</v>
      </c>
      <c r="AI366" s="62">
        <v>0</v>
      </c>
      <c r="AJ366" s="62">
        <v>180.8</v>
      </c>
      <c r="AK366" s="62">
        <f t="shared" si="2725"/>
        <v>180.8</v>
      </c>
      <c r="AL366" s="62">
        <v>180.8</v>
      </c>
      <c r="AM366" s="62">
        <v>180.77199999999999</v>
      </c>
      <c r="AN366" s="62">
        <v>180.8</v>
      </c>
      <c r="AO366" s="62">
        <v>0.26</v>
      </c>
      <c r="AP366" s="62">
        <f t="shared" si="2726"/>
        <v>0.26</v>
      </c>
      <c r="AQ366" s="62">
        <v>0.2</v>
      </c>
      <c r="AR366" s="62">
        <v>0.24399999999999999</v>
      </c>
      <c r="AS366" s="62">
        <v>0.24399999999999999</v>
      </c>
      <c r="AT366" s="62">
        <v>294.23099999999999</v>
      </c>
      <c r="AU366" s="61">
        <f t="shared" si="2727"/>
        <v>294.23099999999999</v>
      </c>
      <c r="AV366" s="62">
        <v>1018.3</v>
      </c>
      <c r="AW366" s="62">
        <v>41.4</v>
      </c>
      <c r="AX366" s="62">
        <v>40.1</v>
      </c>
      <c r="AY366" s="62">
        <v>1.4</v>
      </c>
      <c r="AZ366" s="62">
        <f t="shared" si="2718"/>
        <v>1.4</v>
      </c>
      <c r="BA366" s="62">
        <v>0.7</v>
      </c>
      <c r="BB366" s="62">
        <v>0.7</v>
      </c>
    </row>
    <row r="367" spans="1:54" outlineLevel="1">
      <c r="A367" s="60" t="s">
        <v>291</v>
      </c>
      <c r="B367" s="60" t="s">
        <v>87</v>
      </c>
      <c r="C367" s="62">
        <v>177.4</v>
      </c>
      <c r="D367" s="62">
        <v>211.4</v>
      </c>
      <c r="E367" s="62">
        <v>254.9</v>
      </c>
      <c r="F367" s="62">
        <v>201.2</v>
      </c>
      <c r="G367" s="62">
        <f t="shared" si="2719"/>
        <v>201.2</v>
      </c>
      <c r="H367" s="62">
        <v>196.1</v>
      </c>
      <c r="I367" s="62">
        <v>223.26</v>
      </c>
      <c r="J367" s="62">
        <v>237.7</v>
      </c>
      <c r="K367" s="62">
        <v>208.1</v>
      </c>
      <c r="L367" s="62">
        <f t="shared" si="2720"/>
        <v>208.1</v>
      </c>
      <c r="M367" s="62">
        <v>179.8</v>
      </c>
      <c r="N367" s="62">
        <v>208.2</v>
      </c>
      <c r="O367" s="62">
        <v>372</v>
      </c>
      <c r="P367" s="62">
        <v>366</v>
      </c>
      <c r="Q367" s="62">
        <f t="shared" si="2721"/>
        <v>366</v>
      </c>
      <c r="R367" s="62">
        <v>309</v>
      </c>
      <c r="S367" s="62">
        <v>336.3</v>
      </c>
      <c r="T367" s="62">
        <v>484.8</v>
      </c>
      <c r="U367" s="62">
        <v>574.4</v>
      </c>
      <c r="V367" s="62">
        <f t="shared" si="2722"/>
        <v>574.4</v>
      </c>
      <c r="W367" s="62">
        <v>464.8</v>
      </c>
      <c r="X367" s="62">
        <v>543</v>
      </c>
      <c r="Y367" s="62">
        <v>512.29999999999995</v>
      </c>
      <c r="Z367" s="62">
        <v>560.4</v>
      </c>
      <c r="AA367" s="62">
        <f t="shared" si="2723"/>
        <v>560.4</v>
      </c>
      <c r="AB367" s="62">
        <v>986</v>
      </c>
      <c r="AC367" s="62">
        <v>1111.5999999999999</v>
      </c>
      <c r="AD367" s="62">
        <v>1345.8</v>
      </c>
      <c r="AE367" s="62">
        <v>1340.7</v>
      </c>
      <c r="AF367" s="62">
        <f t="shared" si="2724"/>
        <v>1340.7</v>
      </c>
      <c r="AG367" s="62">
        <v>1242.5</v>
      </c>
      <c r="AH367" s="62">
        <v>1217.5</v>
      </c>
      <c r="AI367" s="62">
        <v>1342.4</v>
      </c>
      <c r="AJ367" s="62">
        <v>1255.3</v>
      </c>
      <c r="AK367" s="62">
        <f t="shared" si="2725"/>
        <v>1255.3</v>
      </c>
      <c r="AL367" s="62">
        <v>951.3</v>
      </c>
      <c r="AM367" s="62">
        <v>961.85500000000002</v>
      </c>
      <c r="AN367" s="62">
        <v>985.4</v>
      </c>
      <c r="AO367" s="62">
        <v>1276.9770000000001</v>
      </c>
      <c r="AP367" s="62">
        <f t="shared" si="2726"/>
        <v>1276.9770000000001</v>
      </c>
      <c r="AQ367" s="62">
        <v>1087.8</v>
      </c>
      <c r="AR367" s="62">
        <v>941.26700000000005</v>
      </c>
      <c r="AS367" s="62">
        <v>1072.729</v>
      </c>
      <c r="AT367" s="62">
        <v>1019.688</v>
      </c>
      <c r="AU367" s="61">
        <f t="shared" si="2727"/>
        <v>1019.688</v>
      </c>
      <c r="AV367" s="62">
        <v>1138.5999999999999</v>
      </c>
      <c r="AW367" s="62">
        <v>954.6</v>
      </c>
      <c r="AX367" s="62">
        <v>735.3</v>
      </c>
      <c r="AY367" s="62">
        <v>1200.9000000000001</v>
      </c>
      <c r="AZ367" s="62">
        <f t="shared" si="2718"/>
        <v>1200.9000000000001</v>
      </c>
      <c r="BA367" s="62">
        <v>1224.5999999999999</v>
      </c>
      <c r="BB367" s="62">
        <v>650.20000000000005</v>
      </c>
    </row>
    <row r="368" spans="1:54" outlineLevel="1">
      <c r="A368" s="60" t="s">
        <v>292</v>
      </c>
      <c r="B368" s="60" t="s">
        <v>88</v>
      </c>
      <c r="C368" s="62">
        <v>751.8</v>
      </c>
      <c r="D368" s="62">
        <v>740.6</v>
      </c>
      <c r="E368" s="62">
        <v>861.1</v>
      </c>
      <c r="F368" s="62">
        <v>1048</v>
      </c>
      <c r="G368" s="62">
        <f t="shared" si="2719"/>
        <v>1048</v>
      </c>
      <c r="H368" s="62">
        <v>910.7</v>
      </c>
      <c r="I368" s="62">
        <v>951.66</v>
      </c>
      <c r="J368" s="62">
        <v>986</v>
      </c>
      <c r="K368" s="62">
        <v>1075.4000000000001</v>
      </c>
      <c r="L368" s="62">
        <f t="shared" si="2720"/>
        <v>1075.4000000000001</v>
      </c>
      <c r="M368" s="62">
        <v>721</v>
      </c>
      <c r="N368" s="62">
        <v>743.7</v>
      </c>
      <c r="O368" s="62">
        <v>509</v>
      </c>
      <c r="P368" s="62">
        <v>269.89</v>
      </c>
      <c r="Q368" s="62">
        <f t="shared" si="2721"/>
        <v>269.89</v>
      </c>
      <c r="R368" s="62">
        <v>250.5</v>
      </c>
      <c r="S368" s="62">
        <v>218.8</v>
      </c>
      <c r="T368" s="62">
        <v>208</v>
      </c>
      <c r="U368" s="62">
        <v>310.10000000000002</v>
      </c>
      <c r="V368" s="62">
        <f t="shared" si="2722"/>
        <v>310.10000000000002</v>
      </c>
      <c r="W368" s="62">
        <v>227.2</v>
      </c>
      <c r="X368" s="62">
        <v>229</v>
      </c>
      <c r="Y368" s="62">
        <v>233.1</v>
      </c>
      <c r="Z368" s="62">
        <v>320.89999999999998</v>
      </c>
      <c r="AA368" s="62">
        <f t="shared" si="2723"/>
        <v>320.89999999999998</v>
      </c>
      <c r="AB368" s="62">
        <v>488.6</v>
      </c>
      <c r="AC368" s="62">
        <v>614.79999999999995</v>
      </c>
      <c r="AD368" s="62">
        <v>806.6</v>
      </c>
      <c r="AE368" s="62">
        <v>785.4</v>
      </c>
      <c r="AF368" s="62">
        <f t="shared" si="2724"/>
        <v>785.4</v>
      </c>
      <c r="AG368" s="62">
        <v>658.5</v>
      </c>
      <c r="AH368" s="62">
        <v>557</v>
      </c>
      <c r="AI368" s="62">
        <v>592.70000000000005</v>
      </c>
      <c r="AJ368" s="62">
        <v>766.4</v>
      </c>
      <c r="AK368" s="62">
        <f t="shared" si="2725"/>
        <v>766.4</v>
      </c>
      <c r="AL368" s="62">
        <v>587.70000000000005</v>
      </c>
      <c r="AM368" s="62">
        <v>618.98800000000006</v>
      </c>
      <c r="AN368" s="62">
        <v>676.2</v>
      </c>
      <c r="AO368" s="62">
        <v>828.125</v>
      </c>
      <c r="AP368" s="62">
        <f t="shared" si="2726"/>
        <v>828.125</v>
      </c>
      <c r="AQ368" s="62">
        <v>730.6</v>
      </c>
      <c r="AR368" s="62">
        <v>607.06299999999999</v>
      </c>
      <c r="AS368" s="62">
        <v>518.49900000000002</v>
      </c>
      <c r="AT368" s="62">
        <v>634.76</v>
      </c>
      <c r="AU368" s="61">
        <f t="shared" si="2727"/>
        <v>634.76</v>
      </c>
      <c r="AV368" s="62">
        <v>593.29999999999995</v>
      </c>
      <c r="AW368" s="62">
        <v>582.70000000000005</v>
      </c>
      <c r="AX368" s="62">
        <v>495.1</v>
      </c>
      <c r="AY368" s="62">
        <v>674.4</v>
      </c>
      <c r="AZ368" s="62">
        <f t="shared" si="2718"/>
        <v>674.4</v>
      </c>
      <c r="BA368" s="62">
        <v>607.4</v>
      </c>
      <c r="BB368" s="62">
        <v>502.1</v>
      </c>
    </row>
    <row r="369" spans="1:54" outlineLevel="1">
      <c r="A369" s="60" t="s">
        <v>120</v>
      </c>
      <c r="B369" s="60" t="s">
        <v>70</v>
      </c>
      <c r="C369" s="62">
        <v>0</v>
      </c>
      <c r="D369" s="62">
        <v>0</v>
      </c>
      <c r="E369" s="62">
        <v>0</v>
      </c>
      <c r="F369" s="62">
        <v>0</v>
      </c>
      <c r="G369" s="62">
        <f t="shared" si="2719"/>
        <v>0</v>
      </c>
      <c r="H369" s="62">
        <v>0</v>
      </c>
      <c r="I369" s="62">
        <v>0</v>
      </c>
      <c r="J369" s="62">
        <v>0</v>
      </c>
      <c r="K369" s="62">
        <v>0</v>
      </c>
      <c r="L369" s="62">
        <f t="shared" si="2720"/>
        <v>0</v>
      </c>
      <c r="M369" s="62">
        <v>93.4</v>
      </c>
      <c r="N369" s="62">
        <v>99.2</v>
      </c>
      <c r="O369" s="62">
        <v>122.92</v>
      </c>
      <c r="P369" s="62">
        <v>147.88</v>
      </c>
      <c r="Q369" s="62">
        <f t="shared" si="2721"/>
        <v>147.88</v>
      </c>
      <c r="R369" s="62">
        <v>159.5</v>
      </c>
      <c r="S369" s="62">
        <v>100.5</v>
      </c>
      <c r="T369" s="62">
        <v>109.7</v>
      </c>
      <c r="U369" s="62">
        <v>183</v>
      </c>
      <c r="V369" s="62">
        <f t="shared" si="2722"/>
        <v>183</v>
      </c>
      <c r="W369" s="62">
        <v>142.6</v>
      </c>
      <c r="X369" s="62">
        <v>147</v>
      </c>
      <c r="Y369" s="62">
        <v>140.80000000000001</v>
      </c>
      <c r="Z369" s="62">
        <v>388.2</v>
      </c>
      <c r="AA369" s="62">
        <f t="shared" si="2723"/>
        <v>388.2</v>
      </c>
      <c r="AB369" s="62">
        <v>245.2</v>
      </c>
      <c r="AC369" s="62">
        <v>189.7</v>
      </c>
      <c r="AD369" s="62">
        <v>308.5</v>
      </c>
      <c r="AE369" s="62">
        <v>441.3</v>
      </c>
      <c r="AF369" s="62">
        <f t="shared" si="2724"/>
        <v>441.3</v>
      </c>
      <c r="AG369" s="62">
        <v>372.5</v>
      </c>
      <c r="AH369" s="62">
        <v>738</v>
      </c>
      <c r="AI369" s="62">
        <v>379</v>
      </c>
      <c r="AJ369" s="62">
        <v>365.5</v>
      </c>
      <c r="AK369" s="62">
        <f t="shared" si="2725"/>
        <v>365.5</v>
      </c>
      <c r="AL369" s="62">
        <v>297.7</v>
      </c>
      <c r="AM369" s="62">
        <v>235.85900000000001</v>
      </c>
      <c r="AN369" s="62">
        <v>238.6</v>
      </c>
      <c r="AO369" s="62">
        <v>70.293999999999997</v>
      </c>
      <c r="AP369" s="62">
        <f t="shared" si="2726"/>
        <v>70.293999999999997</v>
      </c>
      <c r="AQ369" s="62">
        <v>194.1</v>
      </c>
      <c r="AR369" s="62">
        <v>173.61199999999999</v>
      </c>
      <c r="AS369" s="62">
        <v>197.529</v>
      </c>
      <c r="AT369" s="62">
        <v>908.44200000000001</v>
      </c>
      <c r="AU369" s="61">
        <f t="shared" si="2727"/>
        <v>908.44200000000001</v>
      </c>
      <c r="AV369" s="62">
        <v>225.3</v>
      </c>
      <c r="AW369" s="62">
        <v>163.80000000000001</v>
      </c>
      <c r="AX369" s="62">
        <v>81.599999999999994</v>
      </c>
      <c r="AY369" s="62">
        <v>57.2</v>
      </c>
      <c r="AZ369" s="62">
        <f t="shared" si="2718"/>
        <v>57.2</v>
      </c>
      <c r="BA369" s="62">
        <v>98.2</v>
      </c>
      <c r="BB369" s="62">
        <v>79.2</v>
      </c>
    </row>
    <row r="370" spans="1:54" outlineLevel="1">
      <c r="A370" s="60" t="s">
        <v>293</v>
      </c>
      <c r="B370" s="60" t="s">
        <v>71</v>
      </c>
      <c r="C370" s="62">
        <v>0</v>
      </c>
      <c r="D370" s="62">
        <v>0</v>
      </c>
      <c r="E370" s="62">
        <v>0</v>
      </c>
      <c r="F370" s="62">
        <v>0</v>
      </c>
      <c r="G370" s="62">
        <f t="shared" si="2719"/>
        <v>0</v>
      </c>
      <c r="H370" s="62">
        <v>0</v>
      </c>
      <c r="I370" s="62">
        <v>0</v>
      </c>
      <c r="J370" s="62">
        <v>0</v>
      </c>
      <c r="K370" s="62">
        <v>73.5</v>
      </c>
      <c r="L370" s="62">
        <f t="shared" si="2720"/>
        <v>73.5</v>
      </c>
      <c r="M370" s="62">
        <v>108.3</v>
      </c>
      <c r="N370" s="62">
        <v>0</v>
      </c>
      <c r="O370" s="62">
        <v>15.22</v>
      </c>
      <c r="P370" s="62">
        <v>0</v>
      </c>
      <c r="Q370" s="62">
        <f t="shared" si="2721"/>
        <v>0</v>
      </c>
      <c r="R370" s="62">
        <v>0</v>
      </c>
      <c r="S370" s="62">
        <v>0</v>
      </c>
      <c r="T370" s="62">
        <v>0</v>
      </c>
      <c r="U370" s="62">
        <v>69.2</v>
      </c>
      <c r="V370" s="62">
        <f t="shared" si="2722"/>
        <v>69.2</v>
      </c>
      <c r="W370" s="62">
        <v>47.4</v>
      </c>
      <c r="X370" s="62">
        <v>43</v>
      </c>
      <c r="Y370" s="62" t="s">
        <v>102</v>
      </c>
      <c r="Z370" s="62">
        <v>11.8</v>
      </c>
      <c r="AA370" s="62">
        <f t="shared" si="2723"/>
        <v>11.8</v>
      </c>
      <c r="AB370" s="62">
        <v>32.200000000000003</v>
      </c>
      <c r="AC370" s="62">
        <v>75.2</v>
      </c>
      <c r="AD370" s="62">
        <v>166.9</v>
      </c>
      <c r="AE370" s="62">
        <v>61.2</v>
      </c>
      <c r="AF370" s="62">
        <f t="shared" si="2724"/>
        <v>61.2</v>
      </c>
      <c r="AG370" s="62">
        <v>40.9</v>
      </c>
      <c r="AH370" s="62">
        <v>233.4</v>
      </c>
      <c r="AI370" s="62">
        <v>253.9</v>
      </c>
      <c r="AJ370" s="62">
        <v>458.5</v>
      </c>
      <c r="AK370" s="62">
        <f t="shared" si="2725"/>
        <v>458.5</v>
      </c>
      <c r="AL370" s="62">
        <v>545.79999999999995</v>
      </c>
      <c r="AM370" s="62">
        <v>613.60400000000004</v>
      </c>
      <c r="AN370" s="62">
        <v>1164.0999999999999</v>
      </c>
      <c r="AO370" s="62">
        <v>1613.9680000000001</v>
      </c>
      <c r="AP370" s="62">
        <f t="shared" si="2726"/>
        <v>1613.9680000000001</v>
      </c>
      <c r="AQ370" s="62">
        <v>1628.2</v>
      </c>
      <c r="AR370" s="62">
        <v>848.58699999999999</v>
      </c>
      <c r="AS370" s="62">
        <v>127.077</v>
      </c>
      <c r="AT370" s="62">
        <v>329.67599999999999</v>
      </c>
      <c r="AU370" s="61">
        <f t="shared" si="2727"/>
        <v>329.67599999999999</v>
      </c>
      <c r="AV370" s="62">
        <v>132.80000000000001</v>
      </c>
      <c r="AW370" s="62">
        <v>167.7</v>
      </c>
      <c r="AX370" s="62">
        <v>190.3</v>
      </c>
      <c r="AY370" s="62">
        <v>147.5</v>
      </c>
      <c r="AZ370" s="62">
        <f t="shared" si="2718"/>
        <v>147.5</v>
      </c>
      <c r="BA370" s="62">
        <v>219.4</v>
      </c>
      <c r="BB370" s="62">
        <v>340.1</v>
      </c>
    </row>
    <row r="371" spans="1:54" outlineLevel="1">
      <c r="A371" s="60" t="s">
        <v>294</v>
      </c>
      <c r="B371" s="60" t="s">
        <v>89</v>
      </c>
      <c r="C371" s="62">
        <v>0</v>
      </c>
      <c r="D371" s="62">
        <v>0</v>
      </c>
      <c r="E371" s="62">
        <v>0</v>
      </c>
      <c r="F371" s="62">
        <v>0</v>
      </c>
      <c r="G371" s="62">
        <f t="shared" si="2719"/>
        <v>0</v>
      </c>
      <c r="H371" s="62">
        <v>0</v>
      </c>
      <c r="I371" s="62">
        <v>0</v>
      </c>
      <c r="J371" s="62">
        <v>0</v>
      </c>
      <c r="K371" s="62">
        <v>0</v>
      </c>
      <c r="L371" s="62">
        <f t="shared" si="2720"/>
        <v>0</v>
      </c>
      <c r="M371" s="62">
        <v>0</v>
      </c>
      <c r="N371" s="62">
        <v>0</v>
      </c>
      <c r="O371" s="62">
        <v>17.3</v>
      </c>
      <c r="P371" s="62">
        <v>17.38</v>
      </c>
      <c r="Q371" s="62">
        <f t="shared" si="2721"/>
        <v>17.38</v>
      </c>
      <c r="R371" s="62">
        <v>16.7</v>
      </c>
      <c r="S371" s="62">
        <v>19.899999999999999</v>
      </c>
      <c r="T371" s="62">
        <v>6.2</v>
      </c>
      <c r="U371" s="62">
        <v>20.399999999999999</v>
      </c>
      <c r="V371" s="62">
        <f t="shared" si="2722"/>
        <v>20.399999999999999</v>
      </c>
      <c r="W371" s="62">
        <v>20.3</v>
      </c>
      <c r="X371" s="62">
        <v>20.6</v>
      </c>
      <c r="Y371" s="62">
        <v>19.2</v>
      </c>
      <c r="Z371" s="62">
        <v>18.7</v>
      </c>
      <c r="AA371" s="62">
        <f t="shared" si="2723"/>
        <v>18.7</v>
      </c>
      <c r="AB371" s="62">
        <v>47</v>
      </c>
      <c r="AC371" s="62">
        <v>127.8</v>
      </c>
      <c r="AD371" s="62">
        <v>183</v>
      </c>
      <c r="AE371" s="62">
        <v>58.8</v>
      </c>
      <c r="AF371" s="62">
        <f t="shared" si="2724"/>
        <v>58.8</v>
      </c>
      <c r="AG371" s="62">
        <v>59.4</v>
      </c>
      <c r="AH371" s="62">
        <v>60.7</v>
      </c>
      <c r="AI371" s="62">
        <v>65.599999999999994</v>
      </c>
      <c r="AJ371" s="62">
        <v>230.1</v>
      </c>
      <c r="AK371" s="62">
        <f t="shared" si="2725"/>
        <v>230.1</v>
      </c>
      <c r="AL371" s="62">
        <v>204.8</v>
      </c>
      <c r="AM371" s="62">
        <v>259.40300000000002</v>
      </c>
      <c r="AN371" s="62">
        <v>321.2</v>
      </c>
      <c r="AO371" s="62">
        <v>463.65499999999997</v>
      </c>
      <c r="AP371" s="62">
        <f t="shared" si="2726"/>
        <v>463.65499999999997</v>
      </c>
      <c r="AQ371" s="62">
        <v>454</v>
      </c>
      <c r="AR371" s="62">
        <v>419.11399999999998</v>
      </c>
      <c r="AS371" s="62">
        <v>421.31099999999998</v>
      </c>
      <c r="AT371" s="62">
        <v>491.30099999999999</v>
      </c>
      <c r="AU371" s="61">
        <f t="shared" si="2727"/>
        <v>491.30099999999999</v>
      </c>
      <c r="AV371" s="62">
        <v>593</v>
      </c>
      <c r="AW371" s="62">
        <v>509</v>
      </c>
      <c r="AX371" s="62">
        <v>11.4</v>
      </c>
      <c r="AY371" s="62">
        <v>20</v>
      </c>
      <c r="AZ371" s="62">
        <f t="shared" si="2718"/>
        <v>20</v>
      </c>
      <c r="BA371" s="62">
        <v>18.5</v>
      </c>
      <c r="BB371" s="62">
        <v>11.9</v>
      </c>
    </row>
    <row r="372" spans="1:54" outlineLevel="1">
      <c r="A372" s="60" t="s">
        <v>295</v>
      </c>
      <c r="B372" s="60" t="s">
        <v>90</v>
      </c>
      <c r="C372" s="62">
        <f>84.9+56.1</f>
        <v>141</v>
      </c>
      <c r="D372" s="62">
        <f>82.2+98.8</f>
        <v>181</v>
      </c>
      <c r="E372" s="62">
        <f>122.7+97</f>
        <v>219.7</v>
      </c>
      <c r="F372" s="62">
        <f>190.67+168.77</f>
        <v>359.44</v>
      </c>
      <c r="G372" s="62">
        <f t="shared" si="2719"/>
        <v>359.44</v>
      </c>
      <c r="H372" s="62">
        <v>420.2</v>
      </c>
      <c r="I372" s="62">
        <v>428.5</v>
      </c>
      <c r="J372" s="62">
        <v>409.3</v>
      </c>
      <c r="K372" s="62">
        <v>161.69999999999999</v>
      </c>
      <c r="L372" s="62">
        <f t="shared" si="2720"/>
        <v>161.69999999999999</v>
      </c>
      <c r="M372" s="62">
        <v>0</v>
      </c>
      <c r="N372" s="62">
        <v>231.2</v>
      </c>
      <c r="O372" s="62">
        <v>355.82</v>
      </c>
      <c r="P372" s="62">
        <v>278.68</v>
      </c>
      <c r="Q372" s="62">
        <f t="shared" si="2721"/>
        <v>278.68</v>
      </c>
      <c r="R372" s="62">
        <v>283.89999999999998</v>
      </c>
      <c r="S372" s="62">
        <v>324.10000000000002</v>
      </c>
      <c r="T372" s="62">
        <v>330.6</v>
      </c>
      <c r="U372" s="62">
        <v>338.2</v>
      </c>
      <c r="V372" s="62">
        <f t="shared" si="2722"/>
        <v>338.2</v>
      </c>
      <c r="W372" s="62">
        <v>320.3</v>
      </c>
      <c r="X372" s="62">
        <v>385.4</v>
      </c>
      <c r="Y372" s="62">
        <v>446</v>
      </c>
      <c r="Z372" s="62">
        <v>396.4</v>
      </c>
      <c r="AA372" s="62">
        <f t="shared" si="2723"/>
        <v>396.4</v>
      </c>
      <c r="AB372" s="62">
        <v>1730.8</v>
      </c>
      <c r="AC372" s="62">
        <v>1322.6</v>
      </c>
      <c r="AD372" s="62">
        <v>1496.6</v>
      </c>
      <c r="AE372" s="62">
        <v>1832.8</v>
      </c>
      <c r="AF372" s="62">
        <f t="shared" si="2724"/>
        <v>1832.8</v>
      </c>
      <c r="AG372" s="62">
        <v>1721.9</v>
      </c>
      <c r="AH372" s="62">
        <v>1528.6</v>
      </c>
      <c r="AI372" s="62">
        <v>1675.5</v>
      </c>
      <c r="AJ372" s="62">
        <v>1716.1</v>
      </c>
      <c r="AK372" s="62">
        <f t="shared" si="2725"/>
        <v>1716.1</v>
      </c>
      <c r="AL372" s="62">
        <v>1316.5</v>
      </c>
      <c r="AM372" s="62">
        <v>1435.2929999999999</v>
      </c>
      <c r="AN372" s="62">
        <v>1468.5</v>
      </c>
      <c r="AO372" s="62">
        <v>1499.06</v>
      </c>
      <c r="AP372" s="62">
        <f t="shared" si="2726"/>
        <v>1499.06</v>
      </c>
      <c r="AQ372" s="62">
        <v>1176.5</v>
      </c>
      <c r="AR372" s="62">
        <v>1096.18</v>
      </c>
      <c r="AS372" s="62">
        <v>986.33699999999999</v>
      </c>
      <c r="AT372" s="62">
        <v>970.47900000000004</v>
      </c>
      <c r="AU372" s="61">
        <f>AT372</f>
        <v>970.47900000000004</v>
      </c>
      <c r="AV372" s="62">
        <v>808.7</v>
      </c>
      <c r="AW372" s="62">
        <v>882.5</v>
      </c>
      <c r="AX372" s="62">
        <v>429</v>
      </c>
      <c r="AY372" s="62">
        <v>901.3</v>
      </c>
      <c r="AZ372" s="62">
        <f t="shared" si="2718"/>
        <v>901.3</v>
      </c>
      <c r="BA372" s="62">
        <v>766.8</v>
      </c>
      <c r="BB372" s="62">
        <v>317.10000000000002</v>
      </c>
    </row>
    <row r="373" spans="1:54" outlineLevel="1">
      <c r="A373" s="60" t="s">
        <v>272</v>
      </c>
      <c r="B373" s="60" t="s">
        <v>73</v>
      </c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>
        <v>1316.7</v>
      </c>
      <c r="AR373" s="62">
        <v>1246.942</v>
      </c>
      <c r="AS373" s="62">
        <v>0</v>
      </c>
      <c r="AT373" s="53">
        <v>0</v>
      </c>
      <c r="AU373" s="61">
        <v>0</v>
      </c>
      <c r="AV373" s="62"/>
      <c r="AW373" s="62"/>
      <c r="AX373" s="62"/>
      <c r="AY373" s="62"/>
      <c r="AZ373" s="62"/>
      <c r="BA373" s="62"/>
      <c r="BB373" s="62">
        <v>4015.6</v>
      </c>
    </row>
    <row r="374" spans="1:54" outlineLevel="1"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P374" s="61"/>
      <c r="AU374" s="61"/>
    </row>
    <row r="375" spans="1:54" outlineLevel="1">
      <c r="A375" s="54" t="s">
        <v>296</v>
      </c>
      <c r="B375" s="54" t="s">
        <v>93</v>
      </c>
      <c r="C375" s="65">
        <f t="shared" ref="C375:AN375" si="2728">SUM(C376:C384)</f>
        <v>4334.74</v>
      </c>
      <c r="D375" s="65">
        <f t="shared" si="2728"/>
        <v>4289.9000000000005</v>
      </c>
      <c r="E375" s="65">
        <f t="shared" si="2728"/>
        <v>4605.3500000000004</v>
      </c>
      <c r="F375" s="65">
        <f t="shared" si="2728"/>
        <v>3744.33</v>
      </c>
      <c r="G375" s="65">
        <f t="shared" si="2728"/>
        <v>3744.33</v>
      </c>
      <c r="H375" s="65">
        <f t="shared" si="2728"/>
        <v>3383.9999999999995</v>
      </c>
      <c r="I375" s="65">
        <f t="shared" si="2728"/>
        <v>3160.32</v>
      </c>
      <c r="J375" s="65">
        <f t="shared" si="2728"/>
        <v>2709.2</v>
      </c>
      <c r="K375" s="65">
        <f t="shared" si="2728"/>
        <v>3247.2999999999997</v>
      </c>
      <c r="L375" s="65">
        <f t="shared" si="2728"/>
        <v>3247.2999999999997</v>
      </c>
      <c r="M375" s="65">
        <f t="shared" si="2728"/>
        <v>2540.5</v>
      </c>
      <c r="N375" s="65">
        <f t="shared" si="2728"/>
        <v>1905.8400000000001</v>
      </c>
      <c r="O375" s="65">
        <f t="shared" si="2728"/>
        <v>8716.5399999999991</v>
      </c>
      <c r="P375" s="65">
        <f t="shared" si="2728"/>
        <v>6410.7</v>
      </c>
      <c r="Q375" s="65">
        <f t="shared" si="2728"/>
        <v>6410.7</v>
      </c>
      <c r="R375" s="65">
        <f t="shared" si="2728"/>
        <v>8374.2000000000007</v>
      </c>
      <c r="S375" s="65">
        <f t="shared" si="2728"/>
        <v>8658.1</v>
      </c>
      <c r="T375" s="65">
        <f t="shared" si="2728"/>
        <v>8435.2400000000016</v>
      </c>
      <c r="U375" s="65">
        <f t="shared" si="2728"/>
        <v>8238.44</v>
      </c>
      <c r="V375" s="65">
        <f t="shared" si="2728"/>
        <v>8238.44</v>
      </c>
      <c r="W375" s="65">
        <f t="shared" si="2728"/>
        <v>9359.7999999999975</v>
      </c>
      <c r="X375" s="65">
        <f t="shared" si="2728"/>
        <v>9503.76</v>
      </c>
      <c r="Y375" s="65">
        <f t="shared" si="2728"/>
        <v>10525.800000000001</v>
      </c>
      <c r="Z375" s="65">
        <f t="shared" si="2728"/>
        <v>10303.800000000001</v>
      </c>
      <c r="AA375" s="65">
        <f t="shared" si="2728"/>
        <v>10303.800000000001</v>
      </c>
      <c r="AB375" s="65">
        <f t="shared" si="2728"/>
        <v>24229.690000000002</v>
      </c>
      <c r="AC375" s="65">
        <f t="shared" si="2728"/>
        <v>24955.5</v>
      </c>
      <c r="AD375" s="65">
        <f t="shared" si="2728"/>
        <v>22977.100000000002</v>
      </c>
      <c r="AE375" s="65">
        <f t="shared" si="2728"/>
        <v>17370.8</v>
      </c>
      <c r="AF375" s="65">
        <f t="shared" si="2728"/>
        <v>17370.8</v>
      </c>
      <c r="AG375" s="65">
        <f t="shared" si="2728"/>
        <v>18097.98</v>
      </c>
      <c r="AH375" s="65">
        <f t="shared" si="2728"/>
        <v>17802.899999999998</v>
      </c>
      <c r="AI375" s="65">
        <f t="shared" si="2728"/>
        <v>18023.7</v>
      </c>
      <c r="AJ375" s="65">
        <f t="shared" si="2728"/>
        <v>18187.8</v>
      </c>
      <c r="AK375" s="65">
        <f t="shared" si="2728"/>
        <v>18187.8</v>
      </c>
      <c r="AL375" s="65">
        <f t="shared" si="2728"/>
        <v>14098.1</v>
      </c>
      <c r="AM375" s="65">
        <f t="shared" si="2728"/>
        <v>18442.505000000001</v>
      </c>
      <c r="AN375" s="65">
        <f t="shared" si="2728"/>
        <v>19194.849999999999</v>
      </c>
      <c r="AO375" s="65">
        <f t="shared" ref="AO375" si="2729">SUM(AO376:AO384)</f>
        <v>18996.338000000003</v>
      </c>
      <c r="AP375" s="65">
        <f t="shared" ref="AP375:AQ375" si="2730">SUM(AP376:AP384)</f>
        <v>18996.338000000003</v>
      </c>
      <c r="AQ375" s="65">
        <f t="shared" si="2730"/>
        <v>18061.600000000002</v>
      </c>
      <c r="AR375" s="65">
        <f>SUM(AR376:AR384)</f>
        <v>18081.183000000001</v>
      </c>
      <c r="AS375" s="65">
        <f>SUM(AS376:AS384)</f>
        <v>12915.177</v>
      </c>
      <c r="AT375" s="65">
        <f>SUM(AT376:AT384)</f>
        <v>9213.0510000000013</v>
      </c>
      <c r="AU375" s="65">
        <f t="shared" ref="AU375:AZ375" si="2731">SUM(AU376:AU384)</f>
        <v>9213.0510000000013</v>
      </c>
      <c r="AV375" s="65">
        <f t="shared" si="2731"/>
        <v>9262.9</v>
      </c>
      <c r="AW375" s="65">
        <f t="shared" si="2731"/>
        <v>9026.9</v>
      </c>
      <c r="AX375" s="65">
        <f t="shared" si="2731"/>
        <v>8489.6</v>
      </c>
      <c r="AY375" s="65">
        <f t="shared" si="2731"/>
        <v>11853.900000000001</v>
      </c>
      <c r="AZ375" s="65">
        <f t="shared" si="2731"/>
        <v>11853.900000000001</v>
      </c>
      <c r="BA375" s="65">
        <f t="shared" ref="BA375:BB375" si="2732">SUM(BA376:BA384)</f>
        <v>10710.699999999999</v>
      </c>
      <c r="BB375" s="65">
        <f t="shared" si="2732"/>
        <v>8600</v>
      </c>
    </row>
    <row r="376" spans="1:54" outlineLevel="1">
      <c r="A376" s="60" t="s">
        <v>287</v>
      </c>
      <c r="B376" s="60" t="s">
        <v>83</v>
      </c>
      <c r="C376" s="62">
        <v>3915.88</v>
      </c>
      <c r="D376" s="62">
        <v>3836.8</v>
      </c>
      <c r="E376" s="62">
        <v>4045.45</v>
      </c>
      <c r="F376" s="62">
        <v>3374.5</v>
      </c>
      <c r="G376" s="62">
        <f t="shared" ref="G376:G384" si="2733">F376</f>
        <v>3374.5</v>
      </c>
      <c r="H376" s="62">
        <v>2983.4</v>
      </c>
      <c r="I376" s="62">
        <v>2601.66</v>
      </c>
      <c r="J376" s="62">
        <v>2124.1999999999998</v>
      </c>
      <c r="K376" s="62">
        <v>2625.7</v>
      </c>
      <c r="L376" s="62">
        <f t="shared" ref="L376:L384" si="2734">K376</f>
        <v>2625.7</v>
      </c>
      <c r="M376" s="62">
        <v>1913.9</v>
      </c>
      <c r="N376" s="62">
        <v>1281.49</v>
      </c>
      <c r="O376" s="62">
        <v>7658.91</v>
      </c>
      <c r="P376" s="62">
        <v>5255.2</v>
      </c>
      <c r="Q376" s="62">
        <f t="shared" ref="Q376:Q384" si="2735">P376</f>
        <v>5255.2</v>
      </c>
      <c r="R376" s="62">
        <v>7243.7</v>
      </c>
      <c r="S376" s="62">
        <v>7512.9</v>
      </c>
      <c r="T376" s="62">
        <v>7417.5</v>
      </c>
      <c r="U376" s="62">
        <v>6881.1</v>
      </c>
      <c r="V376" s="62">
        <f t="shared" ref="V376:V384" si="2736">U376</f>
        <v>6881.1</v>
      </c>
      <c r="W376" s="62">
        <v>6651.3</v>
      </c>
      <c r="X376" s="62">
        <v>6788.3</v>
      </c>
      <c r="Y376" s="62">
        <v>7574.1</v>
      </c>
      <c r="Z376" s="62">
        <v>7432</v>
      </c>
      <c r="AA376" s="62">
        <f t="shared" ref="AA376:AA384" si="2737">Z376</f>
        <v>7432</v>
      </c>
      <c r="AB376" s="62">
        <v>17390.5</v>
      </c>
      <c r="AC376" s="62">
        <v>18035</v>
      </c>
      <c r="AD376" s="62">
        <v>15982.4</v>
      </c>
      <c r="AE376" s="62">
        <v>10017.280000000001</v>
      </c>
      <c r="AF376" s="62">
        <f t="shared" ref="AF376:AF384" si="2738">AE376</f>
        <v>10017.280000000001</v>
      </c>
      <c r="AG376" s="62">
        <v>10776.4</v>
      </c>
      <c r="AH376" s="62">
        <v>11070.5</v>
      </c>
      <c r="AI376" s="62">
        <v>11538.1</v>
      </c>
      <c r="AJ376" s="62">
        <v>11771.8</v>
      </c>
      <c r="AK376" s="62">
        <f t="shared" ref="AK376:AK384" si="2739">AJ376</f>
        <v>11771.8</v>
      </c>
      <c r="AL376" s="62">
        <v>8003.47</v>
      </c>
      <c r="AM376" s="62">
        <v>12313.549000000001</v>
      </c>
      <c r="AN376" s="62">
        <v>13278.68</v>
      </c>
      <c r="AO376" s="62">
        <v>13261.135</v>
      </c>
      <c r="AP376" s="62">
        <f t="shared" ref="AP376:AP384" si="2740">AO376</f>
        <v>13261.135</v>
      </c>
      <c r="AQ376" s="62">
        <v>12965.7</v>
      </c>
      <c r="AR376" s="62">
        <v>13026.12</v>
      </c>
      <c r="AS376" s="62">
        <v>6069.7749999999996</v>
      </c>
      <c r="AT376" s="62">
        <v>5947.8580000000002</v>
      </c>
      <c r="AU376" s="62">
        <f t="shared" ref="AU376:AU384" si="2741">AT376</f>
        <v>5947.8580000000002</v>
      </c>
      <c r="AV376" s="62">
        <v>6059.1</v>
      </c>
      <c r="AW376" s="62">
        <v>5653.8</v>
      </c>
      <c r="AX376" s="62">
        <v>6251</v>
      </c>
      <c r="AY376" s="62">
        <v>6786.8</v>
      </c>
      <c r="AZ376" s="62">
        <f t="shared" ref="AZ376:AZ384" si="2742">AY376</f>
        <v>6786.8</v>
      </c>
      <c r="BA376" s="62">
        <v>6467.3</v>
      </c>
      <c r="BB376" s="62">
        <v>6270.8</v>
      </c>
    </row>
    <row r="377" spans="1:54" outlineLevel="1">
      <c r="A377" s="60" t="s">
        <v>333</v>
      </c>
      <c r="B377" s="60" t="s">
        <v>334</v>
      </c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>
        <v>353</v>
      </c>
      <c r="AZ377" s="62">
        <f t="shared" si="2742"/>
        <v>353</v>
      </c>
      <c r="BA377" s="62">
        <v>365.2</v>
      </c>
      <c r="BB377" s="62">
        <v>351.8</v>
      </c>
    </row>
    <row r="378" spans="1:54" outlineLevel="1">
      <c r="A378" s="60" t="s">
        <v>288</v>
      </c>
      <c r="B378" s="60" t="s">
        <v>84</v>
      </c>
      <c r="C378" s="62">
        <v>0</v>
      </c>
      <c r="D378" s="62">
        <v>0</v>
      </c>
      <c r="E378" s="62">
        <v>0</v>
      </c>
      <c r="F378" s="62">
        <v>0</v>
      </c>
      <c r="G378" s="62">
        <f t="shared" si="2733"/>
        <v>0</v>
      </c>
      <c r="H378" s="62">
        <v>0</v>
      </c>
      <c r="I378" s="62">
        <v>0</v>
      </c>
      <c r="J378" s="62">
        <v>0</v>
      </c>
      <c r="K378" s="62">
        <v>0</v>
      </c>
      <c r="L378" s="62">
        <f t="shared" si="2734"/>
        <v>0</v>
      </c>
      <c r="M378" s="62">
        <v>0</v>
      </c>
      <c r="N378" s="62">
        <v>0</v>
      </c>
      <c r="O378" s="62">
        <v>0</v>
      </c>
      <c r="P378" s="62">
        <v>0</v>
      </c>
      <c r="Q378" s="62">
        <f t="shared" si="2735"/>
        <v>0</v>
      </c>
      <c r="R378" s="62">
        <v>0</v>
      </c>
      <c r="S378" s="62">
        <v>0</v>
      </c>
      <c r="T378" s="62">
        <v>0</v>
      </c>
      <c r="U378" s="62">
        <v>377.46</v>
      </c>
      <c r="V378" s="62">
        <f t="shared" si="2736"/>
        <v>377.46</v>
      </c>
      <c r="W378" s="62">
        <v>1796.6</v>
      </c>
      <c r="X378" s="62">
        <v>1815.74</v>
      </c>
      <c r="Y378" s="62">
        <v>2041.2</v>
      </c>
      <c r="Z378" s="62">
        <v>1975.5</v>
      </c>
      <c r="AA378" s="62">
        <f t="shared" si="2737"/>
        <v>1975.5</v>
      </c>
      <c r="AB378" s="62">
        <v>2971.6</v>
      </c>
      <c r="AC378" s="62">
        <v>3026.1</v>
      </c>
      <c r="AD378" s="62">
        <v>3052.6</v>
      </c>
      <c r="AE378" s="62">
        <v>2798.78</v>
      </c>
      <c r="AF378" s="62">
        <f t="shared" si="2738"/>
        <v>2798.78</v>
      </c>
      <c r="AG378" s="62">
        <v>2799.8</v>
      </c>
      <c r="AH378" s="62">
        <v>2418.9</v>
      </c>
      <c r="AI378" s="62">
        <v>2514.6</v>
      </c>
      <c r="AJ378" s="62">
        <v>2542.3000000000002</v>
      </c>
      <c r="AK378" s="62">
        <f t="shared" si="2739"/>
        <v>2542.3000000000002</v>
      </c>
      <c r="AL378" s="62">
        <v>2214.37</v>
      </c>
      <c r="AM378" s="62">
        <v>2451.335</v>
      </c>
      <c r="AN378" s="62">
        <v>2440</v>
      </c>
      <c r="AO378" s="62">
        <v>2392.2890000000002</v>
      </c>
      <c r="AP378" s="62">
        <f t="shared" si="2740"/>
        <v>2392.2890000000002</v>
      </c>
      <c r="AQ378" s="62">
        <v>1644.7</v>
      </c>
      <c r="AR378" s="62">
        <v>1539.135</v>
      </c>
      <c r="AS378" s="62">
        <v>1497.943</v>
      </c>
      <c r="AT378" s="62">
        <v>851.84</v>
      </c>
      <c r="AU378" s="62">
        <f t="shared" si="2741"/>
        <v>851.84</v>
      </c>
      <c r="AV378" s="62">
        <v>756.9</v>
      </c>
      <c r="AW378" s="62">
        <v>778.8</v>
      </c>
      <c r="AX378" s="62">
        <v>503.9</v>
      </c>
      <c r="AY378" s="62">
        <v>769.6</v>
      </c>
      <c r="AZ378" s="62">
        <f t="shared" si="2742"/>
        <v>769.6</v>
      </c>
      <c r="BA378" s="62">
        <v>598.29999999999995</v>
      </c>
      <c r="BB378" s="62">
        <v>394.8</v>
      </c>
    </row>
    <row r="379" spans="1:54" outlineLevel="1">
      <c r="A379" s="60" t="s">
        <v>291</v>
      </c>
      <c r="B379" s="60" t="s">
        <v>87</v>
      </c>
      <c r="C379" s="62">
        <v>0</v>
      </c>
      <c r="D379" s="62">
        <v>0</v>
      </c>
      <c r="E379" s="62">
        <v>0</v>
      </c>
      <c r="F379" s="62">
        <v>0</v>
      </c>
      <c r="G379" s="62">
        <f t="shared" si="2733"/>
        <v>0</v>
      </c>
      <c r="H379" s="62">
        <v>0</v>
      </c>
      <c r="I379" s="62">
        <v>0</v>
      </c>
      <c r="J379" s="62">
        <v>0</v>
      </c>
      <c r="K379" s="62">
        <v>0</v>
      </c>
      <c r="L379" s="62">
        <f t="shared" si="2734"/>
        <v>0</v>
      </c>
      <c r="M379" s="62">
        <v>0</v>
      </c>
      <c r="N379" s="62">
        <v>0</v>
      </c>
      <c r="O379" s="62">
        <v>0</v>
      </c>
      <c r="P379" s="62">
        <v>0</v>
      </c>
      <c r="Q379" s="62">
        <f t="shared" si="2735"/>
        <v>0</v>
      </c>
      <c r="R379" s="62">
        <v>0</v>
      </c>
      <c r="S379" s="62">
        <v>0</v>
      </c>
      <c r="T379" s="62">
        <v>0</v>
      </c>
      <c r="U379" s="62">
        <v>0</v>
      </c>
      <c r="V379" s="62">
        <f t="shared" si="2736"/>
        <v>0</v>
      </c>
      <c r="W379" s="62">
        <v>0</v>
      </c>
      <c r="X379" s="62">
        <v>0</v>
      </c>
      <c r="Y379" s="62">
        <v>0</v>
      </c>
      <c r="Z379" s="62" t="s">
        <v>102</v>
      </c>
      <c r="AA379" s="62" t="str">
        <f t="shared" si="2737"/>
        <v xml:space="preserve"> -   </v>
      </c>
      <c r="AB379" s="62">
        <v>0</v>
      </c>
      <c r="AC379" s="62">
        <v>20.9</v>
      </c>
      <c r="AD379" s="62">
        <v>20.9</v>
      </c>
      <c r="AE379" s="62">
        <v>43.78</v>
      </c>
      <c r="AF379" s="62">
        <f t="shared" si="2738"/>
        <v>43.78</v>
      </c>
      <c r="AG379" s="62">
        <v>43.8</v>
      </c>
      <c r="AH379" s="62">
        <v>43.8</v>
      </c>
      <c r="AI379" s="62">
        <v>43.8</v>
      </c>
      <c r="AJ379" s="62">
        <v>53.7</v>
      </c>
      <c r="AK379" s="62">
        <f t="shared" si="2739"/>
        <v>53.7</v>
      </c>
      <c r="AL379" s="62">
        <v>46.28</v>
      </c>
      <c r="AM379" s="62">
        <v>22.481329625819665</v>
      </c>
      <c r="AN379" s="62">
        <v>21.8</v>
      </c>
      <c r="AO379" s="62">
        <v>26.152000000000001</v>
      </c>
      <c r="AP379" s="62">
        <f t="shared" si="2740"/>
        <v>26.152000000000001</v>
      </c>
      <c r="AQ379" s="62">
        <v>12.1</v>
      </c>
      <c r="AR379" s="62">
        <v>9.3089999999999993</v>
      </c>
      <c r="AS379" s="62">
        <v>6.0119999999999996</v>
      </c>
      <c r="AT379" s="62">
        <v>16.068999999999999</v>
      </c>
      <c r="AU379" s="62">
        <f t="shared" si="2741"/>
        <v>16.068999999999999</v>
      </c>
      <c r="AV379" s="62">
        <v>17.5</v>
      </c>
      <c r="AW379" s="62">
        <v>28.6</v>
      </c>
      <c r="AX379" s="62">
        <v>68.900000000000006</v>
      </c>
      <c r="AY379" s="62">
        <v>118.1</v>
      </c>
      <c r="AZ379" s="62">
        <f t="shared" si="2742"/>
        <v>118.1</v>
      </c>
      <c r="BA379" s="62">
        <v>16</v>
      </c>
      <c r="BB379" s="62">
        <v>22.7</v>
      </c>
    </row>
    <row r="380" spans="1:54" outlineLevel="1">
      <c r="A380" s="60" t="s">
        <v>292</v>
      </c>
      <c r="B380" s="60" t="s">
        <v>88</v>
      </c>
      <c r="C380" s="62">
        <v>102.38</v>
      </c>
      <c r="D380" s="62">
        <v>117.8</v>
      </c>
      <c r="E380" s="62">
        <v>171.35</v>
      </c>
      <c r="F380" s="62">
        <v>87.7</v>
      </c>
      <c r="G380" s="62">
        <f t="shared" si="2733"/>
        <v>87.7</v>
      </c>
      <c r="H380" s="62">
        <v>139.69999999999999</v>
      </c>
      <c r="I380" s="62">
        <v>162.76</v>
      </c>
      <c r="J380" s="62">
        <v>206.5</v>
      </c>
      <c r="K380" s="62">
        <v>237.5</v>
      </c>
      <c r="L380" s="62">
        <f t="shared" si="2734"/>
        <v>237.5</v>
      </c>
      <c r="M380" s="62">
        <v>186.8</v>
      </c>
      <c r="N380" s="62">
        <v>194.87</v>
      </c>
      <c r="O380" s="62">
        <v>188.12</v>
      </c>
      <c r="P380" s="62">
        <v>195.1</v>
      </c>
      <c r="Q380" s="62">
        <f t="shared" si="2735"/>
        <v>195.1</v>
      </c>
      <c r="R380" s="62">
        <v>198.2</v>
      </c>
      <c r="S380" s="62">
        <v>143.5</v>
      </c>
      <c r="T380" s="62">
        <v>135.1</v>
      </c>
      <c r="U380" s="62">
        <v>165.26</v>
      </c>
      <c r="V380" s="62">
        <f t="shared" si="2736"/>
        <v>165.26</v>
      </c>
      <c r="W380" s="62">
        <v>125.5</v>
      </c>
      <c r="X380" s="62">
        <v>124.4</v>
      </c>
      <c r="Y380" s="62">
        <v>123.7</v>
      </c>
      <c r="Z380" s="62">
        <v>122.6</v>
      </c>
      <c r="AA380" s="62">
        <f t="shared" si="2737"/>
        <v>122.6</v>
      </c>
      <c r="AB380" s="62">
        <v>166.4</v>
      </c>
      <c r="AC380" s="62">
        <v>108.8</v>
      </c>
      <c r="AD380" s="62">
        <v>110.3</v>
      </c>
      <c r="AE380" s="62">
        <v>109.46</v>
      </c>
      <c r="AF380" s="62">
        <f t="shared" si="2738"/>
        <v>109.46</v>
      </c>
      <c r="AG380" s="62">
        <v>112.3</v>
      </c>
      <c r="AH380" s="62">
        <v>108.4</v>
      </c>
      <c r="AI380" s="62">
        <v>111.5</v>
      </c>
      <c r="AJ380" s="62">
        <v>114.8</v>
      </c>
      <c r="AK380" s="62">
        <f t="shared" si="2739"/>
        <v>114.8</v>
      </c>
      <c r="AL380" s="62">
        <v>108.18</v>
      </c>
      <c r="AM380" s="62">
        <v>113.55</v>
      </c>
      <c r="AN380" s="62">
        <v>116.47</v>
      </c>
      <c r="AO380" s="62">
        <v>117.358</v>
      </c>
      <c r="AP380" s="62">
        <f t="shared" si="2740"/>
        <v>117.358</v>
      </c>
      <c r="AQ380" s="62">
        <v>121.3</v>
      </c>
      <c r="AR380" s="62">
        <v>122.70399999999999</v>
      </c>
      <c r="AS380" s="62">
        <v>125.52800000000001</v>
      </c>
      <c r="AT380" s="62">
        <v>127.194</v>
      </c>
      <c r="AU380" s="62">
        <f t="shared" si="2741"/>
        <v>127.194</v>
      </c>
      <c r="AV380" s="62">
        <v>161</v>
      </c>
      <c r="AW380" s="62">
        <v>175.7</v>
      </c>
      <c r="AX380" s="62">
        <v>167.1</v>
      </c>
      <c r="AY380" s="62">
        <v>176.8</v>
      </c>
      <c r="AZ380" s="62">
        <f t="shared" si="2742"/>
        <v>176.8</v>
      </c>
      <c r="BA380" s="62">
        <v>172.2</v>
      </c>
      <c r="BB380" s="62">
        <v>176.9</v>
      </c>
    </row>
    <row r="381" spans="1:54" outlineLevel="1">
      <c r="A381" s="60" t="s">
        <v>297</v>
      </c>
      <c r="B381" s="60" t="s">
        <v>75</v>
      </c>
      <c r="C381" s="62">
        <v>0</v>
      </c>
      <c r="D381" s="62">
        <v>0</v>
      </c>
      <c r="E381" s="62">
        <v>0</v>
      </c>
      <c r="F381" s="62">
        <v>34.1</v>
      </c>
      <c r="G381" s="62">
        <f t="shared" si="2733"/>
        <v>34.1</v>
      </c>
      <c r="H381" s="62">
        <v>28.6</v>
      </c>
      <c r="I381" s="62">
        <v>24.66</v>
      </c>
      <c r="J381" s="62">
        <v>25.4</v>
      </c>
      <c r="K381" s="62">
        <v>23.8</v>
      </c>
      <c r="L381" s="62">
        <f t="shared" si="2734"/>
        <v>23.8</v>
      </c>
      <c r="M381" s="62">
        <v>24.1</v>
      </c>
      <c r="N381" s="62">
        <v>25</v>
      </c>
      <c r="O381" s="62">
        <v>397.81</v>
      </c>
      <c r="P381" s="62">
        <v>422.4</v>
      </c>
      <c r="Q381" s="62">
        <f t="shared" si="2735"/>
        <v>422.4</v>
      </c>
      <c r="R381" s="62">
        <v>433.8</v>
      </c>
      <c r="S381" s="62">
        <v>450</v>
      </c>
      <c r="T381" s="62">
        <v>463.5</v>
      </c>
      <c r="U381" s="62">
        <v>431.46</v>
      </c>
      <c r="V381" s="62">
        <f t="shared" si="2736"/>
        <v>431.46</v>
      </c>
      <c r="W381" s="62">
        <v>430.8</v>
      </c>
      <c r="X381" s="62">
        <v>414.64</v>
      </c>
      <c r="Y381" s="62">
        <v>432.8</v>
      </c>
      <c r="Z381" s="62">
        <v>450.6</v>
      </c>
      <c r="AA381" s="62">
        <f t="shared" si="2737"/>
        <v>450.6</v>
      </c>
      <c r="AB381" s="62">
        <v>1504.93</v>
      </c>
      <c r="AC381" s="62">
        <v>1413.5</v>
      </c>
      <c r="AD381" s="62">
        <v>1490.7</v>
      </c>
      <c r="AE381" s="62">
        <v>1288</v>
      </c>
      <c r="AF381" s="62">
        <f t="shared" si="2738"/>
        <v>1288</v>
      </c>
      <c r="AG381" s="62">
        <v>1186.9000000000001</v>
      </c>
      <c r="AH381" s="62">
        <v>1239.0999999999999</v>
      </c>
      <c r="AI381" s="62">
        <v>932.7</v>
      </c>
      <c r="AJ381" s="62">
        <v>994</v>
      </c>
      <c r="AK381" s="62">
        <f t="shared" si="2739"/>
        <v>994</v>
      </c>
      <c r="AL381" s="62">
        <v>803.9</v>
      </c>
      <c r="AM381" s="62">
        <v>906.88900000000001</v>
      </c>
      <c r="AN381" s="62">
        <v>895.2</v>
      </c>
      <c r="AO381" s="62">
        <v>934.41399999999999</v>
      </c>
      <c r="AP381" s="62">
        <f t="shared" si="2740"/>
        <v>934.41399999999999</v>
      </c>
      <c r="AQ381" s="62">
        <f>879.2+431.7</f>
        <v>1310.9</v>
      </c>
      <c r="AR381" s="62">
        <v>898.40700000000004</v>
      </c>
      <c r="AS381" s="62">
        <f>3244.415</f>
        <v>3244.415</v>
      </c>
      <c r="AT381" s="62">
        <v>328.09</v>
      </c>
      <c r="AU381" s="62">
        <f t="shared" si="2741"/>
        <v>328.09</v>
      </c>
      <c r="AV381" s="62">
        <v>361.1</v>
      </c>
      <c r="AW381" s="62">
        <v>404.9</v>
      </c>
      <c r="AX381" s="62">
        <v>410.1</v>
      </c>
      <c r="AY381" s="62">
        <v>1356.2</v>
      </c>
      <c r="AZ381" s="62">
        <f t="shared" si="2742"/>
        <v>1356.2</v>
      </c>
      <c r="BA381" s="62">
        <v>1313.3</v>
      </c>
      <c r="BB381" s="62">
        <v>135</v>
      </c>
    </row>
    <row r="382" spans="1:54" outlineLevel="1">
      <c r="A382" s="60" t="s">
        <v>293</v>
      </c>
      <c r="B382" s="60" t="s">
        <v>71</v>
      </c>
      <c r="C382" s="62">
        <v>0</v>
      </c>
      <c r="D382" s="62">
        <v>0</v>
      </c>
      <c r="E382" s="62">
        <v>0</v>
      </c>
      <c r="F382" s="62">
        <v>0</v>
      </c>
      <c r="G382" s="62">
        <f t="shared" si="2733"/>
        <v>0</v>
      </c>
      <c r="H382" s="62">
        <v>0</v>
      </c>
      <c r="I382" s="62">
        <v>0</v>
      </c>
      <c r="J382" s="62">
        <v>0</v>
      </c>
      <c r="K382" s="62">
        <v>0</v>
      </c>
      <c r="L382" s="62">
        <f t="shared" si="2734"/>
        <v>0</v>
      </c>
      <c r="M382" s="62">
        <v>0</v>
      </c>
      <c r="N382" s="62">
        <v>0</v>
      </c>
      <c r="O382" s="62">
        <v>0</v>
      </c>
      <c r="P382" s="62">
        <v>0</v>
      </c>
      <c r="Q382" s="62">
        <f t="shared" si="2735"/>
        <v>0</v>
      </c>
      <c r="R382" s="62">
        <v>0</v>
      </c>
      <c r="S382" s="62">
        <v>0</v>
      </c>
      <c r="T382" s="62">
        <v>0</v>
      </c>
      <c r="U382" s="62">
        <v>0</v>
      </c>
      <c r="V382" s="62">
        <f t="shared" si="2736"/>
        <v>0</v>
      </c>
      <c r="W382" s="62">
        <v>0</v>
      </c>
      <c r="X382" s="62">
        <v>0</v>
      </c>
      <c r="Y382" s="62">
        <v>0</v>
      </c>
      <c r="Z382" s="62">
        <v>0</v>
      </c>
      <c r="AA382" s="62">
        <f t="shared" si="2737"/>
        <v>0</v>
      </c>
      <c r="AB382" s="62">
        <v>0</v>
      </c>
      <c r="AC382" s="62">
        <v>0</v>
      </c>
      <c r="AD382" s="62">
        <v>0</v>
      </c>
      <c r="AE382" s="62">
        <v>0</v>
      </c>
      <c r="AF382" s="62">
        <f t="shared" si="2738"/>
        <v>0</v>
      </c>
      <c r="AG382" s="62">
        <v>0</v>
      </c>
      <c r="AH382" s="62">
        <v>0</v>
      </c>
      <c r="AI382" s="62">
        <v>0</v>
      </c>
      <c r="AJ382" s="62">
        <v>0</v>
      </c>
      <c r="AK382" s="62">
        <f t="shared" si="2739"/>
        <v>0</v>
      </c>
      <c r="AL382" s="62">
        <v>434.9</v>
      </c>
      <c r="AM382" s="62">
        <v>23.1</v>
      </c>
      <c r="AN382" s="62">
        <v>0</v>
      </c>
      <c r="AO382" s="62">
        <v>191.274</v>
      </c>
      <c r="AP382" s="62">
        <f t="shared" si="2740"/>
        <v>191.274</v>
      </c>
      <c r="AQ382" s="62">
        <v>443.4</v>
      </c>
      <c r="AR382" s="62">
        <v>608.07000000000005</v>
      </c>
      <c r="AS382" s="62">
        <v>0</v>
      </c>
      <c r="AT382" s="62">
        <v>0</v>
      </c>
      <c r="AU382" s="62">
        <f t="shared" si="2741"/>
        <v>0</v>
      </c>
      <c r="AV382" s="62">
        <v>0</v>
      </c>
      <c r="AW382" s="62">
        <v>0</v>
      </c>
      <c r="AX382" s="62">
        <v>0</v>
      </c>
      <c r="AY382" s="62">
        <v>0</v>
      </c>
      <c r="AZ382" s="62">
        <f t="shared" si="2742"/>
        <v>0</v>
      </c>
      <c r="BA382" s="62">
        <v>0</v>
      </c>
      <c r="BB382" s="62">
        <v>0</v>
      </c>
    </row>
    <row r="383" spans="1:54" outlineLevel="1">
      <c r="A383" s="60" t="s">
        <v>294</v>
      </c>
      <c r="B383" s="60" t="s">
        <v>89</v>
      </c>
      <c r="C383" s="62">
        <v>77.48</v>
      </c>
      <c r="D383" s="62">
        <v>71.599999999999994</v>
      </c>
      <c r="E383" s="62">
        <v>75.05</v>
      </c>
      <c r="F383" s="62">
        <v>77.900000000000006</v>
      </c>
      <c r="G383" s="62">
        <f t="shared" si="2733"/>
        <v>77.900000000000006</v>
      </c>
      <c r="H383" s="62">
        <v>81.2</v>
      </c>
      <c r="I383" s="62">
        <v>84.17</v>
      </c>
      <c r="J383" s="62">
        <v>88.2</v>
      </c>
      <c r="K383" s="62">
        <v>93.6</v>
      </c>
      <c r="L383" s="62">
        <f t="shared" si="2734"/>
        <v>93.6</v>
      </c>
      <c r="M383" s="62">
        <v>172.2</v>
      </c>
      <c r="N383" s="62">
        <v>173.2</v>
      </c>
      <c r="O383" s="62">
        <v>252.4</v>
      </c>
      <c r="P383" s="62">
        <v>264.7</v>
      </c>
      <c r="Q383" s="62">
        <f t="shared" si="2735"/>
        <v>264.7</v>
      </c>
      <c r="R383" s="62">
        <v>271.10000000000002</v>
      </c>
      <c r="S383" s="62">
        <v>306.10000000000002</v>
      </c>
      <c r="T383" s="62">
        <v>281.62</v>
      </c>
      <c r="U383" s="62">
        <v>241.36</v>
      </c>
      <c r="V383" s="62">
        <f t="shared" si="2736"/>
        <v>241.36</v>
      </c>
      <c r="W383" s="62">
        <v>243.3</v>
      </c>
      <c r="X383" s="62">
        <v>243.94</v>
      </c>
      <c r="Y383" s="62">
        <v>247.1</v>
      </c>
      <c r="Z383" s="62">
        <v>201.4</v>
      </c>
      <c r="AA383" s="62">
        <f t="shared" si="2737"/>
        <v>201.4</v>
      </c>
      <c r="AB383" s="62">
        <v>1146.93</v>
      </c>
      <c r="AC383" s="62">
        <v>1185.9000000000001</v>
      </c>
      <c r="AD383" s="62">
        <v>1198.8</v>
      </c>
      <c r="AE383" s="62">
        <v>2000.4</v>
      </c>
      <c r="AF383" s="62">
        <f t="shared" si="2738"/>
        <v>2000.4</v>
      </c>
      <c r="AG383" s="62">
        <v>2058.58</v>
      </c>
      <c r="AH383" s="62">
        <v>1991.7</v>
      </c>
      <c r="AI383" s="62">
        <v>1886.8</v>
      </c>
      <c r="AJ383" s="62">
        <v>1768.7</v>
      </c>
      <c r="AK383" s="62">
        <f t="shared" si="2739"/>
        <v>1768.7</v>
      </c>
      <c r="AL383" s="62">
        <v>1632.6</v>
      </c>
      <c r="AM383" s="62">
        <v>1660.6079999999999</v>
      </c>
      <c r="AN383" s="62">
        <v>1522.4</v>
      </c>
      <c r="AO383" s="62">
        <f>873.618+448.532</f>
        <v>1322.15</v>
      </c>
      <c r="AP383" s="62">
        <f t="shared" si="2740"/>
        <v>1322.15</v>
      </c>
      <c r="AQ383" s="62">
        <v>799.1</v>
      </c>
      <c r="AR383" s="62">
        <f>317.016+835.023</f>
        <v>1152.039</v>
      </c>
      <c r="AS383" s="62">
        <f>851.738+375.396</f>
        <v>1227.134</v>
      </c>
      <c r="AT383" s="62">
        <v>1255.4670000000001</v>
      </c>
      <c r="AU383" s="62">
        <f t="shared" si="2741"/>
        <v>1255.4670000000001</v>
      </c>
      <c r="AV383" s="62">
        <v>1303.4000000000001</v>
      </c>
      <c r="AW383" s="62">
        <v>1297.5</v>
      </c>
      <c r="AX383" s="62">
        <v>781.7</v>
      </c>
      <c r="AY383" s="62">
        <v>1411.5</v>
      </c>
      <c r="AZ383" s="62">
        <f t="shared" si="2742"/>
        <v>1411.5</v>
      </c>
      <c r="BA383" s="62">
        <v>939.3</v>
      </c>
      <c r="BB383" s="62">
        <v>858.3</v>
      </c>
    </row>
    <row r="384" spans="1:54" outlineLevel="1">
      <c r="A384" s="60" t="s">
        <v>298</v>
      </c>
      <c r="B384" s="60" t="s">
        <v>92</v>
      </c>
      <c r="C384" s="62">
        <f>107+132</f>
        <v>239</v>
      </c>
      <c r="D384" s="62">
        <f>131.1+132.6</f>
        <v>263.7</v>
      </c>
      <c r="E384" s="62">
        <f>148.65+164.85</f>
        <v>313.5</v>
      </c>
      <c r="F384" s="62">
        <v>170.13</v>
      </c>
      <c r="G384" s="62">
        <f t="shared" si="2733"/>
        <v>170.13</v>
      </c>
      <c r="H384" s="62">
        <v>151.1</v>
      </c>
      <c r="I384" s="62">
        <v>287.07</v>
      </c>
      <c r="J384" s="62">
        <v>264.89999999999998</v>
      </c>
      <c r="K384" s="62">
        <v>266.7</v>
      </c>
      <c r="L384" s="62">
        <f t="shared" si="2734"/>
        <v>266.7</v>
      </c>
      <c r="M384" s="62">
        <v>243.5</v>
      </c>
      <c r="N384" s="62">
        <v>231.28</v>
      </c>
      <c r="O384" s="62">
        <v>219.3</v>
      </c>
      <c r="P384" s="62">
        <v>273.3</v>
      </c>
      <c r="Q384" s="62">
        <f t="shared" si="2735"/>
        <v>273.3</v>
      </c>
      <c r="R384" s="62">
        <v>227.4</v>
      </c>
      <c r="S384" s="62">
        <v>245.6</v>
      </c>
      <c r="T384" s="62">
        <v>137.52000000000001</v>
      </c>
      <c r="U384" s="62">
        <v>141.80000000000001</v>
      </c>
      <c r="V384" s="62">
        <f t="shared" si="2736"/>
        <v>141.80000000000001</v>
      </c>
      <c r="W384" s="62">
        <v>112.3</v>
      </c>
      <c r="X384" s="62">
        <v>116.74</v>
      </c>
      <c r="Y384" s="62">
        <v>106.9</v>
      </c>
      <c r="Z384" s="62">
        <v>121.7</v>
      </c>
      <c r="AA384" s="62">
        <f t="shared" si="2737"/>
        <v>121.7</v>
      </c>
      <c r="AB384" s="62">
        <v>1049.33</v>
      </c>
      <c r="AC384" s="62">
        <v>1165.3</v>
      </c>
      <c r="AD384" s="62">
        <v>1121.4000000000001</v>
      </c>
      <c r="AE384" s="62">
        <v>1113.0999999999999</v>
      </c>
      <c r="AF384" s="62">
        <f t="shared" si="2738"/>
        <v>1113.0999999999999</v>
      </c>
      <c r="AG384" s="62">
        <v>1120.2</v>
      </c>
      <c r="AH384" s="62">
        <v>930.5</v>
      </c>
      <c r="AI384" s="62">
        <v>996.2</v>
      </c>
      <c r="AJ384" s="62">
        <v>942.5</v>
      </c>
      <c r="AK384" s="62">
        <f t="shared" si="2739"/>
        <v>942.5</v>
      </c>
      <c r="AL384" s="62">
        <v>854.4</v>
      </c>
      <c r="AM384" s="62">
        <v>950.99267037418031</v>
      </c>
      <c r="AN384" s="62">
        <v>920.3</v>
      </c>
      <c r="AO384" s="62">
        <v>751.56600000000003</v>
      </c>
      <c r="AP384" s="62">
        <f t="shared" si="2740"/>
        <v>751.56600000000003</v>
      </c>
      <c r="AQ384" s="62">
        <v>764.4</v>
      </c>
      <c r="AR384" s="62">
        <v>725.399</v>
      </c>
      <c r="AS384" s="62">
        <v>744.37</v>
      </c>
      <c r="AT384" s="62">
        <v>686.53300000000002</v>
      </c>
      <c r="AU384" s="62">
        <f t="shared" si="2741"/>
        <v>686.53300000000002</v>
      </c>
      <c r="AV384" s="62">
        <v>603.9</v>
      </c>
      <c r="AW384" s="62">
        <v>687.6</v>
      </c>
      <c r="AX384" s="62">
        <v>306.89999999999998</v>
      </c>
      <c r="AY384" s="62">
        <v>881.9</v>
      </c>
      <c r="AZ384" s="62">
        <f t="shared" si="2742"/>
        <v>881.9</v>
      </c>
      <c r="BA384" s="62">
        <v>839.1</v>
      </c>
      <c r="BB384" s="62">
        <v>389.7</v>
      </c>
    </row>
    <row r="385" spans="1:54" outlineLevel="1"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P385" s="61"/>
      <c r="AU385" s="61"/>
    </row>
    <row r="386" spans="1:54" outlineLevel="1">
      <c r="A386" s="54" t="s">
        <v>299</v>
      </c>
      <c r="B386" s="54" t="s">
        <v>100</v>
      </c>
      <c r="C386" s="65">
        <f t="shared" ref="C386:AN386" si="2743">SUM(C387:C392)</f>
        <v>1293.06</v>
      </c>
      <c r="D386" s="65">
        <f t="shared" si="2743"/>
        <v>935.3</v>
      </c>
      <c r="E386" s="65">
        <f t="shared" si="2743"/>
        <v>856.05000000000007</v>
      </c>
      <c r="F386" s="65">
        <f t="shared" si="2743"/>
        <v>1028.1600000000001</v>
      </c>
      <c r="G386" s="65">
        <f t="shared" si="2743"/>
        <v>1028.1600000000001</v>
      </c>
      <c r="H386" s="65">
        <f t="shared" si="2743"/>
        <v>882.4</v>
      </c>
      <c r="I386" s="65">
        <f t="shared" si="2743"/>
        <v>792.41000000000008</v>
      </c>
      <c r="J386" s="65">
        <f t="shared" si="2743"/>
        <v>911.09999999999991</v>
      </c>
      <c r="K386" s="65">
        <f t="shared" si="2743"/>
        <v>996.5010000000002</v>
      </c>
      <c r="L386" s="65">
        <f t="shared" si="2743"/>
        <v>996.5010000000002</v>
      </c>
      <c r="M386" s="65">
        <f t="shared" si="2743"/>
        <v>1201.56</v>
      </c>
      <c r="N386" s="65">
        <f t="shared" si="2743"/>
        <v>1357.56</v>
      </c>
      <c r="O386" s="65">
        <f t="shared" si="2743"/>
        <v>1412.48</v>
      </c>
      <c r="P386" s="65">
        <f t="shared" si="2743"/>
        <v>1634.7470000000001</v>
      </c>
      <c r="Q386" s="65">
        <f t="shared" si="2743"/>
        <v>1634.7470000000001</v>
      </c>
      <c r="R386" s="65">
        <f t="shared" si="2743"/>
        <v>1731.4999999999998</v>
      </c>
      <c r="S386" s="65">
        <f t="shared" si="2743"/>
        <v>2253.08</v>
      </c>
      <c r="T386" s="65">
        <f t="shared" si="2743"/>
        <v>2502.12</v>
      </c>
      <c r="U386" s="65">
        <f t="shared" si="2743"/>
        <v>2574.1</v>
      </c>
      <c r="V386" s="65">
        <f t="shared" si="2743"/>
        <v>2574.1</v>
      </c>
      <c r="W386" s="65">
        <f t="shared" si="2743"/>
        <v>2733.75</v>
      </c>
      <c r="X386" s="65">
        <f t="shared" si="2743"/>
        <v>2699.2</v>
      </c>
      <c r="Y386" s="65">
        <f t="shared" si="2743"/>
        <v>3057.8999999999996</v>
      </c>
      <c r="Z386" s="65">
        <f t="shared" si="2743"/>
        <v>3362.2299999999996</v>
      </c>
      <c r="AA386" s="65">
        <f t="shared" si="2743"/>
        <v>3362.2299999999996</v>
      </c>
      <c r="AB386" s="65">
        <f t="shared" si="2743"/>
        <v>20266.169999999998</v>
      </c>
      <c r="AC386" s="65">
        <f t="shared" si="2743"/>
        <v>23245.599999999999</v>
      </c>
      <c r="AD386" s="65">
        <f t="shared" si="2743"/>
        <v>24600.600000000002</v>
      </c>
      <c r="AE386" s="65">
        <f t="shared" si="2743"/>
        <v>27364.260000000002</v>
      </c>
      <c r="AF386" s="65">
        <f t="shared" si="2743"/>
        <v>27364.260000000002</v>
      </c>
      <c r="AG386" s="65">
        <f t="shared" si="2743"/>
        <v>28691.220000000005</v>
      </c>
      <c r="AH386" s="65">
        <f t="shared" si="2743"/>
        <v>26311</v>
      </c>
      <c r="AI386" s="65">
        <f t="shared" si="2743"/>
        <v>27849.839999999997</v>
      </c>
      <c r="AJ386" s="65">
        <f t="shared" si="2743"/>
        <v>28545.600000000002</v>
      </c>
      <c r="AK386" s="65">
        <f t="shared" si="2743"/>
        <v>28545.600000000002</v>
      </c>
      <c r="AL386" s="65">
        <f t="shared" si="2743"/>
        <v>23821.9</v>
      </c>
      <c r="AM386" s="65">
        <f t="shared" si="2743"/>
        <v>24231.11</v>
      </c>
      <c r="AN386" s="65">
        <f t="shared" si="2743"/>
        <v>22984.959999999999</v>
      </c>
      <c r="AO386" s="65">
        <f t="shared" ref="AO386" si="2744">SUM(AO387:AO392)</f>
        <v>22332.734</v>
      </c>
      <c r="AP386" s="65">
        <f t="shared" ref="AP386:AR386" si="2745">SUM(AP387:AP392)</f>
        <v>22332.734</v>
      </c>
      <c r="AQ386" s="65">
        <f t="shared" si="2745"/>
        <v>22007.599999999999</v>
      </c>
      <c r="AR386" s="65">
        <f t="shared" si="2745"/>
        <v>20543.887000000002</v>
      </c>
      <c r="AS386" s="65">
        <f>SUM(AS387:AS392)</f>
        <v>28029.137999999999</v>
      </c>
      <c r="AT386" s="65">
        <f>SUM(AT387:AT393)</f>
        <v>23103.239000000001</v>
      </c>
      <c r="AU386" s="65">
        <f>SUM(AU387:AU393)</f>
        <v>23103.239000000001</v>
      </c>
      <c r="AV386" s="65">
        <f t="shared" ref="AV386:AZ386" si="2746">SUM(AV387:AV393)</f>
        <v>22070.7</v>
      </c>
      <c r="AW386" s="65">
        <f t="shared" si="2746"/>
        <v>22238.1</v>
      </c>
      <c r="AX386" s="65">
        <f t="shared" si="2746"/>
        <v>15532.999999999998</v>
      </c>
      <c r="AY386" s="65">
        <f t="shared" si="2746"/>
        <v>15671.4</v>
      </c>
      <c r="AZ386" s="65">
        <f t="shared" si="2746"/>
        <v>15671.4</v>
      </c>
      <c r="BA386" s="65">
        <f t="shared" ref="BA386:BB386" si="2747">SUM(BA387:BA393)</f>
        <v>15095.500000000002</v>
      </c>
      <c r="BB386" s="65">
        <f t="shared" si="2747"/>
        <v>15044.000000000002</v>
      </c>
    </row>
    <row r="387" spans="1:54" outlineLevel="1">
      <c r="A387" s="60" t="s">
        <v>300</v>
      </c>
      <c r="B387" s="60" t="s">
        <v>94</v>
      </c>
      <c r="C387" s="62">
        <v>427.1</v>
      </c>
      <c r="D387" s="62">
        <v>427.06</v>
      </c>
      <c r="E387" s="62">
        <v>427.12</v>
      </c>
      <c r="F387" s="62">
        <v>427.12</v>
      </c>
      <c r="G387" s="62">
        <f t="shared" ref="G387:G392" si="2748">F387</f>
        <v>427.12</v>
      </c>
      <c r="H387" s="62">
        <v>427.1</v>
      </c>
      <c r="I387" s="62">
        <v>427.1</v>
      </c>
      <c r="J387" s="62">
        <v>427.1</v>
      </c>
      <c r="K387" s="62">
        <v>427.1</v>
      </c>
      <c r="L387" s="62">
        <f t="shared" ref="L387:L392" si="2749">K387</f>
        <v>427.1</v>
      </c>
      <c r="M387" s="62">
        <v>427.1</v>
      </c>
      <c r="N387" s="62">
        <v>427.12</v>
      </c>
      <c r="O387" s="62">
        <v>427.12</v>
      </c>
      <c r="P387" s="62">
        <v>427.1</v>
      </c>
      <c r="Q387" s="62">
        <f t="shared" ref="Q387:Q392" si="2750">P387</f>
        <v>427.1</v>
      </c>
      <c r="R387" s="62">
        <v>427.09</v>
      </c>
      <c r="S387" s="62">
        <v>427.14</v>
      </c>
      <c r="T387" s="62">
        <v>427.12</v>
      </c>
      <c r="U387" s="62">
        <v>427.1</v>
      </c>
      <c r="V387" s="62">
        <f t="shared" ref="V387:V392" si="2751">U387</f>
        <v>427.1</v>
      </c>
      <c r="W387" s="62">
        <v>429.49</v>
      </c>
      <c r="X387" s="62">
        <v>451.34</v>
      </c>
      <c r="Y387" s="62">
        <v>1721.5</v>
      </c>
      <c r="Z387" s="62">
        <v>1485.36</v>
      </c>
      <c r="AA387" s="62">
        <f t="shared" ref="AA387:AA392" si="2752">Z387</f>
        <v>1485.36</v>
      </c>
      <c r="AB387" s="62">
        <v>4905.1400000000003</v>
      </c>
      <c r="AC387" s="62">
        <v>6917</v>
      </c>
      <c r="AD387" s="62">
        <v>6941.7</v>
      </c>
      <c r="AE387" s="62">
        <v>12378</v>
      </c>
      <c r="AF387" s="62">
        <f t="shared" ref="AF387:AF392" si="2753">AE387</f>
        <v>12378</v>
      </c>
      <c r="AG387" s="62">
        <v>12395.67</v>
      </c>
      <c r="AH387" s="62">
        <v>12473.6</v>
      </c>
      <c r="AI387" s="62">
        <v>12480.38</v>
      </c>
      <c r="AJ387" s="62">
        <v>12481.7</v>
      </c>
      <c r="AK387" s="62">
        <f t="shared" ref="AK387:AK392" si="2754">AJ387</f>
        <v>12481.7</v>
      </c>
      <c r="AL387" s="62">
        <v>12484.3</v>
      </c>
      <c r="AM387" s="62">
        <v>12484.406999999999</v>
      </c>
      <c r="AN387" s="62">
        <v>12487.58</v>
      </c>
      <c r="AO387" s="62">
        <v>12484.424000000001</v>
      </c>
      <c r="AP387" s="62">
        <f t="shared" ref="AP387:AP392" si="2755">AO387</f>
        <v>12484.424000000001</v>
      </c>
      <c r="AQ387" s="62">
        <v>12484.4</v>
      </c>
      <c r="AR387" s="62">
        <v>12484.514999999999</v>
      </c>
      <c r="AS387" s="62">
        <v>12484.514999999999</v>
      </c>
      <c r="AT387" s="62">
        <v>12484.514999999999</v>
      </c>
      <c r="AU387" s="61">
        <f t="shared" ref="AU387:AU392" si="2756">AT387</f>
        <v>12484.514999999999</v>
      </c>
      <c r="AV387" s="62">
        <v>12484.5</v>
      </c>
      <c r="AW387" s="62">
        <v>12484.5</v>
      </c>
      <c r="AX387" s="62">
        <v>12484.5</v>
      </c>
      <c r="AY387" s="62">
        <v>12484.5</v>
      </c>
      <c r="AZ387" s="62">
        <f t="shared" ref="AZ387:AZ392" si="2757">AY387</f>
        <v>12484.5</v>
      </c>
      <c r="BA387" s="62">
        <v>12484.5</v>
      </c>
      <c r="BB387" s="62">
        <v>12490</v>
      </c>
    </row>
    <row r="388" spans="1:54" outlineLevel="1">
      <c r="A388" s="60" t="s">
        <v>301</v>
      </c>
      <c r="B388" s="60" t="s">
        <v>95</v>
      </c>
      <c r="C388" s="62">
        <v>-37.92</v>
      </c>
      <c r="D388" s="62">
        <v>-37.93</v>
      </c>
      <c r="E388" s="62">
        <v>-37.9</v>
      </c>
      <c r="F388" s="62">
        <v>-37.9</v>
      </c>
      <c r="G388" s="62">
        <f t="shared" si="2748"/>
        <v>-37.9</v>
      </c>
      <c r="H388" s="62">
        <v>-37.85</v>
      </c>
      <c r="I388" s="62">
        <v>-37.85</v>
      </c>
      <c r="J388" s="62">
        <v>-37.1</v>
      </c>
      <c r="K388" s="62">
        <v>-37.1</v>
      </c>
      <c r="L388" s="62">
        <f t="shared" si="2749"/>
        <v>-37.1</v>
      </c>
      <c r="M388" s="62">
        <v>-33.700000000000003</v>
      </c>
      <c r="N388" s="62">
        <v>-33.43</v>
      </c>
      <c r="O388" s="62">
        <v>-33.4</v>
      </c>
      <c r="P388" s="62">
        <v>-32.5</v>
      </c>
      <c r="Q388" s="62">
        <f t="shared" si="2750"/>
        <v>-32.5</v>
      </c>
      <c r="R388" s="62">
        <v>-24.3</v>
      </c>
      <c r="S388" s="62">
        <v>-24.2</v>
      </c>
      <c r="T388" s="62">
        <v>-21.77</v>
      </c>
      <c r="U388" s="62">
        <v>-19.399999999999999</v>
      </c>
      <c r="V388" s="62">
        <f t="shared" si="2751"/>
        <v>-19.399999999999999</v>
      </c>
      <c r="W388" s="62">
        <v>-8.1</v>
      </c>
      <c r="X388" s="62">
        <v>-6.67</v>
      </c>
      <c r="Y388" s="62">
        <v>-3.8</v>
      </c>
      <c r="Z388" s="62">
        <v>0</v>
      </c>
      <c r="AA388" s="62">
        <f t="shared" si="2752"/>
        <v>0</v>
      </c>
      <c r="AB388" s="62">
        <v>-16</v>
      </c>
      <c r="AC388" s="62">
        <v>-14</v>
      </c>
      <c r="AD388" s="62">
        <v>-11.7</v>
      </c>
      <c r="AE388" s="62">
        <v>-11.72</v>
      </c>
      <c r="AF388" s="62">
        <f t="shared" si="2753"/>
        <v>-11.72</v>
      </c>
      <c r="AG388" s="62">
        <v>-9.7200000000000006</v>
      </c>
      <c r="AH388" s="62">
        <v>-9.6999999999999993</v>
      </c>
      <c r="AI388" s="62">
        <v>-9.32</v>
      </c>
      <c r="AJ388" s="62">
        <v>-151.30000000000001</v>
      </c>
      <c r="AK388" s="62">
        <f t="shared" si="2754"/>
        <v>-151.30000000000001</v>
      </c>
      <c r="AL388" s="62">
        <v>-263.39999999999998</v>
      </c>
      <c r="AM388" s="62">
        <v>-263.36</v>
      </c>
      <c r="AN388" s="62">
        <v>-262.42</v>
      </c>
      <c r="AO388" s="62">
        <v>-262.36</v>
      </c>
      <c r="AP388" s="62">
        <f t="shared" si="2755"/>
        <v>-262.36</v>
      </c>
      <c r="AQ388" s="62">
        <v>-262.39999999999998</v>
      </c>
      <c r="AR388" s="62">
        <v>-196.50800000000001</v>
      </c>
      <c r="AS388" s="62">
        <v>-164.69</v>
      </c>
      <c r="AT388" s="62">
        <v>-164.23599999999999</v>
      </c>
      <c r="AU388" s="61">
        <f t="shared" si="2756"/>
        <v>-164.23599999999999</v>
      </c>
      <c r="AV388" s="62">
        <v>-83.8</v>
      </c>
      <c r="AW388" s="62">
        <f>-54.9+0.4</f>
        <v>-54.5</v>
      </c>
      <c r="AX388" s="62">
        <v>-30.6</v>
      </c>
      <c r="AY388" s="62">
        <v>-20</v>
      </c>
      <c r="AZ388" s="62">
        <f t="shared" si="2757"/>
        <v>-20</v>
      </c>
      <c r="BA388" s="62">
        <v>-61.1</v>
      </c>
      <c r="BB388" s="62">
        <v>0</v>
      </c>
    </row>
    <row r="389" spans="1:54" outlineLevel="1">
      <c r="A389" s="60" t="s">
        <v>302</v>
      </c>
      <c r="B389" s="60" t="s">
        <v>96</v>
      </c>
      <c r="C389" s="62">
        <v>134</v>
      </c>
      <c r="D389" s="62">
        <v>130.05000000000001</v>
      </c>
      <c r="E389" s="62">
        <v>131.38</v>
      </c>
      <c r="F389" s="62">
        <v>134.69999999999999</v>
      </c>
      <c r="G389" s="62">
        <f t="shared" si="2748"/>
        <v>134.69999999999999</v>
      </c>
      <c r="H389" s="62">
        <v>133.91</v>
      </c>
      <c r="I389" s="62">
        <v>137.85</v>
      </c>
      <c r="J389" s="62">
        <v>141.19999999999999</v>
      </c>
      <c r="K389" s="62">
        <v>142.786</v>
      </c>
      <c r="L389" s="62">
        <f t="shared" si="2749"/>
        <v>142.786</v>
      </c>
      <c r="M389" s="62">
        <v>139.72999999999999</v>
      </c>
      <c r="N389" s="62">
        <v>144.76</v>
      </c>
      <c r="O389" s="62">
        <v>149.91999999999999</v>
      </c>
      <c r="P389" s="62">
        <v>155.721</v>
      </c>
      <c r="Q389" s="62">
        <f t="shared" si="2750"/>
        <v>155.721</v>
      </c>
      <c r="R389" s="62">
        <v>135.78</v>
      </c>
      <c r="S389" s="62">
        <v>147.84</v>
      </c>
      <c r="T389" s="62">
        <v>283.63</v>
      </c>
      <c r="U389" s="62">
        <v>329.3</v>
      </c>
      <c r="V389" s="62">
        <f t="shared" si="2751"/>
        <v>329.3</v>
      </c>
      <c r="W389" s="62">
        <v>341.48</v>
      </c>
      <c r="X389" s="62">
        <v>388.93</v>
      </c>
      <c r="Y389" s="62">
        <v>424.8</v>
      </c>
      <c r="Z389" s="62">
        <v>1210.8699999999999</v>
      </c>
      <c r="AA389" s="62">
        <f t="shared" si="2752"/>
        <v>1210.8699999999999</v>
      </c>
      <c r="AB389" s="62">
        <v>11112.23</v>
      </c>
      <c r="AC389" s="62">
        <v>10945.1</v>
      </c>
      <c r="AD389" s="62">
        <v>11001</v>
      </c>
      <c r="AE389" s="62">
        <v>11052.1</v>
      </c>
      <c r="AF389" s="62">
        <f t="shared" si="2753"/>
        <v>11052.1</v>
      </c>
      <c r="AG389" s="62">
        <v>11066.1</v>
      </c>
      <c r="AH389" s="62">
        <v>10468.1</v>
      </c>
      <c r="AI389" s="62">
        <v>10507.18</v>
      </c>
      <c r="AJ389" s="62">
        <v>10478.799999999999</v>
      </c>
      <c r="AK389" s="62">
        <f t="shared" si="2754"/>
        <v>10478.799999999999</v>
      </c>
      <c r="AL389" s="62">
        <v>10323.5</v>
      </c>
      <c r="AM389" s="62">
        <v>10427.567999999999</v>
      </c>
      <c r="AN389" s="62">
        <v>10476.799999999999</v>
      </c>
      <c r="AO389" s="62">
        <v>10540.885</v>
      </c>
      <c r="AP389" s="62">
        <f t="shared" si="2755"/>
        <v>10540.885</v>
      </c>
      <c r="AQ389" s="62">
        <v>10580.3</v>
      </c>
      <c r="AR389" s="62">
        <v>10498.066000000001</v>
      </c>
      <c r="AS389" s="62">
        <v>10427.721</v>
      </c>
      <c r="AT389" s="62">
        <v>10466.501</v>
      </c>
      <c r="AU389" s="61">
        <f t="shared" si="2756"/>
        <v>10466.501</v>
      </c>
      <c r="AV389" s="62">
        <v>10420.299999999999</v>
      </c>
      <c r="AW389" s="62">
        <v>10460.6</v>
      </c>
      <c r="AX389" s="62">
        <v>10476.200000000001</v>
      </c>
      <c r="AY389" s="62">
        <v>10481.299999999999</v>
      </c>
      <c r="AZ389" s="62">
        <f t="shared" si="2757"/>
        <v>10481.299999999999</v>
      </c>
      <c r="BA389" s="62">
        <v>10485</v>
      </c>
      <c r="BB389" s="62">
        <v>10365.700000000001</v>
      </c>
    </row>
    <row r="390" spans="1:54" outlineLevel="1">
      <c r="A390" s="60" t="s">
        <v>305</v>
      </c>
      <c r="B390" s="60" t="s">
        <v>97</v>
      </c>
      <c r="C390" s="62">
        <v>308.88</v>
      </c>
      <c r="D390" s="62">
        <v>425.56</v>
      </c>
      <c r="E390" s="62">
        <v>321.05</v>
      </c>
      <c r="F390" s="62">
        <v>488.8</v>
      </c>
      <c r="G390" s="62">
        <f t="shared" si="2748"/>
        <v>488.8</v>
      </c>
      <c r="H390" s="62">
        <v>340.42</v>
      </c>
      <c r="I390" s="62">
        <v>431.25</v>
      </c>
      <c r="J390" s="62">
        <v>504.4</v>
      </c>
      <c r="K390" s="62">
        <v>666.81500000000005</v>
      </c>
      <c r="L390" s="62">
        <f t="shared" si="2749"/>
        <v>666.81500000000005</v>
      </c>
      <c r="M390" s="62">
        <v>855.81</v>
      </c>
      <c r="N390" s="62">
        <v>1019.25</v>
      </c>
      <c r="O390" s="62">
        <v>666.82</v>
      </c>
      <c r="P390" s="62">
        <v>1123.2260000000001</v>
      </c>
      <c r="Q390" s="62">
        <f t="shared" si="2750"/>
        <v>1123.2260000000001</v>
      </c>
      <c r="R390" s="62">
        <v>1140.58</v>
      </c>
      <c r="S390" s="62">
        <v>1140.5999999999999</v>
      </c>
      <c r="T390" s="62">
        <v>1061.5999999999999</v>
      </c>
      <c r="U390" s="62">
        <v>1437</v>
      </c>
      <c r="V390" s="62">
        <f t="shared" si="2751"/>
        <v>1437</v>
      </c>
      <c r="W390" s="62">
        <v>1436.68</v>
      </c>
      <c r="X390" s="62">
        <v>1437.1</v>
      </c>
      <c r="Y390" s="62">
        <v>194.2</v>
      </c>
      <c r="Z390" s="62">
        <v>-149</v>
      </c>
      <c r="AA390" s="62">
        <f t="shared" si="2752"/>
        <v>-149</v>
      </c>
      <c r="AB390" s="62">
        <v>-146.9</v>
      </c>
      <c r="AC390" s="62">
        <v>2.4</v>
      </c>
      <c r="AD390" s="62">
        <v>4.7</v>
      </c>
      <c r="AE390" s="62">
        <v>120.18</v>
      </c>
      <c r="AF390" s="62">
        <f t="shared" si="2753"/>
        <v>120.18</v>
      </c>
      <c r="AG390" s="62">
        <v>133.77000000000001</v>
      </c>
      <c r="AH390" s="62">
        <v>133.1</v>
      </c>
      <c r="AI390" s="62">
        <v>13.8</v>
      </c>
      <c r="AJ390" s="62">
        <v>1073.9000000000001</v>
      </c>
      <c r="AK390" s="62">
        <f t="shared" si="2754"/>
        <v>1073.9000000000001</v>
      </c>
      <c r="AL390" s="62">
        <v>865.1</v>
      </c>
      <c r="AM390" s="62">
        <v>865.072</v>
      </c>
      <c r="AN390" s="62">
        <v>866.8</v>
      </c>
      <c r="AO390" s="62">
        <v>0</v>
      </c>
      <c r="AP390" s="62">
        <f t="shared" si="2755"/>
        <v>0</v>
      </c>
      <c r="AQ390" s="62">
        <v>0</v>
      </c>
      <c r="AR390" s="62">
        <v>0</v>
      </c>
      <c r="AS390" s="62">
        <v>0</v>
      </c>
      <c r="AT390" s="62">
        <v>780.30799999999999</v>
      </c>
      <c r="AU390" s="61">
        <f t="shared" si="2756"/>
        <v>780.30799999999999</v>
      </c>
      <c r="AV390" s="62">
        <v>51.7</v>
      </c>
      <c r="AW390" s="62">
        <v>50.3</v>
      </c>
      <c r="AX390" s="62">
        <v>50.3</v>
      </c>
      <c r="AY390" s="62">
        <v>0</v>
      </c>
      <c r="AZ390" s="62">
        <f t="shared" si="2757"/>
        <v>0</v>
      </c>
      <c r="BA390" s="62">
        <v>0</v>
      </c>
      <c r="BB390" s="62">
        <v>0</v>
      </c>
    </row>
    <row r="391" spans="1:54" outlineLevel="1">
      <c r="A391" s="60" t="s">
        <v>304</v>
      </c>
      <c r="B391" s="60" t="s">
        <v>98</v>
      </c>
      <c r="C391" s="62">
        <v>0</v>
      </c>
      <c r="D391" s="62">
        <v>0</v>
      </c>
      <c r="E391" s="62">
        <v>0</v>
      </c>
      <c r="F391" s="62">
        <v>0</v>
      </c>
      <c r="G391" s="62">
        <f t="shared" si="2748"/>
        <v>0</v>
      </c>
      <c r="H391" s="62">
        <v>0</v>
      </c>
      <c r="I391" s="62">
        <v>0</v>
      </c>
      <c r="J391" s="62">
        <v>0</v>
      </c>
      <c r="K391" s="62">
        <v>0</v>
      </c>
      <c r="L391" s="62">
        <f t="shared" si="2749"/>
        <v>0</v>
      </c>
      <c r="M391" s="62">
        <v>0</v>
      </c>
      <c r="N391" s="62">
        <v>0</v>
      </c>
      <c r="O391" s="62">
        <v>413.42</v>
      </c>
      <c r="P391" s="62">
        <v>0</v>
      </c>
      <c r="Q391" s="62">
        <f t="shared" si="2750"/>
        <v>0</v>
      </c>
      <c r="R391" s="62">
        <v>24.35</v>
      </c>
      <c r="S391" s="62">
        <v>56.2</v>
      </c>
      <c r="T391" s="62">
        <v>166.72</v>
      </c>
      <c r="U391" s="62">
        <v>0</v>
      </c>
      <c r="V391" s="62">
        <f t="shared" si="2751"/>
        <v>0</v>
      </c>
      <c r="W391" s="62">
        <v>13.5</v>
      </c>
      <c r="X391" s="62">
        <v>69.400000000000006</v>
      </c>
      <c r="Y391" s="62">
        <v>133.19999999999999</v>
      </c>
      <c r="Z391" s="62" t="s">
        <v>102</v>
      </c>
      <c r="AA391" s="62" t="str">
        <f t="shared" si="2752"/>
        <v xml:space="preserve"> -   </v>
      </c>
      <c r="AB391" s="62">
        <v>-820.83</v>
      </c>
      <c r="AC391" s="62">
        <v>-1209.3</v>
      </c>
      <c r="AD391" s="62">
        <v>-827.6</v>
      </c>
      <c r="AE391" s="62">
        <v>-759.9</v>
      </c>
      <c r="AF391" s="62">
        <f t="shared" si="2753"/>
        <v>-759.9</v>
      </c>
      <c r="AG391" s="62">
        <v>-915.1</v>
      </c>
      <c r="AH391" s="62">
        <v>-30.1</v>
      </c>
      <c r="AI391" s="62">
        <v>356.1</v>
      </c>
      <c r="AJ391" s="62">
        <v>0</v>
      </c>
      <c r="AK391" s="62">
        <f t="shared" si="2754"/>
        <v>0</v>
      </c>
      <c r="AL391" s="62">
        <v>-643.1</v>
      </c>
      <c r="AM391" s="62">
        <v>-1409.8150000000001</v>
      </c>
      <c r="AN391" s="62">
        <v>-1969.6</v>
      </c>
      <c r="AO391" s="62">
        <v>-1994.5550000000001</v>
      </c>
      <c r="AP391" s="62">
        <f t="shared" si="2755"/>
        <v>-1994.5550000000001</v>
      </c>
      <c r="AQ391" s="62">
        <v>-2647.3</v>
      </c>
      <c r="AR391" s="62">
        <v>-3378.7130000000002</v>
      </c>
      <c r="AS391" s="62">
        <v>3739.2420000000002</v>
      </c>
      <c r="AT391" s="62">
        <v>0</v>
      </c>
      <c r="AU391" s="61">
        <f t="shared" si="2756"/>
        <v>0</v>
      </c>
      <c r="AV391" s="62">
        <v>-934.8</v>
      </c>
      <c r="AW391" s="62">
        <v>-1793.7</v>
      </c>
      <c r="AX391" s="62">
        <v>-8491.4</v>
      </c>
      <c r="AY391" s="62">
        <v>-8879.6</v>
      </c>
      <c r="AZ391" s="62">
        <f t="shared" si="2757"/>
        <v>-8879.6</v>
      </c>
      <c r="BA391" s="62">
        <v>-9030.4</v>
      </c>
      <c r="BB391" s="62">
        <v>-8571.9</v>
      </c>
    </row>
    <row r="392" spans="1:54" outlineLevel="1">
      <c r="A392" s="60" t="s">
        <v>303</v>
      </c>
      <c r="B392" s="60" t="s">
        <v>99</v>
      </c>
      <c r="C392" s="62">
        <f>449.3+11.7</f>
        <v>461</v>
      </c>
      <c r="D392" s="62">
        <v>-9.44</v>
      </c>
      <c r="E392" s="62">
        <v>14.4</v>
      </c>
      <c r="F392" s="62">
        <f>-79.3-65.2+36.82+123.12</f>
        <v>15.439999999999998</v>
      </c>
      <c r="G392" s="62">
        <f t="shared" si="2748"/>
        <v>15.439999999999998</v>
      </c>
      <c r="H392" s="62">
        <v>18.820000000000007</v>
      </c>
      <c r="I392" s="62">
        <v>-165.94</v>
      </c>
      <c r="J392" s="62">
        <v>-124.5</v>
      </c>
      <c r="K392" s="62">
        <f>29.7-92.1-140.7</f>
        <v>-203.09999999999997</v>
      </c>
      <c r="L392" s="62">
        <f t="shared" si="2749"/>
        <v>-203.09999999999997</v>
      </c>
      <c r="M392" s="62">
        <v>-187.38</v>
      </c>
      <c r="N392" s="62">
        <v>-200.14</v>
      </c>
      <c r="O392" s="62">
        <v>-211.39999999999998</v>
      </c>
      <c r="P392" s="62">
        <v>-38.799999999999997</v>
      </c>
      <c r="Q392" s="62">
        <f t="shared" si="2750"/>
        <v>-38.799999999999997</v>
      </c>
      <c r="R392" s="62">
        <v>28</v>
      </c>
      <c r="S392" s="62">
        <v>505.5</v>
      </c>
      <c r="T392" s="62">
        <v>584.82000000000005</v>
      </c>
      <c r="U392" s="62">
        <v>400.1</v>
      </c>
      <c r="V392" s="62">
        <f t="shared" si="2751"/>
        <v>400.1</v>
      </c>
      <c r="W392" s="62">
        <v>520.69999999999993</v>
      </c>
      <c r="X392" s="62">
        <v>359.1</v>
      </c>
      <c r="Y392" s="62">
        <v>588</v>
      </c>
      <c r="Z392" s="62">
        <v>815</v>
      </c>
      <c r="AA392" s="62">
        <f t="shared" si="2752"/>
        <v>815</v>
      </c>
      <c r="AB392" s="62">
        <v>5232.53</v>
      </c>
      <c r="AC392" s="62">
        <v>6604.4</v>
      </c>
      <c r="AD392" s="62">
        <v>7492.5</v>
      </c>
      <c r="AE392" s="62">
        <v>4585.6000000000004</v>
      </c>
      <c r="AF392" s="62">
        <f t="shared" si="2753"/>
        <v>4585.6000000000004</v>
      </c>
      <c r="AG392" s="62">
        <v>6020.5</v>
      </c>
      <c r="AH392" s="62">
        <v>3276</v>
      </c>
      <c r="AI392" s="62">
        <v>4501.7</v>
      </c>
      <c r="AJ392" s="62">
        <v>4662.5</v>
      </c>
      <c r="AK392" s="62">
        <f t="shared" si="2754"/>
        <v>4662.5</v>
      </c>
      <c r="AL392" s="62">
        <v>1055.5</v>
      </c>
      <c r="AM392" s="62">
        <v>2127.2379999999998</v>
      </c>
      <c r="AN392" s="62">
        <v>1385.8</v>
      </c>
      <c r="AO392" s="62">
        <v>1564.34</v>
      </c>
      <c r="AP392" s="62">
        <f t="shared" si="2755"/>
        <v>1564.34</v>
      </c>
      <c r="AQ392" s="62">
        <v>1852.6</v>
      </c>
      <c r="AR392" s="62">
        <v>1136.527</v>
      </c>
      <c r="AS392" s="62">
        <v>1542.35</v>
      </c>
      <c r="AT392" s="62">
        <v>0</v>
      </c>
      <c r="AU392" s="61">
        <f t="shared" si="2756"/>
        <v>0</v>
      </c>
      <c r="AV392" s="62">
        <v>132.80000000000001</v>
      </c>
      <c r="AW392" s="62">
        <v>1090.9000000000001</v>
      </c>
      <c r="AX392" s="62">
        <v>1044</v>
      </c>
      <c r="AY392" s="62">
        <v>1605.2</v>
      </c>
      <c r="AZ392" s="62">
        <f t="shared" si="2757"/>
        <v>1605.2</v>
      </c>
      <c r="BA392" s="62">
        <v>1217.5</v>
      </c>
      <c r="BB392" s="62">
        <v>760.2</v>
      </c>
    </row>
    <row r="393" spans="1:54" outlineLevel="1">
      <c r="A393" s="52" t="s">
        <v>309</v>
      </c>
      <c r="B393" s="52" t="s">
        <v>308</v>
      </c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2">
        <v>-463.84899999999999</v>
      </c>
      <c r="AU393" s="63">
        <f>AT393</f>
        <v>-463.84899999999999</v>
      </c>
      <c r="AV393" s="63"/>
      <c r="AW393" s="63"/>
      <c r="AX393" s="63"/>
      <c r="AY393" s="63"/>
      <c r="AZ393" s="63"/>
      <c r="BA393" s="63"/>
      <c r="BB393" s="63"/>
    </row>
    <row r="394" spans="1:54" ht="33.75" outlineLevel="1">
      <c r="A394" s="86" t="s">
        <v>310</v>
      </c>
      <c r="B394" s="86" t="s">
        <v>101</v>
      </c>
      <c r="C394" s="62">
        <v>47</v>
      </c>
      <c r="D394" s="62">
        <v>46.4</v>
      </c>
      <c r="E394" s="62">
        <v>55.7</v>
      </c>
      <c r="F394" s="62">
        <v>49.6</v>
      </c>
      <c r="G394" s="62">
        <f>F394</f>
        <v>49.6</v>
      </c>
      <c r="H394" s="62">
        <v>48.2</v>
      </c>
      <c r="I394" s="62">
        <v>45.7</v>
      </c>
      <c r="J394" s="62">
        <v>46.7</v>
      </c>
      <c r="K394" s="62">
        <v>0</v>
      </c>
      <c r="L394" s="62">
        <f>K394</f>
        <v>0</v>
      </c>
      <c r="M394" s="62"/>
      <c r="N394" s="62"/>
      <c r="O394" s="62"/>
      <c r="P394" s="62"/>
      <c r="Q394" s="62">
        <f>P394</f>
        <v>0</v>
      </c>
      <c r="R394" s="62"/>
      <c r="S394" s="62"/>
      <c r="T394" s="62"/>
      <c r="U394" s="62"/>
      <c r="V394" s="62">
        <f>U394</f>
        <v>0</v>
      </c>
      <c r="W394" s="62"/>
      <c r="X394" s="62"/>
      <c r="Y394" s="62"/>
      <c r="Z394" s="62"/>
      <c r="AA394" s="62">
        <f>Z394</f>
        <v>0</v>
      </c>
      <c r="AB394" s="62">
        <v>29.4</v>
      </c>
      <c r="AC394" s="62">
        <v>27.9</v>
      </c>
      <c r="AD394" s="62">
        <v>25.6</v>
      </c>
      <c r="AE394" s="62">
        <v>22.8</v>
      </c>
      <c r="AF394" s="62">
        <f>AE394</f>
        <v>22.8</v>
      </c>
      <c r="AG394" s="62">
        <v>22.8</v>
      </c>
      <c r="AH394" s="62">
        <v>17.399999999999999</v>
      </c>
      <c r="AI394" s="62">
        <v>14.7</v>
      </c>
      <c r="AJ394" s="62">
        <v>21.2</v>
      </c>
      <c r="AK394" s="62">
        <f>AJ394</f>
        <v>21.2</v>
      </c>
      <c r="AL394" s="62">
        <v>18.399999999999999</v>
      </c>
      <c r="AM394" s="62">
        <v>18.388000000000002</v>
      </c>
      <c r="AN394" s="62">
        <v>17.399999999999999</v>
      </c>
      <c r="AO394" s="62">
        <v>18.45</v>
      </c>
      <c r="AP394" s="62">
        <f>AO394</f>
        <v>18.45</v>
      </c>
      <c r="AQ394" s="62">
        <v>18.5</v>
      </c>
      <c r="AR394" s="62">
        <v>16.337</v>
      </c>
      <c r="AS394" s="62">
        <v>16.106000000000002</v>
      </c>
      <c r="AT394" s="61">
        <v>17.225999999999999</v>
      </c>
      <c r="AU394" s="61">
        <f>AT394</f>
        <v>17.225999999999999</v>
      </c>
      <c r="AV394" s="62">
        <v>16.7</v>
      </c>
      <c r="AW394" s="62">
        <v>17.899999999999999</v>
      </c>
      <c r="AX394" s="62">
        <v>0</v>
      </c>
      <c r="AY394" s="62">
        <v>0.2</v>
      </c>
      <c r="AZ394" s="62">
        <f>AY394</f>
        <v>0.2</v>
      </c>
      <c r="BA394" s="62">
        <v>0.2</v>
      </c>
      <c r="BB394" s="62">
        <v>0.2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AF387:AM389 AA378:AN384 AF391:AM391 AF390:AI390 AK390:AM390 AF392:AI392 AK392:AM392 V271 Q6:Q7 AL35 AL68 AL104 AL204 AL298 AQ240 AQ259 AR185 AK310:AK319 AN35 AL6 AN104 AN6 C25:AO25 AK135 AN68:AR68 B24:AO24 AQ166 AQ298 AU24:AU32 AQ24:AT25 AP23:AP31 AR224 AQ227 AP243:AP255 AN240:AN252 AL240 AP318:AP322 AU322 AK322 AP327 Q264 V262 AS259 AN204 AM221 AM282 AA376:AN376 AW204 AW227" formula="1"/>
    <ignoredError sqref="AL117:AM117 BA292 AV211:AX211 AX228 AV266:AX266" evalError="1"/>
    <ignoredError sqref="AE309 AF309:AT309 AL345:AS345 C345:AK345 AL346:AS346 C346:AK346 AQ386:AS386 D386:AP386 AT345 AT362 BA345:BA346 BB345" formulaRange="1"/>
    <ignoredError sqref="AT346" formula="1" formulaRange="1"/>
    <ignoredError sqref="AV228:AW228" evalError="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7B88-7678-4ED9-9882-F1A277EC12CF}">
  <sheetPr>
    <tabColor theme="6"/>
  </sheetPr>
  <dimension ref="A1:DS309"/>
  <sheetViews>
    <sheetView showGridLines="0" zoomScale="114" zoomScaleNormal="160" workbookViewId="0">
      <pane xSplit="2" ySplit="2" topLeftCell="W3" activePane="bottomRight" state="frozen"/>
      <selection pane="topRight" activeCell="B1" sqref="B1"/>
      <selection pane="bottomLeft" activeCell="A2" sqref="A2"/>
      <selection pane="bottomRight" activeCell="AB2" sqref="AB2"/>
    </sheetView>
  </sheetViews>
  <sheetFormatPr defaultColWidth="8.7109375" defaultRowHeight="11.25" outlineLevelRow="1" outlineLevelCol="1"/>
  <cols>
    <col min="1" max="1" width="56.140625" style="52" customWidth="1"/>
    <col min="2" max="2" width="23.85546875" style="52" customWidth="1"/>
    <col min="3" max="6" width="8.7109375" style="53" hidden="1" customWidth="1" outlineLevel="1"/>
    <col min="7" max="7" width="9.7109375" style="53" bestFit="1" customWidth="1" collapsed="1"/>
    <col min="8" max="9" width="8.7109375" style="53" hidden="1" customWidth="1" outlineLevel="1"/>
    <col min="10" max="10" width="8.140625" style="53" hidden="1" customWidth="1" outlineLevel="1"/>
    <col min="11" max="11" width="8.7109375" style="53" hidden="1" customWidth="1" outlineLevel="1"/>
    <col min="12" max="12" width="8.85546875" style="53" bestFit="1" customWidth="1" collapsed="1"/>
    <col min="13" max="13" width="8.140625" style="53" hidden="1" customWidth="1" outlineLevel="1"/>
    <col min="14" max="14" width="10.5703125" style="53" hidden="1" customWidth="1" outlineLevel="1"/>
    <col min="15" max="15" width="8.7109375" style="53" hidden="1" customWidth="1" outlineLevel="1"/>
    <col min="16" max="16" width="9.42578125" style="53" hidden="1" customWidth="1" outlineLevel="1"/>
    <col min="17" max="17" width="9.85546875" style="53" bestFit="1" customWidth="1" collapsed="1"/>
    <col min="18" max="20" width="8.7109375" style="53" hidden="1" customWidth="1" outlineLevel="1"/>
    <col min="21" max="21" width="7.28515625" style="53" hidden="1" customWidth="1" outlineLevel="1"/>
    <col min="22" max="22" width="9.5703125" style="53" customWidth="1" collapsed="1"/>
    <col min="23" max="23" width="9.140625" style="53" customWidth="1" outlineLevel="1"/>
    <col min="24" max="24" width="8.7109375" style="52" customWidth="1" outlineLevel="1"/>
    <col min="25" max="25" width="8.7109375" style="94" customWidth="1" outlineLevel="1"/>
    <col min="26" max="26" width="8.7109375" style="92" customWidth="1" outlineLevel="1"/>
    <col min="27" max="27" width="8.7109375" style="92"/>
    <col min="28" max="28" width="8.7109375" style="53"/>
    <col min="29" max="16384" width="8.7109375" style="52"/>
  </cols>
  <sheetData>
    <row r="1" spans="1:98">
      <c r="C1" s="53" t="s">
        <v>33</v>
      </c>
      <c r="D1" s="53" t="s">
        <v>33</v>
      </c>
      <c r="E1" s="53" t="s">
        <v>33</v>
      </c>
      <c r="F1" s="53" t="s">
        <v>33</v>
      </c>
      <c r="G1" s="53" t="s">
        <v>33</v>
      </c>
      <c r="H1" s="53" t="s">
        <v>33</v>
      </c>
      <c r="I1" s="53" t="s">
        <v>33</v>
      </c>
      <c r="J1" s="53" t="s">
        <v>33</v>
      </c>
      <c r="K1" s="53" t="s">
        <v>33</v>
      </c>
      <c r="L1" s="53" t="s">
        <v>33</v>
      </c>
      <c r="M1" s="53" t="s">
        <v>33</v>
      </c>
      <c r="N1" s="53" t="s">
        <v>33</v>
      </c>
      <c r="O1" s="53" t="s">
        <v>33</v>
      </c>
      <c r="P1" s="53" t="s">
        <v>33</v>
      </c>
      <c r="Q1" s="53" t="s">
        <v>33</v>
      </c>
      <c r="R1" s="53" t="s">
        <v>33</v>
      </c>
      <c r="S1" s="53" t="s">
        <v>33</v>
      </c>
      <c r="T1" s="53" t="s">
        <v>33</v>
      </c>
      <c r="U1" s="53" t="s">
        <v>33</v>
      </c>
      <c r="V1" s="53" t="s">
        <v>33</v>
      </c>
      <c r="W1" s="53" t="s">
        <v>33</v>
      </c>
      <c r="X1" s="53" t="s">
        <v>33</v>
      </c>
      <c r="Y1" s="92" t="s">
        <v>335</v>
      </c>
      <c r="Z1" s="92" t="s">
        <v>335</v>
      </c>
      <c r="AA1" s="92" t="s">
        <v>335</v>
      </c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</row>
    <row r="2" spans="1:98" s="75" customFormat="1">
      <c r="C2" s="76" t="s">
        <v>20</v>
      </c>
      <c r="D2" s="76" t="s">
        <v>21</v>
      </c>
      <c r="E2" s="76" t="s">
        <v>22</v>
      </c>
      <c r="F2" s="76" t="s">
        <v>23</v>
      </c>
      <c r="G2" s="76">
        <v>2020</v>
      </c>
      <c r="H2" s="76" t="s">
        <v>24</v>
      </c>
      <c r="I2" s="76" t="s">
        <v>61</v>
      </c>
      <c r="J2" s="76" t="s">
        <v>62</v>
      </c>
      <c r="K2" s="76" t="s">
        <v>63</v>
      </c>
      <c r="L2" s="76">
        <v>2021</v>
      </c>
      <c r="M2" s="76" t="s">
        <v>60</v>
      </c>
      <c r="N2" s="76" t="s">
        <v>25</v>
      </c>
      <c r="O2" s="76" t="s">
        <v>26</v>
      </c>
      <c r="P2" s="76" t="s">
        <v>109</v>
      </c>
      <c r="Q2" s="76">
        <v>2022</v>
      </c>
      <c r="R2" s="76" t="s">
        <v>110</v>
      </c>
      <c r="S2" s="76" t="s">
        <v>111</v>
      </c>
      <c r="T2" s="76" t="s">
        <v>112</v>
      </c>
      <c r="U2" s="76" t="s">
        <v>113</v>
      </c>
      <c r="V2" s="76">
        <v>2023</v>
      </c>
      <c r="W2" s="76" t="s">
        <v>313</v>
      </c>
      <c r="X2" s="76" t="s">
        <v>316</v>
      </c>
      <c r="Y2" s="93" t="s">
        <v>317</v>
      </c>
      <c r="Z2" s="93" t="s">
        <v>329</v>
      </c>
      <c r="AA2" s="93">
        <v>2024</v>
      </c>
      <c r="AB2" s="76" t="s">
        <v>338</v>
      </c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</row>
    <row r="3" spans="1:98" s="77" customFormat="1" ht="9" customHeight="1">
      <c r="A3" s="75" t="s">
        <v>213</v>
      </c>
      <c r="B3" s="75" t="s">
        <v>212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103" t="s">
        <v>323</v>
      </c>
      <c r="U3" s="78"/>
      <c r="V3" s="78"/>
      <c r="W3" s="78"/>
      <c r="Y3" s="105"/>
      <c r="Z3" s="78"/>
      <c r="AA3" s="78"/>
      <c r="AB3" s="78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</row>
    <row r="4" spans="1:98" ht="10.5" hidden="1" customHeight="1" outlineLevel="1">
      <c r="O4" s="55"/>
      <c r="T4" s="104" t="s">
        <v>324</v>
      </c>
      <c r="Y4" s="106"/>
      <c r="Z4" s="107"/>
      <c r="AA4" s="107"/>
    </row>
    <row r="5" spans="1:98" s="72" customFormat="1" hidden="1" outlineLevel="1">
      <c r="A5" s="73" t="s">
        <v>214</v>
      </c>
      <c r="B5" s="73" t="s">
        <v>27</v>
      </c>
      <c r="C5" s="74">
        <f>C7+C10</f>
        <v>8124.6062196883486</v>
      </c>
      <c r="D5" s="74">
        <f t="shared" ref="D5:O5" si="0">D7+D10</f>
        <v>7416.3224259596982</v>
      </c>
      <c r="E5" s="74">
        <f t="shared" si="0"/>
        <v>11234.153978466062</v>
      </c>
      <c r="F5" s="74">
        <f t="shared" si="0"/>
        <v>11700.908900946677</v>
      </c>
      <c r="G5" s="74">
        <f t="shared" si="0"/>
        <v>38475.991525060781</v>
      </c>
      <c r="H5" s="74">
        <f t="shared" si="0"/>
        <v>9693.0951248501406</v>
      </c>
      <c r="I5" s="74">
        <f t="shared" si="0"/>
        <v>9992.5879497016213</v>
      </c>
      <c r="J5" s="74">
        <f t="shared" si="0"/>
        <v>9869.1940536521452</v>
      </c>
      <c r="K5" s="74">
        <f t="shared" si="0"/>
        <v>11327.536103360906</v>
      </c>
      <c r="L5" s="74">
        <f t="shared" si="0"/>
        <v>40882.413231564817</v>
      </c>
      <c r="M5" s="74">
        <f>M7+M10</f>
        <v>8494.0770776803838</v>
      </c>
      <c r="N5" s="74">
        <f t="shared" si="0"/>
        <v>9384.1441032039784</v>
      </c>
      <c r="O5" s="74">
        <f t="shared" si="0"/>
        <v>9665.1370000000006</v>
      </c>
      <c r="P5" s="74">
        <f>P7+P10+P13</f>
        <v>10343.107029517683</v>
      </c>
      <c r="Q5" s="101">
        <f>Q7+Q10+Q13</f>
        <v>37886.365210402051</v>
      </c>
      <c r="R5" s="101">
        <f>R7+R10+R13</f>
        <v>8367.587219643221</v>
      </c>
      <c r="S5" s="101">
        <f>S7+S10+S13</f>
        <v>9069.6489262428076</v>
      </c>
      <c r="T5" s="101">
        <v>6764.4</v>
      </c>
      <c r="U5" s="101">
        <f t="shared" ref="U5:AB5" si="1">U7+U10+U13</f>
        <v>8626.9831521882625</v>
      </c>
      <c r="V5" s="101">
        <f t="shared" si="1"/>
        <v>34718.6</v>
      </c>
      <c r="W5" s="101">
        <f t="shared" si="1"/>
        <v>8038.9594405334183</v>
      </c>
      <c r="X5" s="101">
        <f t="shared" si="1"/>
        <v>9648.9982899225724</v>
      </c>
      <c r="Y5" s="101">
        <f t="shared" si="1"/>
        <v>9833.120541082495</v>
      </c>
      <c r="Z5" s="101">
        <f t="shared" si="1"/>
        <v>11636.599999999999</v>
      </c>
      <c r="AA5" s="101">
        <f t="shared" si="1"/>
        <v>39157.678271538483</v>
      </c>
      <c r="AB5" s="101">
        <f t="shared" si="1"/>
        <v>8646.4</v>
      </c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</row>
    <row r="6" spans="1:98" hidden="1" outlineLevel="1">
      <c r="A6" s="52" t="s">
        <v>215</v>
      </c>
      <c r="B6" s="52" t="s">
        <v>28</v>
      </c>
      <c r="C6" s="55" t="s">
        <v>103</v>
      </c>
      <c r="D6" s="55" t="s">
        <v>103</v>
      </c>
      <c r="E6" s="55" t="s">
        <v>103</v>
      </c>
      <c r="F6" s="55" t="s">
        <v>103</v>
      </c>
      <c r="G6" s="55" t="s">
        <v>103</v>
      </c>
      <c r="H6" s="55">
        <f t="shared" ref="H6:U6" si="2">H5/C5-1</f>
        <v>0.19305414474868643</v>
      </c>
      <c r="I6" s="55">
        <f t="shared" si="2"/>
        <v>0.34737776700809309</v>
      </c>
      <c r="J6" s="55">
        <f t="shared" si="2"/>
        <v>-0.12150090940807023</v>
      </c>
      <c r="K6" s="55">
        <f t="shared" si="2"/>
        <v>-3.1909726051756793E-2</v>
      </c>
      <c r="L6" s="55">
        <f t="shared" si="2"/>
        <v>6.2543461808817868E-2</v>
      </c>
      <c r="M6" s="55">
        <f t="shared" si="2"/>
        <v>-0.12369816160122482</v>
      </c>
      <c r="N6" s="55">
        <f t="shared" si="2"/>
        <v>-6.0889516265484667E-2</v>
      </c>
      <c r="O6" s="55">
        <f t="shared" si="2"/>
        <v>-2.0676161857069997E-2</v>
      </c>
      <c r="P6" s="55">
        <f t="shared" si="2"/>
        <v>-8.690584297066517E-2</v>
      </c>
      <c r="Q6" s="55">
        <f t="shared" si="2"/>
        <v>-7.3284519780978941E-2</v>
      </c>
      <c r="R6" s="55">
        <f t="shared" si="2"/>
        <v>-1.4891536405942984E-2</v>
      </c>
      <c r="S6" s="55">
        <f t="shared" si="2"/>
        <v>-3.351346414786982E-2</v>
      </c>
      <c r="T6" s="55">
        <f t="shared" si="2"/>
        <v>-0.30012373337284315</v>
      </c>
      <c r="U6" s="55">
        <f t="shared" si="2"/>
        <v>-0.16591957063113238</v>
      </c>
      <c r="V6" s="55">
        <f t="shared" ref="V6:AA6" si="3">V5/Q5-1</f>
        <v>-8.3612275625013388E-2</v>
      </c>
      <c r="W6" s="55">
        <f t="shared" si="3"/>
        <v>-3.9273899450768424E-2</v>
      </c>
      <c r="X6" s="55">
        <f t="shared" si="3"/>
        <v>6.3877815821892669E-2</v>
      </c>
      <c r="Y6" s="55">
        <f t="shared" si="3"/>
        <v>0.45365746275833718</v>
      </c>
      <c r="Z6" s="55">
        <f t="shared" si="3"/>
        <v>0.34886086998423504</v>
      </c>
      <c r="AA6" s="55">
        <f t="shared" si="3"/>
        <v>0.12785879244953668</v>
      </c>
    </row>
    <row r="7" spans="1:98" s="59" customFormat="1" hidden="1" outlineLevel="1">
      <c r="A7" s="57" t="s">
        <v>219</v>
      </c>
      <c r="B7" s="57" t="s">
        <v>29</v>
      </c>
      <c r="C7" s="58">
        <v>5593.2083305996684</v>
      </c>
      <c r="D7" s="58">
        <v>5420.6714122620051</v>
      </c>
      <c r="E7" s="58">
        <v>8275.9067777644723</v>
      </c>
      <c r="F7" s="58">
        <v>8294.7466605367117</v>
      </c>
      <c r="G7" s="58">
        <v>27584.533181162853</v>
      </c>
      <c r="H7" s="58">
        <v>6857.1874625506198</v>
      </c>
      <c r="I7" s="58">
        <v>7347.9368209318982</v>
      </c>
      <c r="J7" s="58">
        <v>7409.1609574786416</v>
      </c>
      <c r="K7" s="58">
        <v>8079.146085266917</v>
      </c>
      <c r="L7" s="58">
        <v>29693.431326228078</v>
      </c>
      <c r="M7" s="58">
        <v>6286.7220016440897</v>
      </c>
      <c r="N7" s="58">
        <v>7284.4</v>
      </c>
      <c r="O7" s="58">
        <v>7700.0420000000004</v>
      </c>
      <c r="P7" s="58">
        <v>7886.9483426953902</v>
      </c>
      <c r="Q7" s="58">
        <v>29158.112344339483</v>
      </c>
      <c r="R7" s="58">
        <v>6444.3921891437858</v>
      </c>
      <c r="S7" s="58">
        <v>7272.7127179335384</v>
      </c>
      <c r="T7" s="58">
        <v>6762.7</v>
      </c>
      <c r="U7" s="58">
        <v>6571.2565349300585</v>
      </c>
      <c r="V7" s="58">
        <v>27220.753964623844</v>
      </c>
      <c r="W7" s="58">
        <v>6371.9324769734512</v>
      </c>
      <c r="X7" s="58">
        <v>7944.6426255093893</v>
      </c>
      <c r="Y7" s="58">
        <f>AA7-Z7-X7-W7</f>
        <v>8045.9248975171586</v>
      </c>
      <c r="Z7" s="58">
        <v>9454.9</v>
      </c>
      <c r="AA7" s="58">
        <v>31817.4</v>
      </c>
      <c r="AB7" s="58">
        <v>6986.1</v>
      </c>
    </row>
    <row r="8" spans="1:98" hidden="1" outlineLevel="1">
      <c r="A8" s="60" t="s">
        <v>216</v>
      </c>
      <c r="B8" s="60" t="s">
        <v>36</v>
      </c>
      <c r="C8" s="55">
        <f t="shared" ref="C8:U8" si="4">C7/C5</f>
        <v>0.68842823631816807</v>
      </c>
      <c r="D8" s="55">
        <f t="shared" si="4"/>
        <v>0.73091096920055376</v>
      </c>
      <c r="E8" s="55">
        <f t="shared" si="4"/>
        <v>0.73667378902122582</v>
      </c>
      <c r="F8" s="55">
        <f t="shared" si="4"/>
        <v>0.7088976361371051</v>
      </c>
      <c r="G8" s="55">
        <f>G7/G5</f>
        <v>0.71692845558498641</v>
      </c>
      <c r="H8" s="55">
        <f t="shared" si="4"/>
        <v>0.70743012156879403</v>
      </c>
      <c r="I8" s="55">
        <f t="shared" si="4"/>
        <v>0.73533871885023616</v>
      </c>
      <c r="J8" s="55">
        <f t="shared" si="4"/>
        <v>0.75073617128207593</v>
      </c>
      <c r="K8" s="55">
        <f t="shared" si="4"/>
        <v>0.71323066300974447</v>
      </c>
      <c r="L8" s="55">
        <f t="shared" si="4"/>
        <v>0.72631307643312348</v>
      </c>
      <c r="M8" s="55">
        <f t="shared" si="4"/>
        <v>0.74013008642969691</v>
      </c>
      <c r="N8" s="55">
        <f t="shared" si="4"/>
        <v>0.77624553927224171</v>
      </c>
      <c r="O8" s="55">
        <f t="shared" si="4"/>
        <v>0.7966821370457553</v>
      </c>
      <c r="P8" s="55">
        <f t="shared" si="4"/>
        <v>0.76253183112068912</v>
      </c>
      <c r="Q8" s="55">
        <f t="shared" si="4"/>
        <v>0.76962020986731805</v>
      </c>
      <c r="R8" s="55">
        <f t="shared" si="4"/>
        <v>0.770161340417861</v>
      </c>
      <c r="S8" s="55">
        <f t="shared" si="4"/>
        <v>0.80187367527425701</v>
      </c>
      <c r="T8" s="55">
        <f t="shared" si="4"/>
        <v>0.99974868428833308</v>
      </c>
      <c r="U8" s="55">
        <f t="shared" si="4"/>
        <v>0.76170967521401012</v>
      </c>
      <c r="V8" s="55">
        <f t="shared" ref="V8:X8" si="5">V7/V5</f>
        <v>0.78403950518234733</v>
      </c>
      <c r="W8" s="55">
        <f t="shared" si="5"/>
        <v>0.79263149964974167</v>
      </c>
      <c r="X8" s="55">
        <f t="shared" si="5"/>
        <v>0.82336449720452176</v>
      </c>
      <c r="Y8" s="55">
        <f t="shared" ref="Y8:AB8" si="6">Y7/Y5</f>
        <v>0.81824735737770282</v>
      </c>
      <c r="Z8" s="55">
        <f t="shared" si="6"/>
        <v>0.81251396456009495</v>
      </c>
      <c r="AA8" s="55">
        <f t="shared" si="6"/>
        <v>0.81254562079402659</v>
      </c>
      <c r="AB8" s="55">
        <f t="shared" si="6"/>
        <v>0.80797788675055526</v>
      </c>
    </row>
    <row r="9" spans="1:98" hidden="1" outlineLevel="1">
      <c r="A9" s="60" t="s">
        <v>215</v>
      </c>
      <c r="B9" s="60" t="s">
        <v>28</v>
      </c>
      <c r="C9" s="55" t="s">
        <v>103</v>
      </c>
      <c r="D9" s="55" t="s">
        <v>103</v>
      </c>
      <c r="E9" s="55" t="s">
        <v>103</v>
      </c>
      <c r="F9" s="55" t="s">
        <v>103</v>
      </c>
      <c r="G9" s="55" t="s">
        <v>103</v>
      </c>
      <c r="H9" s="55">
        <f t="shared" ref="H9:U9" si="7">H7/C7-1</f>
        <v>0.22598463301212957</v>
      </c>
      <c r="I9" s="55">
        <f t="shared" si="7"/>
        <v>0.35553998058437197</v>
      </c>
      <c r="J9" s="55">
        <f t="shared" si="7"/>
        <v>-0.10473122082701369</v>
      </c>
      <c r="K9" s="55">
        <f t="shared" si="7"/>
        <v>-2.5992424373313394E-2</v>
      </c>
      <c r="L9" s="55">
        <f t="shared" si="7"/>
        <v>7.6452196280246021E-2</v>
      </c>
      <c r="M9" s="55">
        <f t="shared" si="7"/>
        <v>-8.319233855309216E-2</v>
      </c>
      <c r="N9" s="55">
        <f t="shared" si="7"/>
        <v>-8.6468926557592418E-3</v>
      </c>
      <c r="O9" s="55">
        <f t="shared" si="7"/>
        <v>3.9259646833255779E-2</v>
      </c>
      <c r="P9" s="55">
        <f t="shared" si="7"/>
        <v>-2.3789363447953682E-2</v>
      </c>
      <c r="Q9" s="55">
        <f t="shared" si="7"/>
        <v>-1.8028195394708346E-2</v>
      </c>
      <c r="R9" s="55">
        <f t="shared" si="7"/>
        <v>2.507987269970946E-2</v>
      </c>
      <c r="S9" s="55">
        <f t="shared" si="7"/>
        <v>-1.604426180119356E-3</v>
      </c>
      <c r="T9" s="55">
        <f t="shared" si="7"/>
        <v>-0.12173206327965491</v>
      </c>
      <c r="U9" s="55">
        <f t="shared" si="7"/>
        <v>-0.16681886968156434</v>
      </c>
      <c r="V9" s="55">
        <f t="shared" ref="V9:X9" si="8">V7/Q7-1</f>
        <v>-6.644320307284024E-2</v>
      </c>
      <c r="W9" s="55">
        <f t="shared" si="8"/>
        <v>-1.124383961181008E-2</v>
      </c>
      <c r="X9" s="55">
        <f t="shared" si="8"/>
        <v>9.239054719141615E-2</v>
      </c>
      <c r="Y9" s="55">
        <f t="shared" ref="Y9" si="9">Y7/T7-1</f>
        <v>0.18975038039794145</v>
      </c>
      <c r="Z9" s="55">
        <f t="shared" ref="Z9" si="10">Z7/U7-1</f>
        <v>0.43882679815370107</v>
      </c>
      <c r="AA9" s="55">
        <f t="shared" ref="AA9:AB9" si="11">AA7/V7-1</f>
        <v>0.16886549290111397</v>
      </c>
      <c r="AB9" s="55">
        <f t="shared" si="11"/>
        <v>9.638638281965406E-2</v>
      </c>
    </row>
    <row r="10" spans="1:98" s="59" customFormat="1" hidden="1" outlineLevel="1">
      <c r="A10" s="57" t="s">
        <v>30</v>
      </c>
      <c r="B10" s="57" t="s">
        <v>30</v>
      </c>
      <c r="C10" s="58">
        <v>2531.3978890886801</v>
      </c>
      <c r="D10" s="58">
        <v>1995.6510136976931</v>
      </c>
      <c r="E10" s="58">
        <v>2958.2472007015899</v>
      </c>
      <c r="F10" s="58">
        <v>3406.1622404099649</v>
      </c>
      <c r="G10" s="58">
        <v>10891.458343897928</v>
      </c>
      <c r="H10" s="58">
        <v>2835.9076622995208</v>
      </c>
      <c r="I10" s="58">
        <v>2644.6511287697235</v>
      </c>
      <c r="J10" s="58">
        <v>2460.0330961735031</v>
      </c>
      <c r="K10" s="58">
        <v>3248.3900180939891</v>
      </c>
      <c r="L10" s="58">
        <v>11188.981905336736</v>
      </c>
      <c r="M10" s="58">
        <v>2207.3550760362946</v>
      </c>
      <c r="N10" s="58">
        <v>2099.7441032039787</v>
      </c>
      <c r="O10" s="58">
        <v>1965.095</v>
      </c>
      <c r="P10" s="58">
        <v>2456.4586868222932</v>
      </c>
      <c r="Q10" s="58">
        <v>8728.6528660625663</v>
      </c>
      <c r="R10" s="58">
        <v>1921.0334641024069</v>
      </c>
      <c r="S10" s="58">
        <v>1795.1244126204281</v>
      </c>
      <c r="T10" s="58">
        <v>0</v>
      </c>
      <c r="U10" s="58">
        <v>2038.6266172582039</v>
      </c>
      <c r="V10" s="58">
        <v>7488.0680813606104</v>
      </c>
      <c r="W10" s="58">
        <v>1662.9954517378401</v>
      </c>
      <c r="X10" s="58">
        <v>1701.0089046968233</v>
      </c>
      <c r="Y10" s="58">
        <f>AA10-Z10-X10-W10</f>
        <v>1786.4956435653366</v>
      </c>
      <c r="Z10" s="58">
        <v>2181.6999999999998</v>
      </c>
      <c r="AA10" s="58">
        <v>7332.2</v>
      </c>
      <c r="AB10" s="58">
        <v>1660.3</v>
      </c>
    </row>
    <row r="11" spans="1:98" hidden="1" outlineLevel="1">
      <c r="A11" s="60" t="s">
        <v>216</v>
      </c>
      <c r="B11" s="60" t="s">
        <v>36</v>
      </c>
      <c r="C11" s="55">
        <f t="shared" ref="C11:U11" si="12">C10/C5</f>
        <v>0.31157176368183193</v>
      </c>
      <c r="D11" s="55">
        <f t="shared" si="12"/>
        <v>0.26908903079944624</v>
      </c>
      <c r="E11" s="55">
        <f t="shared" si="12"/>
        <v>0.26332621097877423</v>
      </c>
      <c r="F11" s="55">
        <f t="shared" si="12"/>
        <v>0.29110236386289484</v>
      </c>
      <c r="G11" s="55">
        <f>G10/G5</f>
        <v>0.28307154441501353</v>
      </c>
      <c r="H11" s="55">
        <f t="shared" si="12"/>
        <v>0.29256987843120597</v>
      </c>
      <c r="I11" s="55">
        <f t="shared" si="12"/>
        <v>0.26466128114976389</v>
      </c>
      <c r="J11" s="55">
        <f t="shared" si="12"/>
        <v>0.24926382871792407</v>
      </c>
      <c r="K11" s="55">
        <f t="shared" si="12"/>
        <v>0.28676933699025547</v>
      </c>
      <c r="L11" s="55">
        <f t="shared" si="12"/>
        <v>0.27368692356687641</v>
      </c>
      <c r="M11" s="55">
        <f t="shared" si="12"/>
        <v>0.25986991357030315</v>
      </c>
      <c r="N11" s="55">
        <f t="shared" si="12"/>
        <v>0.22375446072775826</v>
      </c>
      <c r="O11" s="55">
        <f t="shared" si="12"/>
        <v>0.20331786295424473</v>
      </c>
      <c r="P11" s="55">
        <f t="shared" si="12"/>
        <v>0.2374971737034072</v>
      </c>
      <c r="Q11" s="55">
        <f t="shared" si="12"/>
        <v>0.2303903480206656</v>
      </c>
      <c r="R11" s="55">
        <f t="shared" si="12"/>
        <v>0.22958033345534895</v>
      </c>
      <c r="S11" s="55">
        <f t="shared" si="12"/>
        <v>0.19792656002662676</v>
      </c>
      <c r="T11" s="55">
        <f t="shared" si="12"/>
        <v>0</v>
      </c>
      <c r="U11" s="55">
        <f t="shared" si="12"/>
        <v>0.23630817184812741</v>
      </c>
      <c r="V11" s="55">
        <f t="shared" ref="V11:X11" si="13">V10/V5</f>
        <v>0.21567886036189854</v>
      </c>
      <c r="W11" s="55">
        <f t="shared" si="13"/>
        <v>0.20686700362646604</v>
      </c>
      <c r="X11" s="55">
        <f t="shared" si="13"/>
        <v>0.17628865231257834</v>
      </c>
      <c r="Y11" s="55">
        <f t="shared" ref="Y11:AB11" si="14">Y10/Y5</f>
        <v>0.18168145464111918</v>
      </c>
      <c r="Z11" s="55">
        <f t="shared" si="14"/>
        <v>0.18748603543990514</v>
      </c>
      <c r="AA11" s="55">
        <f t="shared" si="14"/>
        <v>0.18724807812033545</v>
      </c>
      <c r="AB11" s="55">
        <f t="shared" si="14"/>
        <v>0.19202211324944485</v>
      </c>
    </row>
    <row r="12" spans="1:98" hidden="1" outlineLevel="1">
      <c r="A12" s="60" t="s">
        <v>215</v>
      </c>
      <c r="B12" s="60" t="s">
        <v>28</v>
      </c>
      <c r="C12" s="53" t="s">
        <v>103</v>
      </c>
      <c r="D12" s="53" t="s">
        <v>103</v>
      </c>
      <c r="E12" s="53" t="s">
        <v>103</v>
      </c>
      <c r="F12" s="53" t="s">
        <v>103</v>
      </c>
      <c r="G12" s="53" t="s">
        <v>103</v>
      </c>
      <c r="H12" s="55">
        <f t="shared" ref="H12:U12" si="15">H10/C10-1</f>
        <v>0.12029312915342061</v>
      </c>
      <c r="I12" s="55">
        <f t="shared" si="15"/>
        <v>0.32520721840514288</v>
      </c>
      <c r="J12" s="55">
        <f t="shared" si="15"/>
        <v>-0.16841530498530632</v>
      </c>
      <c r="K12" s="55">
        <f t="shared" si="15"/>
        <v>-4.6319643980606839E-2</v>
      </c>
      <c r="L12" s="55">
        <f t="shared" si="15"/>
        <v>2.7317146340232634E-2</v>
      </c>
      <c r="M12" s="55">
        <f t="shared" si="15"/>
        <v>-0.22164070946991232</v>
      </c>
      <c r="N12" s="55">
        <f t="shared" si="15"/>
        <v>-0.20604117482188755</v>
      </c>
      <c r="O12" s="55">
        <f t="shared" si="15"/>
        <v>-0.20119164126017741</v>
      </c>
      <c r="P12" s="55">
        <f t="shared" si="15"/>
        <v>-0.24379194827607742</v>
      </c>
      <c r="Q12" s="55">
        <f t="shared" si="15"/>
        <v>-0.21988855287188214</v>
      </c>
      <c r="R12" s="55">
        <f t="shared" si="15"/>
        <v>-0.1297125301870462</v>
      </c>
      <c r="S12" s="55">
        <f t="shared" si="15"/>
        <v>-0.14507467367987104</v>
      </c>
      <c r="T12" s="55">
        <f t="shared" si="15"/>
        <v>-1</v>
      </c>
      <c r="U12" s="55">
        <f t="shared" si="15"/>
        <v>-0.17009529686192371</v>
      </c>
      <c r="V12" s="55">
        <f t="shared" ref="V12:X12" si="16">V10/Q10-1</f>
        <v>-0.14212786368506081</v>
      </c>
      <c r="W12" s="55">
        <f t="shared" si="16"/>
        <v>-0.13432249733615842</v>
      </c>
      <c r="X12" s="55">
        <f t="shared" si="16"/>
        <v>-5.2428403993581729E-2</v>
      </c>
      <c r="Y12" s="55" t="e">
        <f t="shared" ref="Y12" si="17">Y10/T10-1</f>
        <v>#DIV/0!</v>
      </c>
      <c r="Z12" s="55">
        <f t="shared" ref="Z12" si="18">Z10/U10-1</f>
        <v>7.0181259054793887E-2</v>
      </c>
      <c r="AA12" s="55">
        <f t="shared" ref="AA12:AB12" si="19">AA10/V10-1</f>
        <v>-2.0815526737610668E-2</v>
      </c>
      <c r="AB12" s="55">
        <f t="shared" si="19"/>
        <v>-1.6208413168078417E-3</v>
      </c>
    </row>
    <row r="13" spans="1:98" s="84" customFormat="1" hidden="1" outlineLevel="1">
      <c r="A13" s="81" t="s">
        <v>311</v>
      </c>
      <c r="B13" s="82" t="s">
        <v>312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-0.3</v>
      </c>
      <c r="Q13" s="83">
        <v>-0.4</v>
      </c>
      <c r="R13" s="83">
        <v>2.1615663970283094</v>
      </c>
      <c r="S13" s="83">
        <v>1.81179568884113</v>
      </c>
      <c r="T13" s="83">
        <v>0.7</v>
      </c>
      <c r="U13" s="83">
        <v>17.100000000000001</v>
      </c>
      <c r="V13" s="83">
        <v>9.7779540155443101</v>
      </c>
      <c r="W13" s="83">
        <v>4.0315118221269586</v>
      </c>
      <c r="X13" s="83">
        <v>3.3467597163598839</v>
      </c>
      <c r="Y13" s="91">
        <f>'Histórico | Historic data'!AX20</f>
        <v>0.7</v>
      </c>
      <c r="Z13" s="91">
        <f>'Histórico | Historic data'!AY20</f>
        <v>0</v>
      </c>
      <c r="AA13" s="91">
        <f>Z13+Y13+X13+W13</f>
        <v>8.0782715384868418</v>
      </c>
      <c r="AB13" s="91">
        <v>0</v>
      </c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</row>
    <row r="14" spans="1:98" hidden="1" outlineLevel="1"/>
    <row r="15" spans="1:98" s="72" customFormat="1" hidden="1" outlineLevel="1">
      <c r="A15" s="73" t="s">
        <v>218</v>
      </c>
      <c r="B15" s="73" t="s">
        <v>35</v>
      </c>
      <c r="C15" s="79">
        <f>C23-C5</f>
        <v>-1840.7531495289977</v>
      </c>
      <c r="D15" s="79">
        <f t="shared" ref="D15:T15" si="20">D23-D5</f>
        <v>-1790.5573570054585</v>
      </c>
      <c r="E15" s="79">
        <f t="shared" si="20"/>
        <v>-2693.1974516050341</v>
      </c>
      <c r="F15" s="79">
        <f t="shared" si="20"/>
        <v>-2511.7639057861306</v>
      </c>
      <c r="G15" s="79">
        <f t="shared" si="20"/>
        <v>-8836.27186392562</v>
      </c>
      <c r="H15" s="79">
        <f t="shared" si="20"/>
        <v>-2143.6769162155197</v>
      </c>
      <c r="I15" s="79">
        <f t="shared" si="20"/>
        <v>-2254.9121637333883</v>
      </c>
      <c r="J15" s="79">
        <f t="shared" si="20"/>
        <v>-2263.9854716070822</v>
      </c>
      <c r="K15" s="79">
        <f t="shared" si="20"/>
        <v>-2477.1128814217536</v>
      </c>
      <c r="L15" s="79">
        <f t="shared" si="20"/>
        <v>-9139.687432977742</v>
      </c>
      <c r="M15" s="79">
        <f t="shared" si="20"/>
        <v>-1900.5812085415855</v>
      </c>
      <c r="N15" s="79">
        <f t="shared" si="20"/>
        <v>-2185.3262864295066</v>
      </c>
      <c r="O15" s="79">
        <f t="shared" si="20"/>
        <v>-2240.0120000000006</v>
      </c>
      <c r="P15" s="79">
        <f t="shared" si="20"/>
        <v>-2337.2070295176836</v>
      </c>
      <c r="Q15" s="79">
        <f>Q23-Q5</f>
        <v>-8663.0265244887778</v>
      </c>
      <c r="R15" s="79">
        <f>R23-R5</f>
        <v>-1895.1717192861943</v>
      </c>
      <c r="S15" s="79">
        <f t="shared" si="20"/>
        <v>-2095.9004065625813</v>
      </c>
      <c r="T15" s="79">
        <f t="shared" si="20"/>
        <v>-1674.3999999999996</v>
      </c>
      <c r="U15" s="79">
        <f t="shared" ref="U15" si="21">U23-U5</f>
        <v>-2013.6135306155775</v>
      </c>
      <c r="V15" s="79">
        <f t="shared" ref="V15:AA15" si="22">V23-V5</f>
        <v>-7981.2999999999993</v>
      </c>
      <c r="W15" s="79">
        <f t="shared" si="22"/>
        <v>-1933.7068193949881</v>
      </c>
      <c r="X15" s="79">
        <f t="shared" si="22"/>
        <v>-2296.3662985191859</v>
      </c>
      <c r="Y15" s="79">
        <f t="shared" si="22"/>
        <v>-2240.326882085822</v>
      </c>
      <c r="Z15" s="79">
        <f t="shared" si="22"/>
        <v>-2630.9999999999982</v>
      </c>
      <c r="AA15" s="79">
        <f t="shared" si="22"/>
        <v>-9101.3999999999942</v>
      </c>
      <c r="AB15" s="79">
        <f t="shared" ref="AB15" si="23">AB23-AB5</f>
        <v>-1966.9999999999991</v>
      </c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</row>
    <row r="16" spans="1:98" hidden="1" outlineLevel="1">
      <c r="A16" s="60" t="s">
        <v>216</v>
      </c>
      <c r="B16" s="60" t="s">
        <v>36</v>
      </c>
      <c r="C16" s="55">
        <f t="shared" ref="C16:T16" si="24">C15/C5</f>
        <v>-0.22656521433227161</v>
      </c>
      <c r="D16" s="55">
        <f t="shared" si="24"/>
        <v>-0.24143466992992205</v>
      </c>
      <c r="E16" s="55">
        <f t="shared" si="24"/>
        <v>-0.23973300141402989</v>
      </c>
      <c r="F16" s="55">
        <f t="shared" si="24"/>
        <v>-0.21466399978406064</v>
      </c>
      <c r="G16" s="55">
        <f t="shared" si="24"/>
        <v>-0.22965676812175825</v>
      </c>
      <c r="H16" s="55">
        <f t="shared" si="24"/>
        <v>-0.22115504785667331</v>
      </c>
      <c r="I16" s="55">
        <f t="shared" si="24"/>
        <v>-0.22565847557045721</v>
      </c>
      <c r="J16" s="55">
        <f t="shared" si="24"/>
        <v>-0.22939922543819907</v>
      </c>
      <c r="K16" s="55">
        <f t="shared" si="24"/>
        <v>-0.2186806432412772</v>
      </c>
      <c r="L16" s="55">
        <f t="shared" si="24"/>
        <v>-0.2235603701085116</v>
      </c>
      <c r="M16" s="55">
        <f t="shared" si="24"/>
        <v>-0.22375370404109968</v>
      </c>
      <c r="N16" s="55">
        <f t="shared" si="24"/>
        <v>-0.23287433168075311</v>
      </c>
      <c r="O16" s="55">
        <f t="shared" si="24"/>
        <v>-0.23176205365738742</v>
      </c>
      <c r="P16" s="55">
        <f t="shared" si="24"/>
        <v>-0.22596759589237969</v>
      </c>
      <c r="Q16" s="55">
        <f t="shared" si="24"/>
        <v>-0.22865815911287959</v>
      </c>
      <c r="R16" s="55">
        <f>R15/R5</f>
        <v>-0.22648962831689504</v>
      </c>
      <c r="S16" s="55">
        <f t="shared" si="24"/>
        <v>-0.23108947475333302</v>
      </c>
      <c r="T16" s="55">
        <f t="shared" si="24"/>
        <v>-0.24753119271480098</v>
      </c>
      <c r="U16" s="55">
        <f t="shared" ref="U16" si="25">U15/U5</f>
        <v>-0.23340877049294084</v>
      </c>
      <c r="V16" s="55">
        <f t="shared" ref="V16:AB16" si="26">V15/V5</f>
        <v>-0.22988542164718623</v>
      </c>
      <c r="W16" s="55">
        <f t="shared" si="26"/>
        <v>-0.24054193004694133</v>
      </c>
      <c r="X16" s="55">
        <f t="shared" si="26"/>
        <v>-0.23799012389892474</v>
      </c>
      <c r="Y16" s="55">
        <f t="shared" si="26"/>
        <v>-0.2278347827351247</v>
      </c>
      <c r="Z16" s="55">
        <f t="shared" si="26"/>
        <v>-0.22609696990529868</v>
      </c>
      <c r="AA16" s="55">
        <f t="shared" si="26"/>
        <v>-0.23242951067952591</v>
      </c>
      <c r="AB16" s="55">
        <f t="shared" si="26"/>
        <v>-0.22749352331606207</v>
      </c>
    </row>
    <row r="17" spans="1:98" s="59" customFormat="1" hidden="1" outlineLevel="1">
      <c r="A17" s="57" t="s">
        <v>219</v>
      </c>
      <c r="B17" s="57" t="s">
        <v>29</v>
      </c>
      <c r="C17" s="80">
        <f>C25-C7</f>
        <v>-1430.8726141319048</v>
      </c>
      <c r="D17" s="80">
        <f t="shared" ref="D17:P17" si="27">D25-D7</f>
        <v>-1444.9239796858024</v>
      </c>
      <c r="E17" s="80">
        <f t="shared" si="27"/>
        <v>-2192.2865070481039</v>
      </c>
      <c r="F17" s="80">
        <f t="shared" si="27"/>
        <v>-1974.1057415999203</v>
      </c>
      <c r="G17" s="80">
        <f t="shared" si="27"/>
        <v>-7042.1888424657263</v>
      </c>
      <c r="H17" s="80">
        <f t="shared" si="27"/>
        <v>-1671.2425451666022</v>
      </c>
      <c r="I17" s="80">
        <f t="shared" si="27"/>
        <v>-1814.2658186756908</v>
      </c>
      <c r="J17" s="80">
        <f t="shared" si="27"/>
        <v>-1857.6733692431617</v>
      </c>
      <c r="K17" s="80">
        <f t="shared" si="27"/>
        <v>-1936.8486801147092</v>
      </c>
      <c r="L17" s="80">
        <f t="shared" si="27"/>
        <v>-7280.030413200162</v>
      </c>
      <c r="M17" s="80">
        <f t="shared" si="27"/>
        <v>-1535.2016303308919</v>
      </c>
      <c r="N17" s="80">
        <f t="shared" si="27"/>
        <v>-1729.3550919767931</v>
      </c>
      <c r="O17" s="80">
        <f t="shared" si="27"/>
        <v>-1922.509</v>
      </c>
      <c r="P17" s="80">
        <f t="shared" si="27"/>
        <v>-1943.7483426953904</v>
      </c>
      <c r="Q17" s="80">
        <f>M17+N17+O17+P17</f>
        <v>-7130.8140650030755</v>
      </c>
      <c r="R17" s="80">
        <f>R25-R7</f>
        <v>-1580.692189143786</v>
      </c>
      <c r="S17" s="80">
        <f>S25-S7</f>
        <v>-1810.8794998196699</v>
      </c>
      <c r="T17" s="80">
        <f>T25-T7</f>
        <v>-1673.5</v>
      </c>
      <c r="U17" s="80">
        <f>U25-U7</f>
        <v>-1689.0456722157742</v>
      </c>
      <c r="V17" s="80">
        <f>U17+T17+S17+R17</f>
        <v>-6754.1173611792301</v>
      </c>
      <c r="W17" s="80">
        <f t="shared" ref="W17:AB17" si="28">W25-W7</f>
        <v>-1667.3786420889246</v>
      </c>
      <c r="X17" s="80">
        <f t="shared" si="28"/>
        <v>-2022.2001705177918</v>
      </c>
      <c r="Y17" s="80">
        <f t="shared" si="28"/>
        <v>-1949.5211873932803</v>
      </c>
      <c r="Z17" s="80">
        <f t="shared" si="28"/>
        <v>-2294.7999999999993</v>
      </c>
      <c r="AA17" s="80">
        <f t="shared" si="28"/>
        <v>-7933.9000000000015</v>
      </c>
      <c r="AB17" s="80">
        <f t="shared" si="28"/>
        <v>-1701</v>
      </c>
    </row>
    <row r="18" spans="1:98" hidden="1" outlineLevel="1">
      <c r="A18" s="60" t="s">
        <v>216</v>
      </c>
      <c r="B18" s="60" t="s">
        <v>36</v>
      </c>
      <c r="C18" s="55">
        <f t="shared" ref="C18:T18" si="29">C17/C7</f>
        <v>-0.25582322873685909</v>
      </c>
      <c r="D18" s="55">
        <f t="shared" si="29"/>
        <v>-0.26655811979624244</v>
      </c>
      <c r="E18" s="55">
        <f t="shared" si="29"/>
        <v>-0.26489985519632625</v>
      </c>
      <c r="F18" s="55">
        <f t="shared" si="29"/>
        <v>-0.23799469982512833</v>
      </c>
      <c r="G18" s="55">
        <f t="shared" si="29"/>
        <v>-0.25529483483428145</v>
      </c>
      <c r="H18" s="55">
        <f t="shared" si="29"/>
        <v>-0.24372128577406019</v>
      </c>
      <c r="I18" s="55">
        <f t="shared" si="29"/>
        <v>-0.24690819516948398</v>
      </c>
      <c r="J18" s="55">
        <f t="shared" si="29"/>
        <v>-0.25072655053715193</v>
      </c>
      <c r="K18" s="55">
        <f t="shared" si="29"/>
        <v>-0.23973433079106404</v>
      </c>
      <c r="L18" s="55">
        <f t="shared" si="29"/>
        <v>-0.24517309344338872</v>
      </c>
      <c r="M18" s="55">
        <f t="shared" si="29"/>
        <v>-0.24419747364833524</v>
      </c>
      <c r="N18" s="55">
        <f t="shared" si="29"/>
        <v>-0.23740528965690971</v>
      </c>
      <c r="O18" s="55">
        <f t="shared" si="29"/>
        <v>-0.24967513164213909</v>
      </c>
      <c r="P18" s="55">
        <f t="shared" si="29"/>
        <v>-0.24645125823546452</v>
      </c>
      <c r="Q18" s="55">
        <f t="shared" si="29"/>
        <v>-0.2445567799723288</v>
      </c>
      <c r="R18" s="55">
        <f t="shared" si="29"/>
        <v>-0.2452818113408147</v>
      </c>
      <c r="S18" s="55">
        <f t="shared" si="29"/>
        <v>-0.24899642953780959</v>
      </c>
      <c r="T18" s="55">
        <f t="shared" si="29"/>
        <v>-0.24746033389031008</v>
      </c>
      <c r="U18" s="55">
        <f t="shared" ref="U18" si="30">U17/U7</f>
        <v>-0.25703541830052012</v>
      </c>
      <c r="V18" s="55">
        <f t="shared" ref="V18:AB18" si="31">V17/V7</f>
        <v>-0.24812381648050222</v>
      </c>
      <c r="W18" s="55">
        <f t="shared" si="31"/>
        <v>-0.26167550395651684</v>
      </c>
      <c r="X18" s="55">
        <f t="shared" si="31"/>
        <v>-0.25453632917668639</v>
      </c>
      <c r="Y18" s="55">
        <f t="shared" si="31"/>
        <v>-0.24229920266778415</v>
      </c>
      <c r="Z18" s="55">
        <f t="shared" si="31"/>
        <v>-0.24271012913938797</v>
      </c>
      <c r="AA18" s="55">
        <f t="shared" si="31"/>
        <v>-0.24935726992148954</v>
      </c>
      <c r="AB18" s="55">
        <f t="shared" si="31"/>
        <v>-0.24348348864173142</v>
      </c>
    </row>
    <row r="19" spans="1:98" s="59" customFormat="1" hidden="1" outlineLevel="1">
      <c r="A19" s="57" t="s">
        <v>153</v>
      </c>
      <c r="B19" s="57" t="s">
        <v>30</v>
      </c>
      <c r="C19" s="80">
        <f t="shared" ref="C19:Q21" si="32">C28-C10</f>
        <v>-409.8805353970929</v>
      </c>
      <c r="D19" s="80">
        <f t="shared" si="32"/>
        <v>-345.63337731965635</v>
      </c>
      <c r="E19" s="80">
        <f t="shared" si="32"/>
        <v>-500.9109445569311</v>
      </c>
      <c r="F19" s="80">
        <f t="shared" si="32"/>
        <v>-537.6581641862108</v>
      </c>
      <c r="G19" s="80">
        <f t="shared" si="32"/>
        <v>-1794.0830214598918</v>
      </c>
      <c r="H19" s="80">
        <f t="shared" si="32"/>
        <v>-472.43437104891746</v>
      </c>
      <c r="I19" s="80">
        <f t="shared" si="32"/>
        <v>-440.64634505769754</v>
      </c>
      <c r="J19" s="80">
        <f t="shared" si="32"/>
        <v>-406.31210236391962</v>
      </c>
      <c r="K19" s="80">
        <f t="shared" si="32"/>
        <v>-540.264201307044</v>
      </c>
      <c r="L19" s="80">
        <f t="shared" si="32"/>
        <v>-1859.6570197775764</v>
      </c>
      <c r="M19" s="80">
        <f t="shared" si="32"/>
        <v>-365.37957821069358</v>
      </c>
      <c r="N19" s="80">
        <f t="shared" si="32"/>
        <v>-455.97119445271301</v>
      </c>
      <c r="O19" s="80">
        <f t="shared" si="32"/>
        <v>-317.50299999999993</v>
      </c>
      <c r="P19" s="80">
        <f t="shared" si="32"/>
        <v>-393.85868682229329</v>
      </c>
      <c r="Q19" s="80">
        <f>M19+N19+O19+P19</f>
        <v>-1532.7124594856998</v>
      </c>
      <c r="R19" s="80">
        <f t="shared" ref="R19:W19" si="33">R28-R10</f>
        <v>-314.43346410240702</v>
      </c>
      <c r="S19" s="80">
        <f t="shared" si="33"/>
        <v>-284.80489611399958</v>
      </c>
      <c r="T19" s="80">
        <f t="shared" si="33"/>
        <v>0</v>
      </c>
      <c r="U19" s="80">
        <f t="shared" si="33"/>
        <v>-324.56785839980307</v>
      </c>
      <c r="V19" s="80">
        <f t="shared" si="33"/>
        <v>-1201.3233225022104</v>
      </c>
      <c r="W19" s="80">
        <f t="shared" si="33"/>
        <v>-266.32817730606439</v>
      </c>
      <c r="X19" s="80">
        <f t="shared" ref="X19:AA19" si="34">X28-X10</f>
        <v>-274.16612800139364</v>
      </c>
      <c r="Y19" s="80">
        <f t="shared" si="34"/>
        <v>-290.80569469254215</v>
      </c>
      <c r="Z19" s="80">
        <f t="shared" si="34"/>
        <v>-336.19999999999982</v>
      </c>
      <c r="AA19" s="80">
        <f t="shared" si="34"/>
        <v>-1167.5</v>
      </c>
      <c r="AB19" s="80">
        <f t="shared" ref="AB19" si="35">AB28-AB10</f>
        <v>-266</v>
      </c>
    </row>
    <row r="20" spans="1:98" hidden="1" outlineLevel="1">
      <c r="A20" s="60" t="s">
        <v>216</v>
      </c>
      <c r="B20" s="60" t="s">
        <v>36</v>
      </c>
      <c r="C20" s="55">
        <f t="shared" ref="C20:S20" si="36">C19/C10</f>
        <v>-0.16191865260054103</v>
      </c>
      <c r="D20" s="55">
        <f t="shared" si="36"/>
        <v>-0.1731932962964505</v>
      </c>
      <c r="E20" s="55">
        <f t="shared" si="36"/>
        <v>-0.1693269394248503</v>
      </c>
      <c r="F20" s="55">
        <f t="shared" si="36"/>
        <v>-0.15784866551791096</v>
      </c>
      <c r="G20" s="55">
        <f t="shared" si="36"/>
        <v>-0.1647238565132142</v>
      </c>
      <c r="H20" s="55">
        <f t="shared" si="36"/>
        <v>-0.16659018110125626</v>
      </c>
      <c r="I20" s="55">
        <f t="shared" si="36"/>
        <v>-0.16661794830484264</v>
      </c>
      <c r="J20" s="55">
        <f t="shared" si="36"/>
        <v>-0.16516529919695963</v>
      </c>
      <c r="K20" s="55">
        <f t="shared" si="36"/>
        <v>-0.16631752908292921</v>
      </c>
      <c r="L20" s="55">
        <f t="shared" si="36"/>
        <v>-0.16620431023224624</v>
      </c>
      <c r="M20" s="55">
        <f t="shared" si="36"/>
        <v>-0.16552822977026366</v>
      </c>
      <c r="N20" s="55">
        <f t="shared" si="36"/>
        <v>-0.21715560184545873</v>
      </c>
      <c r="O20" s="55">
        <f t="shared" si="36"/>
        <v>-0.16157132352379908</v>
      </c>
      <c r="P20" s="55">
        <f t="shared" si="36"/>
        <v>-0.16033597020587145</v>
      </c>
      <c r="Q20" s="55">
        <f t="shared" si="36"/>
        <v>-0.17559553381312271</v>
      </c>
      <c r="R20" s="55">
        <f t="shared" si="36"/>
        <v>-0.16367932676764924</v>
      </c>
      <c r="S20" s="55">
        <f t="shared" si="36"/>
        <v>-0.15865468382676406</v>
      </c>
      <c r="T20" s="95">
        <v>0</v>
      </c>
      <c r="U20" s="55">
        <f t="shared" ref="U20" si="37">U19/U10</f>
        <v>-0.15920907519412353</v>
      </c>
      <c r="V20" s="55">
        <f t="shared" ref="V20:AB20" si="38">V19/V10</f>
        <v>-0.16043167736315847</v>
      </c>
      <c r="W20" s="55">
        <f t="shared" si="38"/>
        <v>-0.16014967270520786</v>
      </c>
      <c r="X20" s="55">
        <f t="shared" si="38"/>
        <v>-0.16117853777506194</v>
      </c>
      <c r="Y20" s="55">
        <f t="shared" si="38"/>
        <v>-0.162779962962673</v>
      </c>
      <c r="Z20" s="55">
        <f t="shared" si="38"/>
        <v>-0.15410001375074475</v>
      </c>
      <c r="AA20" s="55">
        <f t="shared" si="38"/>
        <v>-0.15922915359646492</v>
      </c>
      <c r="AB20" s="55">
        <f t="shared" si="38"/>
        <v>-0.16021200987773293</v>
      </c>
    </row>
    <row r="21" spans="1:98" s="84" customFormat="1" hidden="1" outlineLevel="1">
      <c r="A21" s="81" t="s">
        <v>311</v>
      </c>
      <c r="B21" s="82" t="s">
        <v>312</v>
      </c>
      <c r="C21" s="83">
        <v>0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f t="shared" si="32"/>
        <v>5.4256904067037093E-3</v>
      </c>
      <c r="Q21" s="83">
        <f t="shared" si="32"/>
        <v>-8.7865661910795367E-3</v>
      </c>
      <c r="R21" s="83">
        <f>R30-R12</f>
        <v>1.9282582988180419E-3</v>
      </c>
      <c r="S21" s="83">
        <v>0</v>
      </c>
      <c r="T21" s="83">
        <v>0</v>
      </c>
      <c r="U21" s="83">
        <f t="shared" ref="U21:AA21" si="39">U13-U31</f>
        <v>0</v>
      </c>
      <c r="V21" s="83">
        <f t="shared" si="39"/>
        <v>6.7575588227555272E-2</v>
      </c>
      <c r="W21" s="83">
        <f t="shared" si="39"/>
        <v>-9.0949470177292824E-13</v>
      </c>
      <c r="X21" s="83">
        <f t="shared" si="39"/>
        <v>4.5474735088646412E-13</v>
      </c>
      <c r="Y21" s="83">
        <f t="shared" si="39"/>
        <v>0</v>
      </c>
      <c r="Z21" s="83">
        <f t="shared" si="39"/>
        <v>0</v>
      </c>
      <c r="AA21" s="83">
        <f t="shared" si="39"/>
        <v>-4.5474735088646412E-13</v>
      </c>
      <c r="AB21" s="83">
        <f t="shared" ref="AB21" si="40">AB13-AB31</f>
        <v>0</v>
      </c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</row>
    <row r="22" spans="1:98" hidden="1" outlineLevel="1"/>
    <row r="23" spans="1:98" s="72" customFormat="1" hidden="1" outlineLevel="1">
      <c r="A23" s="73" t="s">
        <v>217</v>
      </c>
      <c r="B23" s="73" t="s">
        <v>34</v>
      </c>
      <c r="C23" s="79">
        <f t="shared" ref="C23:O23" si="41">C25+C28</f>
        <v>6283.8530701593509</v>
      </c>
      <c r="D23" s="79">
        <f t="shared" si="41"/>
        <v>5625.7650689542397</v>
      </c>
      <c r="E23" s="79">
        <f t="shared" si="41"/>
        <v>8540.9565268610277</v>
      </c>
      <c r="F23" s="79">
        <f t="shared" si="41"/>
        <v>9189.1449951605464</v>
      </c>
      <c r="G23" s="79">
        <f t="shared" si="41"/>
        <v>29639.719661135161</v>
      </c>
      <c r="H23" s="79">
        <f t="shared" si="41"/>
        <v>7549.4182086346209</v>
      </c>
      <c r="I23" s="79">
        <f t="shared" si="41"/>
        <v>7737.675785968233</v>
      </c>
      <c r="J23" s="79">
        <f t="shared" si="41"/>
        <v>7605.2085820450629</v>
      </c>
      <c r="K23" s="79">
        <f t="shared" si="41"/>
        <v>8850.4232219391524</v>
      </c>
      <c r="L23" s="79">
        <f>L25+L28</f>
        <v>31742.725798587075</v>
      </c>
      <c r="M23" s="79">
        <f>M25+M28</f>
        <v>6593.4958691387983</v>
      </c>
      <c r="N23" s="79">
        <f t="shared" si="41"/>
        <v>7198.8178167744718</v>
      </c>
      <c r="O23" s="79">
        <f t="shared" si="41"/>
        <v>7425.125</v>
      </c>
      <c r="P23" s="79">
        <f>P25+P28+P31</f>
        <v>8005.9</v>
      </c>
      <c r="Q23" s="79">
        <f>Q25+Q28+Q31</f>
        <v>29223.338685913273</v>
      </c>
      <c r="R23" s="79">
        <f>R25+R28+R31</f>
        <v>6472.4155003570268</v>
      </c>
      <c r="S23" s="79">
        <f>S25+S28+S31</f>
        <v>6973.7485196802263</v>
      </c>
      <c r="T23" s="79">
        <v>5090</v>
      </c>
      <c r="U23" s="79">
        <f t="shared" ref="U23:AB23" si="42">U25+U28+U31</f>
        <v>6613.369621572685</v>
      </c>
      <c r="V23" s="79">
        <f t="shared" si="42"/>
        <v>26737.3</v>
      </c>
      <c r="W23" s="79">
        <f t="shared" si="42"/>
        <v>6105.2526211384302</v>
      </c>
      <c r="X23" s="79">
        <f t="shared" si="42"/>
        <v>7352.6319914033866</v>
      </c>
      <c r="Y23" s="79">
        <f t="shared" si="42"/>
        <v>7592.793658996673</v>
      </c>
      <c r="Z23" s="79">
        <f t="shared" si="42"/>
        <v>9005.6</v>
      </c>
      <c r="AA23" s="79">
        <f t="shared" si="42"/>
        <v>30056.278271538489</v>
      </c>
      <c r="AB23" s="79">
        <f t="shared" si="42"/>
        <v>6679.4000000000005</v>
      </c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</row>
    <row r="24" spans="1:98" hidden="1" outlineLevel="1">
      <c r="A24" s="52" t="s">
        <v>215</v>
      </c>
      <c r="B24" s="52" t="s">
        <v>28</v>
      </c>
      <c r="C24" s="55" t="s">
        <v>103</v>
      </c>
      <c r="D24" s="55" t="s">
        <v>103</v>
      </c>
      <c r="E24" s="55" t="s">
        <v>103</v>
      </c>
      <c r="F24" s="55" t="s">
        <v>103</v>
      </c>
      <c r="G24" s="55" t="s">
        <v>103</v>
      </c>
      <c r="H24" s="55">
        <f t="shared" ref="H24:N24" si="43">H23/C23-1</f>
        <v>0.20139954329695642</v>
      </c>
      <c r="I24" s="55">
        <f t="shared" si="43"/>
        <v>0.37539973516998848</v>
      </c>
      <c r="J24" s="55">
        <f t="shared" si="43"/>
        <v>-0.10956008754675994</v>
      </c>
      <c r="K24" s="55">
        <f t="shared" si="43"/>
        <v>-3.6861076128386405E-2</v>
      </c>
      <c r="L24" s="55">
        <f t="shared" si="43"/>
        <v>7.0952295146349265E-2</v>
      </c>
      <c r="M24" s="55">
        <f t="shared" si="43"/>
        <v>-0.12662198769204358</v>
      </c>
      <c r="N24" s="55">
        <f t="shared" si="43"/>
        <v>-6.9640804822934665E-2</v>
      </c>
      <c r="O24" s="55">
        <f>O23/J23-1</f>
        <v>-2.3678980017749596E-2</v>
      </c>
      <c r="P24" s="55">
        <f t="shared" ref="P24:T24" si="44">P23/K23-1</f>
        <v>-9.5421789530435119E-2</v>
      </c>
      <c r="Q24" s="55">
        <f t="shared" si="44"/>
        <v>-7.9368959321884813E-2</v>
      </c>
      <c r="R24" s="55">
        <f t="shared" si="44"/>
        <v>-1.8363607285854955E-2</v>
      </c>
      <c r="S24" s="55">
        <f t="shared" si="44"/>
        <v>-3.1264758023157091E-2</v>
      </c>
      <c r="T24" s="55">
        <f t="shared" si="44"/>
        <v>-0.31448965505631221</v>
      </c>
      <c r="U24" s="55">
        <v>-0.240995976823423</v>
      </c>
      <c r="V24" s="55">
        <f t="shared" ref="V24:X24" si="45">V23/Q23-1</f>
        <v>-8.5070317003568041E-2</v>
      </c>
      <c r="W24" s="55">
        <f t="shared" si="45"/>
        <v>-5.6727334516509909E-2</v>
      </c>
      <c r="X24" s="55">
        <f t="shared" si="45"/>
        <v>5.4329959082111134E-2</v>
      </c>
      <c r="Y24" s="55">
        <f t="shared" ref="Y24" si="46">Y23/T23-1</f>
        <v>0.49170798801506344</v>
      </c>
      <c r="Z24" s="55">
        <f t="shared" ref="Z24" si="47">Z23/U23-1</f>
        <v>0.36172639899392678</v>
      </c>
      <c r="AA24" s="55">
        <f t="shared" ref="AA24:AB24" si="48">AA23/V23-1</f>
        <v>0.12413288819508672</v>
      </c>
      <c r="AB24" s="55">
        <f t="shared" si="48"/>
        <v>9.404154332184067E-2</v>
      </c>
    </row>
    <row r="25" spans="1:98" s="59" customFormat="1" hidden="1" outlineLevel="1">
      <c r="A25" s="57" t="s">
        <v>219</v>
      </c>
      <c r="B25" s="57" t="s">
        <v>29</v>
      </c>
      <c r="C25" s="58">
        <v>4162.3357164677636</v>
      </c>
      <c r="D25" s="58">
        <v>3975.7474325762028</v>
      </c>
      <c r="E25" s="58">
        <v>6083.6202707163684</v>
      </c>
      <c r="F25" s="58">
        <v>6320.6409189367914</v>
      </c>
      <c r="G25" s="58">
        <f>F25+E25+D25+C25</f>
        <v>20542.344338697127</v>
      </c>
      <c r="H25" s="58">
        <v>5185.9449173840176</v>
      </c>
      <c r="I25" s="58">
        <v>5533.6710022562074</v>
      </c>
      <c r="J25" s="58">
        <v>5551.48758823548</v>
      </c>
      <c r="K25" s="58">
        <v>6142.2974051522078</v>
      </c>
      <c r="L25" s="58">
        <f>K25+J25+I25+H25</f>
        <v>22413.400913027916</v>
      </c>
      <c r="M25" s="58">
        <v>4751.5203713131978</v>
      </c>
      <c r="N25" s="58">
        <v>5555.0449080232065</v>
      </c>
      <c r="O25" s="58">
        <v>5777.5330000000004</v>
      </c>
      <c r="P25" s="58">
        <v>5943.2</v>
      </c>
      <c r="Q25" s="58">
        <f>P25+O25+N25+M25</f>
        <v>22027.298279336406</v>
      </c>
      <c r="R25" s="58">
        <v>4863.7</v>
      </c>
      <c r="S25" s="58">
        <v>5461.8332181138685</v>
      </c>
      <c r="T25" s="58">
        <v>5089.2</v>
      </c>
      <c r="U25" s="58">
        <v>4882.2108627142843</v>
      </c>
      <c r="V25" s="58">
        <v>20440.844862714282</v>
      </c>
      <c r="W25" s="58">
        <v>4704.5538348845266</v>
      </c>
      <c r="X25" s="58">
        <v>5922.4424549915975</v>
      </c>
      <c r="Y25" s="58">
        <f>AA25-Z25-X25-W25</f>
        <v>6096.4037101238782</v>
      </c>
      <c r="Z25" s="58">
        <v>7160.1</v>
      </c>
      <c r="AA25" s="58">
        <v>23883.5</v>
      </c>
      <c r="AB25" s="58">
        <v>5285.1</v>
      </c>
    </row>
    <row r="26" spans="1:98" hidden="1" outlineLevel="1">
      <c r="A26" s="60" t="s">
        <v>220</v>
      </c>
      <c r="B26" s="60" t="s">
        <v>39</v>
      </c>
      <c r="C26" s="55">
        <f t="shared" ref="C26:T26" si="49">C25/C23</f>
        <v>0.66238590718070556</v>
      </c>
      <c r="D26" s="55">
        <f t="shared" si="49"/>
        <v>0.70670342324039581</v>
      </c>
      <c r="E26" s="55">
        <f t="shared" si="49"/>
        <v>0.71228793304164262</v>
      </c>
      <c r="F26" s="55">
        <f t="shared" si="49"/>
        <v>0.6878377609957782</v>
      </c>
      <c r="G26" s="55">
        <f t="shared" si="49"/>
        <v>0.6930681050142693</v>
      </c>
      <c r="H26" s="55">
        <f t="shared" si="49"/>
        <v>0.68693305551050421</v>
      </c>
      <c r="I26" s="55">
        <f t="shared" si="49"/>
        <v>0.71515932630456769</v>
      </c>
      <c r="J26" s="55">
        <f t="shared" si="49"/>
        <v>0.72995862353359264</v>
      </c>
      <c r="K26" s="55">
        <f t="shared" si="49"/>
        <v>0.69401171572520726</v>
      </c>
      <c r="L26" s="55">
        <f t="shared" si="49"/>
        <v>0.70609565968734722</v>
      </c>
      <c r="M26" s="55">
        <f t="shared" si="49"/>
        <v>0.72063749877404748</v>
      </c>
      <c r="N26" s="55">
        <f t="shared" si="49"/>
        <v>0.77166071560791627</v>
      </c>
      <c r="O26" s="55">
        <f t="shared" si="49"/>
        <v>0.77810582313429066</v>
      </c>
      <c r="P26" s="55">
        <f t="shared" si="49"/>
        <v>0.74235251502017263</v>
      </c>
      <c r="Q26" s="55">
        <f t="shared" si="49"/>
        <v>0.75375707464781827</v>
      </c>
      <c r="R26" s="55">
        <f t="shared" si="49"/>
        <v>0.7514505210198128</v>
      </c>
      <c r="S26" s="55">
        <f t="shared" si="49"/>
        <v>0.78319905036729298</v>
      </c>
      <c r="T26" s="55">
        <f t="shared" si="49"/>
        <v>0.99984282907662081</v>
      </c>
      <c r="U26" s="55">
        <v>0.61910498484637133</v>
      </c>
      <c r="V26" s="55">
        <f>V25/V23</f>
        <v>0.76450669524276138</v>
      </c>
      <c r="W26" s="55">
        <f>W25/W23</f>
        <v>0.77057480285021862</v>
      </c>
      <c r="X26" s="55">
        <f>X25/X23</f>
        <v>0.80548604389775658</v>
      </c>
      <c r="Y26" s="55">
        <f t="shared" ref="Y26:AB26" si="50">Y25/Y23</f>
        <v>0.80291971360241987</v>
      </c>
      <c r="Z26" s="55">
        <f t="shared" si="50"/>
        <v>0.79507195522785823</v>
      </c>
      <c r="AA26" s="55">
        <f t="shared" si="50"/>
        <v>0.79462599408444579</v>
      </c>
      <c r="AB26" s="55">
        <f t="shared" si="50"/>
        <v>0.79125370542264273</v>
      </c>
    </row>
    <row r="27" spans="1:98" hidden="1" outlineLevel="1">
      <c r="A27" s="60" t="s">
        <v>215</v>
      </c>
      <c r="B27" s="60" t="s">
        <v>28</v>
      </c>
      <c r="C27" s="55" t="s">
        <v>103</v>
      </c>
      <c r="D27" s="55" t="s">
        <v>103</v>
      </c>
      <c r="E27" s="55" t="s">
        <v>103</v>
      </c>
      <c r="F27" s="55" t="s">
        <v>103</v>
      </c>
      <c r="G27" s="55" t="s">
        <v>103</v>
      </c>
      <c r="H27" s="55">
        <f t="shared" ref="H27:T27" si="51">H25/C25-1</f>
        <v>0.24592182626366998</v>
      </c>
      <c r="I27" s="55">
        <f t="shared" si="51"/>
        <v>0.39185677563790877</v>
      </c>
      <c r="J27" s="55">
        <f t="shared" si="51"/>
        <v>-8.7469739859063811E-2</v>
      </c>
      <c r="K27" s="55">
        <f t="shared" si="51"/>
        <v>-2.8216048984884168E-2</v>
      </c>
      <c r="L27" s="55">
        <f t="shared" si="51"/>
        <v>9.1082913589669579E-2</v>
      </c>
      <c r="M27" s="55">
        <f t="shared" si="51"/>
        <v>-8.3769602838350221E-2</v>
      </c>
      <c r="N27" s="55">
        <f t="shared" si="51"/>
        <v>3.8625183460101464E-3</v>
      </c>
      <c r="O27" s="55">
        <f t="shared" si="51"/>
        <v>4.0717989218520101E-2</v>
      </c>
      <c r="P27" s="55">
        <f t="shared" si="51"/>
        <v>-3.2414159071034843E-2</v>
      </c>
      <c r="Q27" s="55">
        <f t="shared" si="51"/>
        <v>-1.7226418926325704E-2</v>
      </c>
      <c r="R27" s="55">
        <f t="shared" si="51"/>
        <v>2.3609207142218036E-2</v>
      </c>
      <c r="S27" s="55">
        <f t="shared" si="51"/>
        <v>-1.677964651099606E-2</v>
      </c>
      <c r="T27" s="55">
        <f t="shared" si="51"/>
        <v>-0.11913960508750021</v>
      </c>
      <c r="U27" s="55">
        <v>-0.17852335442186029</v>
      </c>
      <c r="V27" s="55">
        <f t="shared" ref="V27:X27" si="52">V25/Q25-1</f>
        <v>-7.20221516276629E-2</v>
      </c>
      <c r="W27" s="55">
        <f t="shared" si="52"/>
        <v>-3.2721213297586815E-2</v>
      </c>
      <c r="X27" s="55">
        <f t="shared" si="52"/>
        <v>8.4332351150918416E-2</v>
      </c>
      <c r="Y27" s="55">
        <f t="shared" ref="Y27" si="53">Y25/T25-1</f>
        <v>0.19791002714058759</v>
      </c>
      <c r="Z27" s="55">
        <f t="shared" ref="Z27" si="54">Z25/U25-1</f>
        <v>0.4665691837855841</v>
      </c>
      <c r="AA27" s="55">
        <f t="shared" ref="AA27:AB27" si="55">AA25/V25-1</f>
        <v>0.16842039359955185</v>
      </c>
      <c r="AB27" s="55">
        <f t="shared" si="55"/>
        <v>0.12340089740512528</v>
      </c>
    </row>
    <row r="28" spans="1:98" s="59" customFormat="1" hidden="1" outlineLevel="1">
      <c r="A28" s="57" t="s">
        <v>30</v>
      </c>
      <c r="B28" s="57" t="s">
        <v>30</v>
      </c>
      <c r="C28" s="58">
        <v>2121.5173536915872</v>
      </c>
      <c r="D28" s="58">
        <v>1650.0176363780367</v>
      </c>
      <c r="E28" s="58">
        <v>2457.3362561446588</v>
      </c>
      <c r="F28" s="58">
        <v>2868.5040762237541</v>
      </c>
      <c r="G28" s="58">
        <f>F28+E28+D28+C28</f>
        <v>9097.3753224380362</v>
      </c>
      <c r="H28" s="58">
        <v>2363.4732912506033</v>
      </c>
      <c r="I28" s="58">
        <v>2204.004783712026</v>
      </c>
      <c r="J28" s="58">
        <v>2053.7209938095834</v>
      </c>
      <c r="K28" s="58">
        <v>2708.1258167869451</v>
      </c>
      <c r="L28" s="58">
        <f>K28+J28+I28+H28</f>
        <v>9329.3248855591592</v>
      </c>
      <c r="M28" s="58">
        <v>1841.975497825601</v>
      </c>
      <c r="N28" s="58">
        <v>1643.7729087512657</v>
      </c>
      <c r="O28" s="58">
        <v>1647.5920000000001</v>
      </c>
      <c r="P28" s="58">
        <v>2062.6</v>
      </c>
      <c r="Q28" s="58">
        <f>P28+O28+N28+M28</f>
        <v>7195.9404065768667</v>
      </c>
      <c r="R28" s="58">
        <v>1606.6</v>
      </c>
      <c r="S28" s="58">
        <v>1510.3195165064285</v>
      </c>
      <c r="T28" s="58">
        <v>0</v>
      </c>
      <c r="U28" s="58">
        <v>1714.0587588584008</v>
      </c>
      <c r="V28" s="58">
        <v>6286.7447588584</v>
      </c>
      <c r="W28" s="58">
        <v>1396.6672744317757</v>
      </c>
      <c r="X28" s="58">
        <v>1426.8427766954296</v>
      </c>
      <c r="Y28" s="58">
        <f>AA28-Z28-X28-W28</f>
        <v>1495.6899488727945</v>
      </c>
      <c r="Z28" s="58">
        <v>1845.5</v>
      </c>
      <c r="AA28" s="58">
        <v>6164.7</v>
      </c>
      <c r="AB28" s="58">
        <v>1394.3</v>
      </c>
    </row>
    <row r="29" spans="1:98" hidden="1" outlineLevel="1">
      <c r="A29" s="60" t="s">
        <v>220</v>
      </c>
      <c r="B29" s="60" t="s">
        <v>39</v>
      </c>
      <c r="C29" s="55">
        <f t="shared" ref="C29:T29" si="56">C28/C23</f>
        <v>0.33761409281929439</v>
      </c>
      <c r="D29" s="55">
        <f t="shared" si="56"/>
        <v>0.29329657675960413</v>
      </c>
      <c r="E29" s="55">
        <f t="shared" si="56"/>
        <v>0.28771206695835733</v>
      </c>
      <c r="F29" s="55">
        <f t="shared" si="56"/>
        <v>0.31216223900422169</v>
      </c>
      <c r="G29" s="55">
        <f t="shared" si="56"/>
        <v>0.30693189498573076</v>
      </c>
      <c r="H29" s="55">
        <f t="shared" si="56"/>
        <v>0.31306694448949574</v>
      </c>
      <c r="I29" s="55">
        <f t="shared" si="56"/>
        <v>0.28484067369543242</v>
      </c>
      <c r="J29" s="55">
        <f t="shared" si="56"/>
        <v>0.27004137646640741</v>
      </c>
      <c r="K29" s="55">
        <f t="shared" si="56"/>
        <v>0.3059882842747928</v>
      </c>
      <c r="L29" s="55">
        <f t="shared" si="56"/>
        <v>0.29390434031265278</v>
      </c>
      <c r="M29" s="55">
        <f t="shared" si="56"/>
        <v>0.27936250122595263</v>
      </c>
      <c r="N29" s="55">
        <f t="shared" si="56"/>
        <v>0.22833928439208379</v>
      </c>
      <c r="O29" s="55">
        <f t="shared" si="56"/>
        <v>0.22189417686570934</v>
      </c>
      <c r="P29" s="55">
        <f t="shared" si="56"/>
        <v>0.25763499419178354</v>
      </c>
      <c r="Q29" s="55">
        <f t="shared" si="56"/>
        <v>0.2462395034296877</v>
      </c>
      <c r="R29" s="55">
        <f t="shared" si="56"/>
        <v>0.24822263031651443</v>
      </c>
      <c r="S29" s="55">
        <f t="shared" si="56"/>
        <v>0.21657212218711933</v>
      </c>
      <c r="T29" s="55">
        <f t="shared" si="56"/>
        <v>0</v>
      </c>
      <c r="U29" s="55">
        <v>0.21736263457563498</v>
      </c>
      <c r="V29" s="55">
        <f>V28/V23</f>
        <v>0.23513012753188992</v>
      </c>
      <c r="W29" s="55">
        <f>W28/W23</f>
        <v>0.22876486217720879</v>
      </c>
      <c r="X29" s="55">
        <f>X28/X23</f>
        <v>0.19405877764094245</v>
      </c>
      <c r="Y29" s="55">
        <f t="shared" ref="Y29:AB29" si="57">Y28/Y23</f>
        <v>0.19698809371706777</v>
      </c>
      <c r="Z29" s="55">
        <f t="shared" si="57"/>
        <v>0.20492804477214177</v>
      </c>
      <c r="AA29" s="55">
        <f t="shared" si="57"/>
        <v>0.2051052343974871</v>
      </c>
      <c r="AB29" s="55">
        <f t="shared" si="57"/>
        <v>0.20874629457735722</v>
      </c>
    </row>
    <row r="30" spans="1:98" hidden="1" outlineLevel="1">
      <c r="A30" s="60" t="s">
        <v>215</v>
      </c>
      <c r="B30" s="60" t="s">
        <v>28</v>
      </c>
      <c r="C30" s="55" t="s">
        <v>103</v>
      </c>
      <c r="D30" s="55" t="s">
        <v>103</v>
      </c>
      <c r="E30" s="55" t="s">
        <v>103</v>
      </c>
      <c r="F30" s="55" t="s">
        <v>103</v>
      </c>
      <c r="G30" s="55" t="s">
        <v>103</v>
      </c>
      <c r="H30" s="55">
        <f t="shared" ref="H30:T30" si="58">H28/C28-1</f>
        <v>0.11404853094319312</v>
      </c>
      <c r="I30" s="55">
        <f t="shared" si="58"/>
        <v>0.33574619756795432</v>
      </c>
      <c r="J30" s="55">
        <f t="shared" si="58"/>
        <v>-0.16424909750377903</v>
      </c>
      <c r="K30" s="55">
        <f t="shared" si="58"/>
        <v>-5.5910068514854361E-2</v>
      </c>
      <c r="L30" s="55">
        <f t="shared" si="58"/>
        <v>2.549631678370301E-2</v>
      </c>
      <c r="M30" s="55">
        <f t="shared" si="58"/>
        <v>-0.22064890487891153</v>
      </c>
      <c r="N30" s="55">
        <f t="shared" si="58"/>
        <v>-0.25418813929124384</v>
      </c>
      <c r="O30" s="55">
        <f t="shared" si="58"/>
        <v>-0.19775275951979621</v>
      </c>
      <c r="P30" s="55">
        <f t="shared" si="58"/>
        <v>-0.23836625786937371</v>
      </c>
      <c r="Q30" s="55">
        <f t="shared" si="58"/>
        <v>-0.22867511906296167</v>
      </c>
      <c r="R30" s="55">
        <f t="shared" si="58"/>
        <v>-0.12778427188822816</v>
      </c>
      <c r="S30" s="55">
        <f t="shared" si="58"/>
        <v>-8.1187244013054438E-2</v>
      </c>
      <c r="T30" s="55">
        <f t="shared" si="58"/>
        <v>-1</v>
      </c>
      <c r="U30" s="55">
        <v>-0.16896150489673234</v>
      </c>
      <c r="V30" s="55">
        <f t="shared" ref="V30:X30" si="59">V28/Q28-1</f>
        <v>-0.12634841262547003</v>
      </c>
      <c r="W30" s="55">
        <f t="shared" si="59"/>
        <v>-0.13066894408578622</v>
      </c>
      <c r="X30" s="55">
        <f t="shared" si="59"/>
        <v>-5.5270913802459298E-2</v>
      </c>
      <c r="Y30" s="55" t="e">
        <f t="shared" ref="Y30" si="60">Y28/T28-1</f>
        <v>#DIV/0!</v>
      </c>
      <c r="Z30" s="55">
        <f t="shared" ref="Z30" si="61">Z28/U28-1</f>
        <v>7.6684209606175946E-2</v>
      </c>
      <c r="AA30" s="55">
        <f t="shared" ref="AA30:AB30" si="62">AA28/V28-1</f>
        <v>-1.9413029085749267E-2</v>
      </c>
      <c r="AB30" s="55">
        <f t="shared" si="62"/>
        <v>-1.6949451563106344E-3</v>
      </c>
    </row>
    <row r="31" spans="1:98" s="84" customFormat="1" hidden="1" outlineLevel="1">
      <c r="A31" s="81" t="s">
        <v>311</v>
      </c>
      <c r="B31" s="82" t="s">
        <v>312</v>
      </c>
      <c r="C31" s="83">
        <v>0</v>
      </c>
      <c r="D31" s="83">
        <v>0</v>
      </c>
      <c r="E31" s="83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83">
        <v>0</v>
      </c>
      <c r="N31" s="83">
        <v>0</v>
      </c>
      <c r="O31" s="83">
        <v>0</v>
      </c>
      <c r="P31" s="83">
        <v>0.1</v>
      </c>
      <c r="Q31" s="83">
        <v>0.1</v>
      </c>
      <c r="R31" s="83">
        <v>2.1155003570277131</v>
      </c>
      <c r="S31" s="83">
        <v>1.5957850599293124</v>
      </c>
      <c r="T31" s="83">
        <v>0.7</v>
      </c>
      <c r="U31" s="83">
        <v>17.100000000000001</v>
      </c>
      <c r="V31" s="83">
        <v>9.7103784273167548</v>
      </c>
      <c r="W31" s="83">
        <v>4.0315118221278681</v>
      </c>
      <c r="X31" s="83">
        <v>3.3467597163594291</v>
      </c>
      <c r="Y31" s="91">
        <f>'Histórico | Historic data'!AX49</f>
        <v>0.7</v>
      </c>
      <c r="Z31" s="91">
        <f>'Histórico | Historic data'!AY49</f>
        <v>0</v>
      </c>
      <c r="AA31" s="91">
        <f>Z31+Y31+X31+W31</f>
        <v>8.0782715384872965</v>
      </c>
      <c r="AB31" s="83">
        <v>0</v>
      </c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</row>
    <row r="32" spans="1:98" hidden="1" outlineLevel="1"/>
    <row r="33" spans="1:98" s="72" customFormat="1" hidden="1" outlineLevel="1">
      <c r="A33" s="73" t="s">
        <v>119</v>
      </c>
      <c r="B33" s="73" t="s">
        <v>38</v>
      </c>
      <c r="C33" s="79">
        <f>C44-C23</f>
        <v>-2645.2965854212935</v>
      </c>
      <c r="D33" s="79">
        <f t="shared" ref="D33:W33" si="63">D44-D23</f>
        <v>-2141.0289069623605</v>
      </c>
      <c r="E33" s="79">
        <f t="shared" si="63"/>
        <v>-3362.1985272293878</v>
      </c>
      <c r="F33" s="79">
        <f t="shared" si="63"/>
        <v>-3736.1974336634285</v>
      </c>
      <c r="G33" s="79">
        <f t="shared" si="63"/>
        <v>-11884.721453276466</v>
      </c>
      <c r="H33" s="79">
        <f t="shared" si="63"/>
        <v>-2993.1903583389239</v>
      </c>
      <c r="I33" s="79">
        <f t="shared" si="63"/>
        <v>-3019.6954418510049</v>
      </c>
      <c r="J33" s="79">
        <f t="shared" si="63"/>
        <v>-2953.159402250827</v>
      </c>
      <c r="K33" s="79">
        <f t="shared" si="63"/>
        <v>-3565.2576516658228</v>
      </c>
      <c r="L33" s="79">
        <f t="shared" si="63"/>
        <v>-12531.302854106583</v>
      </c>
      <c r="M33" s="79">
        <f t="shared" si="63"/>
        <v>-2659.6179877111599</v>
      </c>
      <c r="N33" s="79">
        <f t="shared" si="63"/>
        <v>-2952.2920007590046</v>
      </c>
      <c r="O33" s="79">
        <f t="shared" si="63"/>
        <v>-2946.3180000000002</v>
      </c>
      <c r="P33" s="79">
        <f t="shared" si="63"/>
        <v>-3212.4999999999991</v>
      </c>
      <c r="Q33" s="79">
        <f t="shared" si="63"/>
        <v>-11770.727988470171</v>
      </c>
      <c r="R33" s="79">
        <f t="shared" si="63"/>
        <v>-2314.0706712741494</v>
      </c>
      <c r="S33" s="79">
        <f t="shared" si="63"/>
        <v>-2510.6106887183805</v>
      </c>
      <c r="T33" s="79">
        <f t="shared" si="63"/>
        <v>-1839.4</v>
      </c>
      <c r="U33" s="79">
        <f t="shared" si="63"/>
        <v>-2444.5505391482384</v>
      </c>
      <c r="V33" s="79">
        <f t="shared" si="63"/>
        <v>-10697.414001014458</v>
      </c>
      <c r="W33" s="79">
        <f t="shared" si="63"/>
        <v>-2127.0798274562285</v>
      </c>
      <c r="X33" s="79">
        <f t="shared" ref="X33" si="64">X44-X23</f>
        <v>-2610.9718518116042</v>
      </c>
      <c r="Y33" s="79">
        <f t="shared" ref="Y33:Z33" si="65">Y44-Y23</f>
        <v>-2534.9252456660242</v>
      </c>
      <c r="Z33" s="79">
        <f t="shared" si="65"/>
        <v>-3371.8000000000011</v>
      </c>
      <c r="AA33" s="79">
        <f t="shared" ref="AA33:AB33" si="66">AA44-AA23</f>
        <v>-10644.776924933856</v>
      </c>
      <c r="AB33" s="79">
        <f t="shared" si="66"/>
        <v>-2253.3000000000002</v>
      </c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</row>
    <row r="34" spans="1:98" hidden="1" outlineLevel="1">
      <c r="A34" s="60" t="s">
        <v>220</v>
      </c>
      <c r="B34" s="60" t="s">
        <v>39</v>
      </c>
      <c r="C34" s="55">
        <f t="shared" ref="C34:U34" si="67">C33/C23</f>
        <v>-0.42096728804548766</v>
      </c>
      <c r="D34" s="55">
        <f t="shared" si="67"/>
        <v>-0.38057559829108745</v>
      </c>
      <c r="E34" s="55">
        <f t="shared" si="67"/>
        <v>-0.39365597010772552</v>
      </c>
      <c r="F34" s="55">
        <f t="shared" si="67"/>
        <v>-0.40658814673520693</v>
      </c>
      <c r="G34" s="55">
        <f t="shared" si="67"/>
        <v>-0.40097280234604277</v>
      </c>
      <c r="H34" s="55">
        <f t="shared" si="67"/>
        <v>-0.39647960619210004</v>
      </c>
      <c r="I34" s="55">
        <f t="shared" si="67"/>
        <v>-0.39025871920441851</v>
      </c>
      <c r="J34" s="55">
        <f t="shared" si="67"/>
        <v>-0.38830748300879786</v>
      </c>
      <c r="K34" s="55">
        <f t="shared" si="67"/>
        <v>-0.40283470770391755</v>
      </c>
      <c r="L34" s="55">
        <f t="shared" si="67"/>
        <v>-0.39477715094852928</v>
      </c>
      <c r="M34" s="55">
        <f t="shared" si="67"/>
        <v>-0.40336993311236319</v>
      </c>
      <c r="N34" s="55">
        <f t="shared" si="67"/>
        <v>-0.41010789214302124</v>
      </c>
      <c r="O34" s="55">
        <f t="shared" si="67"/>
        <v>-0.39680382485143351</v>
      </c>
      <c r="P34" s="55">
        <f t="shared" si="67"/>
        <v>-0.40126656590764304</v>
      </c>
      <c r="Q34" s="55">
        <f t="shared" si="67"/>
        <v>-0.40278518874861124</v>
      </c>
      <c r="R34" s="55">
        <f t="shared" si="67"/>
        <v>-0.35752813940120226</v>
      </c>
      <c r="S34" s="55">
        <f t="shared" si="67"/>
        <v>-0.36000877887026272</v>
      </c>
      <c r="T34" s="55">
        <f t="shared" si="67"/>
        <v>-0.36137524557956779</v>
      </c>
      <c r="U34" s="55">
        <f t="shared" si="67"/>
        <v>-0.36963767020886923</v>
      </c>
      <c r="V34" s="55">
        <f t="shared" ref="V34:AB34" si="68">V33/V23</f>
        <v>-0.40009327796802441</v>
      </c>
      <c r="W34" s="55">
        <f t="shared" si="68"/>
        <v>-0.34840160750950183</v>
      </c>
      <c r="X34" s="55">
        <f t="shared" si="68"/>
        <v>-0.35510710380504867</v>
      </c>
      <c r="Y34" s="55">
        <f t="shared" si="68"/>
        <v>-0.33385936185193188</v>
      </c>
      <c r="Z34" s="55">
        <f t="shared" si="68"/>
        <v>-0.37441147730301155</v>
      </c>
      <c r="AA34" s="55">
        <f t="shared" si="68"/>
        <v>-0.35416151090848225</v>
      </c>
      <c r="AB34" s="55">
        <f t="shared" si="68"/>
        <v>-0.33735066023894361</v>
      </c>
    </row>
    <row r="35" spans="1:98" hidden="1" outlineLevel="1">
      <c r="A35" s="60" t="s">
        <v>215</v>
      </c>
      <c r="B35" s="60" t="s">
        <v>28</v>
      </c>
      <c r="C35" s="55" t="s">
        <v>103</v>
      </c>
      <c r="D35" s="55" t="s">
        <v>103</v>
      </c>
      <c r="E35" s="55" t="s">
        <v>103</v>
      </c>
      <c r="F35" s="55" t="s">
        <v>103</v>
      </c>
      <c r="G35" s="55" t="s">
        <v>103</v>
      </c>
      <c r="H35" s="55">
        <f t="shared" ref="H35:S35" si="69">H33/C33-1</f>
        <v>0.13151408988879965</v>
      </c>
      <c r="I35" s="55">
        <f t="shared" si="69"/>
        <v>0.41039452201291149</v>
      </c>
      <c r="J35" s="55">
        <f t="shared" si="69"/>
        <v>-0.12165823096580453</v>
      </c>
      <c r="K35" s="55">
        <f t="shared" si="69"/>
        <v>-4.5752341794741636E-2</v>
      </c>
      <c r="L35" s="55">
        <f t="shared" si="69"/>
        <v>5.4404421960757121E-2</v>
      </c>
      <c r="M35" s="55">
        <f t="shared" si="69"/>
        <v>-0.11144375421978858</v>
      </c>
      <c r="N35" s="55">
        <f t="shared" si="69"/>
        <v>-2.2321271263927023E-2</v>
      </c>
      <c r="O35" s="55">
        <f t="shared" si="69"/>
        <v>-2.3166383249114686E-3</v>
      </c>
      <c r="P35" s="55">
        <f t="shared" si="69"/>
        <v>-9.8943102050703668E-2</v>
      </c>
      <c r="Q35" s="55">
        <f t="shared" si="69"/>
        <v>-6.0693997622694673E-2</v>
      </c>
      <c r="R35" s="55">
        <f t="shared" si="69"/>
        <v>-0.12992366499009322</v>
      </c>
      <c r="S35" s="55">
        <f t="shared" si="69"/>
        <v>-0.14960624217627261</v>
      </c>
      <c r="T35" s="55">
        <f>T33/O33-1</f>
        <v>-0.37569535942827625</v>
      </c>
      <c r="U35" s="55">
        <f>U33/P33-1</f>
        <v>-0.23905041582934194</v>
      </c>
      <c r="V35" s="55">
        <f t="shared" ref="V35:AB35" si="70">V33/Q33-1</f>
        <v>-9.1185013238523571E-2</v>
      </c>
      <c r="W35" s="55">
        <f t="shared" si="70"/>
        <v>-8.0806021241763504E-2</v>
      </c>
      <c r="X35" s="55">
        <f t="shared" si="70"/>
        <v>3.9974801168577878E-2</v>
      </c>
      <c r="Y35" s="55">
        <f t="shared" si="70"/>
        <v>0.37812615291183227</v>
      </c>
      <c r="Z35" s="55">
        <f t="shared" si="70"/>
        <v>0.37931286181338142</v>
      </c>
      <c r="AA35" s="55">
        <f t="shared" si="70"/>
        <v>-4.9205421119169479E-3</v>
      </c>
      <c r="AB35" s="55">
        <f t="shared" si="70"/>
        <v>5.9339650028423341E-2</v>
      </c>
    </row>
    <row r="36" spans="1:98" s="59" customFormat="1" hidden="1" outlineLevel="1">
      <c r="A36" s="57" t="s">
        <v>219</v>
      </c>
      <c r="B36" s="57" t="s">
        <v>29</v>
      </c>
      <c r="C36" s="80">
        <f t="shared" ref="C36:T36" si="71">C47-C25</f>
        <v>-1718.093376356248</v>
      </c>
      <c r="D36" s="80">
        <f t="shared" si="71"/>
        <v>-1508.4988706618265</v>
      </c>
      <c r="E36" s="80">
        <f t="shared" si="71"/>
        <v>-2384.0138647674821</v>
      </c>
      <c r="F36" s="80">
        <f t="shared" si="71"/>
        <v>-2452.1509084793433</v>
      </c>
      <c r="G36" s="80">
        <f t="shared" si="71"/>
        <v>-8062.7570202649003</v>
      </c>
      <c r="H36" s="80">
        <f t="shared" si="71"/>
        <v>-2047.0304066337462</v>
      </c>
      <c r="I36" s="80">
        <f t="shared" si="71"/>
        <v>-2177.4328458573859</v>
      </c>
      <c r="J36" s="80">
        <f t="shared" si="71"/>
        <v>-2158.9090662674394</v>
      </c>
      <c r="K36" s="80">
        <f t="shared" si="71"/>
        <v>-2449.7168739312046</v>
      </c>
      <c r="L36" s="80">
        <f t="shared" si="71"/>
        <v>-8833.0891926897784</v>
      </c>
      <c r="M36" s="80">
        <f t="shared" si="71"/>
        <v>-1915.0616100862462</v>
      </c>
      <c r="N36" s="80">
        <f t="shared" si="71"/>
        <v>-2274.046925780257</v>
      </c>
      <c r="O36" s="80">
        <f t="shared" si="71"/>
        <v>-2280.7500000000005</v>
      </c>
      <c r="P36" s="80">
        <f t="shared" si="71"/>
        <v>-2410.2999999999997</v>
      </c>
      <c r="Q36" s="80">
        <f t="shared" si="71"/>
        <v>-8880.1585358665052</v>
      </c>
      <c r="R36" s="80">
        <f t="shared" si="71"/>
        <v>-1742.1931667645686</v>
      </c>
      <c r="S36" s="80">
        <f t="shared" si="71"/>
        <v>-1956.4846817294665</v>
      </c>
      <c r="T36" s="80">
        <f t="shared" si="71"/>
        <v>-1839.1</v>
      </c>
      <c r="U36" s="80">
        <v>-1797.4192887601803</v>
      </c>
      <c r="V36" s="80">
        <f>R36+S36+T36+U36</f>
        <v>-7335.1971372542157</v>
      </c>
      <c r="W36" s="80">
        <v>-1603.9853601426271</v>
      </c>
      <c r="X36" s="80">
        <v>-2052.7108655474485</v>
      </c>
      <c r="Y36" s="80">
        <f>Y47-Y25</f>
        <v>-1987.0037743099265</v>
      </c>
      <c r="Z36" s="80">
        <f>Z47-Z25</f>
        <v>-2623.2000000000007</v>
      </c>
      <c r="AA36" s="80">
        <f>AA47-AA25</f>
        <v>-8266.9</v>
      </c>
      <c r="AB36" s="80">
        <f>AB47-AB25</f>
        <v>-1739.3000000000002</v>
      </c>
    </row>
    <row r="37" spans="1:98" hidden="1" outlineLevel="1">
      <c r="A37" s="60" t="s">
        <v>220</v>
      </c>
      <c r="B37" s="60" t="s">
        <v>39</v>
      </c>
      <c r="C37" s="55">
        <f t="shared" ref="C37:T37" si="72">C36/C25</f>
        <v>-0.41277145655474767</v>
      </c>
      <c r="D37" s="55">
        <f t="shared" si="72"/>
        <v>-0.37942522663829031</v>
      </c>
      <c r="E37" s="55">
        <f t="shared" si="72"/>
        <v>-0.39187420625889191</v>
      </c>
      <c r="F37" s="55">
        <f t="shared" si="72"/>
        <v>-0.3879592180490179</v>
      </c>
      <c r="G37" s="55">
        <f t="shared" si="72"/>
        <v>-0.39249449270872611</v>
      </c>
      <c r="H37" s="55">
        <f t="shared" si="72"/>
        <v>-0.39472660030996704</v>
      </c>
      <c r="I37" s="55">
        <f t="shared" si="72"/>
        <v>-0.39348794768781797</v>
      </c>
      <c r="J37" s="55">
        <f t="shared" si="72"/>
        <v>-0.38888838927470981</v>
      </c>
      <c r="K37" s="55">
        <f t="shared" si="72"/>
        <v>-0.39882746020672372</v>
      </c>
      <c r="L37" s="55">
        <f t="shared" si="72"/>
        <v>-0.39409856750277888</v>
      </c>
      <c r="M37" s="55">
        <f t="shared" si="72"/>
        <v>-0.40304186037972778</v>
      </c>
      <c r="N37" s="55">
        <f t="shared" si="72"/>
        <v>-0.40936607416005377</v>
      </c>
      <c r="O37" s="55">
        <f t="shared" si="72"/>
        <v>-0.39476191654811843</v>
      </c>
      <c r="P37" s="55">
        <f t="shared" si="72"/>
        <v>-0.4055559294656077</v>
      </c>
      <c r="Q37" s="55">
        <f t="shared" si="72"/>
        <v>-0.40314333711079292</v>
      </c>
      <c r="R37" s="55">
        <f t="shared" si="72"/>
        <v>-0.3582032540585498</v>
      </c>
      <c r="S37" s="55">
        <f t="shared" si="72"/>
        <v>-0.35821025717901694</v>
      </c>
      <c r="T37" s="55">
        <f t="shared" si="72"/>
        <v>-0.36137310382771359</v>
      </c>
      <c r="U37" s="55">
        <f t="shared" ref="U37:W37" si="73">U36/U25</f>
        <v>-0.36815683289863027</v>
      </c>
      <c r="V37" s="55">
        <f>V36/V25</f>
        <v>-0.3588499979584599</v>
      </c>
      <c r="W37" s="55">
        <f t="shared" si="73"/>
        <v>-0.34094314071803938</v>
      </c>
      <c r="X37" s="55">
        <f t="shared" ref="X37" si="74">X36/X25</f>
        <v>-0.34659870165853063</v>
      </c>
      <c r="Y37" s="55">
        <f t="shared" ref="Y37:Z37" si="75">Y36/Y25</f>
        <v>-0.325930477834046</v>
      </c>
      <c r="Z37" s="55">
        <f t="shared" si="75"/>
        <v>-0.36636359827376719</v>
      </c>
      <c r="AA37" s="55">
        <f t="shared" ref="AA37:AB37" si="76">AA36/AA25</f>
        <v>-0.34613436054179664</v>
      </c>
      <c r="AB37" s="55">
        <f t="shared" si="76"/>
        <v>-0.32909500293277327</v>
      </c>
    </row>
    <row r="38" spans="1:98" hidden="1" outlineLevel="1">
      <c r="A38" s="60" t="s">
        <v>215</v>
      </c>
      <c r="B38" s="60" t="s">
        <v>28</v>
      </c>
      <c r="C38" s="55" t="s">
        <v>103</v>
      </c>
      <c r="D38" s="55" t="s">
        <v>103</v>
      </c>
      <c r="E38" s="55" t="s">
        <v>103</v>
      </c>
      <c r="F38" s="55" t="s">
        <v>103</v>
      </c>
      <c r="G38" s="55" t="s">
        <v>103</v>
      </c>
      <c r="H38" s="55">
        <f t="shared" ref="H38:AB38" si="77">H36/C36-1</f>
        <v>0.19145468739022298</v>
      </c>
      <c r="I38" s="55">
        <f t="shared" si="77"/>
        <v>0.44344347099317138</v>
      </c>
      <c r="J38" s="55">
        <f t="shared" si="77"/>
        <v>-9.4422604594205151E-2</v>
      </c>
      <c r="K38" s="55">
        <f t="shared" si="77"/>
        <v>-9.9261205324763235E-4</v>
      </c>
      <c r="L38" s="55">
        <f t="shared" si="77"/>
        <v>9.5542029914671645E-2</v>
      </c>
      <c r="M38" s="55">
        <f t="shared" si="77"/>
        <v>-6.4468410493480177E-2</v>
      </c>
      <c r="N38" s="55">
        <f t="shared" si="77"/>
        <v>4.4370635864468211E-2</v>
      </c>
      <c r="O38" s="55">
        <f t="shared" si="77"/>
        <v>5.6436343538643463E-2</v>
      </c>
      <c r="P38" s="55">
        <f t="shared" si="77"/>
        <v>-1.6090379402886046E-2</v>
      </c>
      <c r="Q38" s="55">
        <f t="shared" si="77"/>
        <v>5.3287521669860283E-3</v>
      </c>
      <c r="R38" s="55">
        <f t="shared" si="77"/>
        <v>-9.0267823453414886E-2</v>
      </c>
      <c r="S38" s="55">
        <f t="shared" si="77"/>
        <v>-0.13964630212801366</v>
      </c>
      <c r="T38" s="55">
        <f t="shared" si="77"/>
        <v>-0.19364244217910798</v>
      </c>
      <c r="U38" s="55">
        <f t="shared" si="77"/>
        <v>-0.2542756964858397</v>
      </c>
      <c r="V38" s="55">
        <f t="shared" ref="V38" si="78">V36/Q36-1</f>
        <v>-0.17397903341165244</v>
      </c>
      <c r="W38" s="55">
        <f t="shared" si="77"/>
        <v>-7.9329783435327927E-2</v>
      </c>
      <c r="X38" s="55">
        <f t="shared" si="77"/>
        <v>4.918320328116299E-2</v>
      </c>
      <c r="Y38" s="55">
        <f t="shared" si="77"/>
        <v>8.0421822799155329E-2</v>
      </c>
      <c r="Z38" s="55">
        <f t="shared" si="77"/>
        <v>0.45942575358108328</v>
      </c>
      <c r="AA38" s="55">
        <f t="shared" si="77"/>
        <v>0.1270181080769901</v>
      </c>
      <c r="AB38" s="55">
        <f t="shared" si="77"/>
        <v>8.4361518016187409E-2</v>
      </c>
    </row>
    <row r="39" spans="1:98" s="59" customFormat="1" hidden="1" outlineLevel="1">
      <c r="A39" s="57" t="s">
        <v>30</v>
      </c>
      <c r="B39" s="57" t="s">
        <v>30</v>
      </c>
      <c r="C39" s="80">
        <f t="shared" ref="C39:S39" si="79">C50-C28</f>
        <v>-927.20320906504548</v>
      </c>
      <c r="D39" s="80">
        <f t="shared" si="79"/>
        <v>-632.53003630053365</v>
      </c>
      <c r="E39" s="80">
        <f t="shared" si="79"/>
        <v>-978.18466246190474</v>
      </c>
      <c r="F39" s="80">
        <f t="shared" si="79"/>
        <v>-1284.046525184084</v>
      </c>
      <c r="G39" s="80">
        <f t="shared" si="79"/>
        <v>-3821.9644330115671</v>
      </c>
      <c r="H39" s="80">
        <f t="shared" si="79"/>
        <v>-946.15995170517749</v>
      </c>
      <c r="I39" s="80">
        <f t="shared" si="79"/>
        <v>-842.26259599361993</v>
      </c>
      <c r="J39" s="80">
        <f t="shared" si="79"/>
        <v>-794.25033598338814</v>
      </c>
      <c r="K39" s="80">
        <f t="shared" si="79"/>
        <v>-1115.5407777346186</v>
      </c>
      <c r="L39" s="80">
        <f t="shared" si="79"/>
        <v>-3698.2136614168048</v>
      </c>
      <c r="M39" s="80">
        <f t="shared" si="79"/>
        <v>-744.55637762491415</v>
      </c>
      <c r="N39" s="80">
        <f t="shared" si="79"/>
        <v>-678.24507497874811</v>
      </c>
      <c r="O39" s="80">
        <f t="shared" si="79"/>
        <v>-665.5680000000001</v>
      </c>
      <c r="P39" s="80">
        <f t="shared" si="79"/>
        <v>-802.19999999999982</v>
      </c>
      <c r="Q39" s="80">
        <f t="shared" si="79"/>
        <v>-2890.5694526036623</v>
      </c>
      <c r="R39" s="80">
        <f t="shared" si="79"/>
        <v>-571.21979152674203</v>
      </c>
      <c r="S39" s="80">
        <f t="shared" si="79"/>
        <v>-553.58817803842476</v>
      </c>
      <c r="T39" s="96">
        <v>0</v>
      </c>
      <c r="U39" s="80">
        <v>-645.0312503880582</v>
      </c>
      <c r="V39" s="80">
        <f>R39+S39+T39+U39</f>
        <v>-1769.839219953225</v>
      </c>
      <c r="W39" s="80">
        <v>-519.79900803479813</v>
      </c>
      <c r="X39" s="80">
        <v>-555.3795206091047</v>
      </c>
      <c r="Y39" s="80">
        <f>Y50-Y28</f>
        <v>-547.22147135609725</v>
      </c>
      <c r="Z39" s="80">
        <f>Z50-Z28</f>
        <v>-748.59999999999991</v>
      </c>
      <c r="AA39" s="80">
        <f>AA50-AA28</f>
        <v>-2371</v>
      </c>
      <c r="AB39" s="80">
        <f>AB50-AB28</f>
        <v>-514</v>
      </c>
    </row>
    <row r="40" spans="1:98" hidden="1" outlineLevel="1">
      <c r="A40" s="60" t="s">
        <v>220</v>
      </c>
      <c r="B40" s="60" t="s">
        <v>39</v>
      </c>
      <c r="C40" s="55">
        <f t="shared" ref="C40:S40" si="80">C39/C28</f>
        <v>-0.43704719523111496</v>
      </c>
      <c r="D40" s="55">
        <f t="shared" si="80"/>
        <v>-0.38334743966070811</v>
      </c>
      <c r="E40" s="55">
        <f t="shared" si="80"/>
        <v>-0.3980670777212188</v>
      </c>
      <c r="F40" s="55">
        <f t="shared" si="80"/>
        <v>-0.44763629092501367</v>
      </c>
      <c r="G40" s="55">
        <f t="shared" si="80"/>
        <v>-0.42011726432622393</v>
      </c>
      <c r="H40" s="55">
        <f t="shared" si="80"/>
        <v>-0.40032606046693608</v>
      </c>
      <c r="I40" s="55">
        <f t="shared" si="80"/>
        <v>-0.38215098361767869</v>
      </c>
      <c r="J40" s="55">
        <f t="shared" si="80"/>
        <v>-0.38673721424548546</v>
      </c>
      <c r="K40" s="55">
        <f t="shared" si="80"/>
        <v>-0.41192354166844125</v>
      </c>
      <c r="L40" s="55">
        <f t="shared" si="80"/>
        <v>-0.39640742570143112</v>
      </c>
      <c r="M40" s="55">
        <f t="shared" si="80"/>
        <v>-0.40421622247627154</v>
      </c>
      <c r="N40" s="55">
        <f t="shared" si="80"/>
        <v>-0.4126148273693076</v>
      </c>
      <c r="O40" s="55">
        <f t="shared" si="80"/>
        <v>-0.40396408819659241</v>
      </c>
      <c r="P40" s="55">
        <f t="shared" si="80"/>
        <v>-0.38892659749830305</v>
      </c>
      <c r="Q40" s="55">
        <f t="shared" si="80"/>
        <v>-0.40169446789217034</v>
      </c>
      <c r="R40" s="55">
        <f t="shared" si="80"/>
        <v>-0.35554574351222584</v>
      </c>
      <c r="S40" s="55">
        <f t="shared" si="80"/>
        <v>-0.3665371280634368</v>
      </c>
      <c r="T40" s="95">
        <v>0</v>
      </c>
      <c r="U40" s="55">
        <f t="shared" ref="U40" si="81">U39/U28</f>
        <v>-0.37631805039032767</v>
      </c>
      <c r="V40" s="55">
        <f t="shared" ref="V40:AB40" si="82">V39/V28</f>
        <v>-0.28151917850003622</v>
      </c>
      <c r="W40" s="55">
        <f t="shared" si="82"/>
        <v>-0.37217096551952555</v>
      </c>
      <c r="X40" s="55">
        <f t="shared" si="82"/>
        <v>-0.38923666270741103</v>
      </c>
      <c r="Y40" s="55">
        <f t="shared" si="82"/>
        <v>-0.36586558047575496</v>
      </c>
      <c r="Z40" s="55">
        <f t="shared" si="82"/>
        <v>-0.40563532917908424</v>
      </c>
      <c r="AA40" s="55">
        <f t="shared" si="82"/>
        <v>-0.38460914561941378</v>
      </c>
      <c r="AB40" s="55">
        <f t="shared" si="82"/>
        <v>-0.36864376389586173</v>
      </c>
    </row>
    <row r="41" spans="1:98" hidden="1" outlineLevel="1">
      <c r="A41" s="60" t="s">
        <v>215</v>
      </c>
      <c r="B41" s="60" t="s">
        <v>28</v>
      </c>
      <c r="C41" s="55" t="s">
        <v>103</v>
      </c>
      <c r="D41" s="55" t="s">
        <v>103</v>
      </c>
      <c r="E41" s="55" t="s">
        <v>103</v>
      </c>
      <c r="F41" s="55" t="s">
        <v>103</v>
      </c>
      <c r="G41" s="55" t="s">
        <v>103</v>
      </c>
      <c r="H41" s="55">
        <f t="shared" ref="H41:U41" si="83">H39/C39-1</f>
        <v>2.0445078764607771E-2</v>
      </c>
      <c r="I41" s="55">
        <f t="shared" si="83"/>
        <v>0.33157723373856696</v>
      </c>
      <c r="J41" s="55">
        <f t="shared" si="83"/>
        <v>-0.18803640410348377</v>
      </c>
      <c r="K41" s="55">
        <f t="shared" si="83"/>
        <v>-0.13123025073044603</v>
      </c>
      <c r="L41" s="55">
        <f t="shared" si="83"/>
        <v>-3.237883914509665E-2</v>
      </c>
      <c r="M41" s="55">
        <f t="shared" si="83"/>
        <v>-0.21307557323360782</v>
      </c>
      <c r="N41" s="55">
        <f t="shared" si="83"/>
        <v>-0.19473442343878489</v>
      </c>
      <c r="O41" s="55">
        <f t="shared" si="83"/>
        <v>-0.16201735165029818</v>
      </c>
      <c r="P41" s="55">
        <f t="shared" si="83"/>
        <v>-0.28088688821482144</v>
      </c>
      <c r="Q41" s="55">
        <f t="shared" si="83"/>
        <v>-0.2183876548938305</v>
      </c>
      <c r="R41" s="55">
        <f t="shared" si="83"/>
        <v>-0.23280518615810453</v>
      </c>
      <c r="S41" s="55">
        <f t="shared" si="83"/>
        <v>-0.1837932946940003</v>
      </c>
      <c r="T41" s="55">
        <f t="shared" si="83"/>
        <v>-1</v>
      </c>
      <c r="U41" s="55">
        <f t="shared" si="83"/>
        <v>-0.1959221510994037</v>
      </c>
      <c r="V41" s="55">
        <f t="shared" ref="V41:AB41" si="84">V39/Q39-1</f>
        <v>-0.38771953105674262</v>
      </c>
      <c r="W41" s="55">
        <f t="shared" si="84"/>
        <v>-9.0019260982725613E-2</v>
      </c>
      <c r="X41" s="55">
        <f t="shared" si="84"/>
        <v>3.2358757678447869E-3</v>
      </c>
      <c r="Y41" s="55" t="e">
        <f t="shared" si="84"/>
        <v>#DIV/0!</v>
      </c>
      <c r="Z41" s="55">
        <f t="shared" si="84"/>
        <v>0.16056392546815923</v>
      </c>
      <c r="AA41" s="55">
        <f t="shared" si="84"/>
        <v>0.33966971308425586</v>
      </c>
      <c r="AB41" s="55">
        <f t="shared" si="84"/>
        <v>-1.1156250676049639E-2</v>
      </c>
    </row>
    <row r="42" spans="1:98" hidden="1" outlineLevel="1">
      <c r="A42" s="81" t="s">
        <v>311</v>
      </c>
      <c r="B42" s="82" t="s">
        <v>312</v>
      </c>
      <c r="C42" s="83">
        <v>0</v>
      </c>
      <c r="D42" s="83">
        <v>0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>
        <v>0</v>
      </c>
      <c r="L42" s="83">
        <v>0</v>
      </c>
      <c r="M42" s="83">
        <v>0</v>
      </c>
      <c r="N42" s="83">
        <v>0</v>
      </c>
      <c r="O42" s="83">
        <v>0</v>
      </c>
      <c r="P42" s="83">
        <v>0</v>
      </c>
      <c r="Q42" s="83">
        <v>0</v>
      </c>
      <c r="R42" s="83">
        <f>R33-R36-R39</f>
        <v>-0.65771298283880242</v>
      </c>
      <c r="S42" s="83">
        <f>S33-S36-S39</f>
        <v>-0.53782895048925639</v>
      </c>
      <c r="T42" s="83">
        <v>0</v>
      </c>
      <c r="U42" s="83">
        <f t="shared" ref="U42:AA42" si="85">U33-U36-U39</f>
        <v>-2.0999999999999091</v>
      </c>
      <c r="V42" s="83">
        <f t="shared" si="85"/>
        <v>-1592.3776438070176</v>
      </c>
      <c r="W42" s="83">
        <f t="shared" si="85"/>
        <v>-3.2954592788032642</v>
      </c>
      <c r="X42" s="83">
        <f t="shared" si="85"/>
        <v>-2.8814656550509881</v>
      </c>
      <c r="Y42" s="83">
        <f t="shared" si="85"/>
        <v>-0.70000000000050022</v>
      </c>
      <c r="Z42" s="83">
        <f t="shared" si="85"/>
        <v>0</v>
      </c>
      <c r="AA42" s="83">
        <f t="shared" si="85"/>
        <v>-6.8769249338565714</v>
      </c>
      <c r="AB42" s="83">
        <f t="shared" ref="AB42" si="86">AB33-AB36-AB39</f>
        <v>0</v>
      </c>
    </row>
    <row r="43" spans="1:98" hidden="1" outlineLevel="1">
      <c r="A43" s="60"/>
      <c r="B43" s="60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</row>
    <row r="44" spans="1:98" s="72" customFormat="1" hidden="1" outlineLevel="1">
      <c r="A44" s="73" t="s">
        <v>222</v>
      </c>
      <c r="B44" s="73" t="s">
        <v>116</v>
      </c>
      <c r="C44" s="79">
        <f>C47+C50</f>
        <v>3638.5564847380574</v>
      </c>
      <c r="D44" s="79">
        <f t="shared" ref="D44:N44" si="87">D47+D50</f>
        <v>3484.7361619918793</v>
      </c>
      <c r="E44" s="79">
        <f t="shared" si="87"/>
        <v>5178.7579996316399</v>
      </c>
      <c r="F44" s="79">
        <f t="shared" si="87"/>
        <v>5452.9475614971179</v>
      </c>
      <c r="G44" s="79">
        <f t="shared" si="87"/>
        <v>17754.998207858695</v>
      </c>
      <c r="H44" s="79">
        <f t="shared" si="87"/>
        <v>4556.227850295697</v>
      </c>
      <c r="I44" s="79">
        <f t="shared" si="87"/>
        <v>4717.980344117228</v>
      </c>
      <c r="J44" s="79">
        <f t="shared" si="87"/>
        <v>4652.0491797942359</v>
      </c>
      <c r="K44" s="79">
        <f t="shared" si="87"/>
        <v>5285.1655702733296</v>
      </c>
      <c r="L44" s="79">
        <f t="shared" si="87"/>
        <v>19211.422944480491</v>
      </c>
      <c r="M44" s="79">
        <f>M47+M50</f>
        <v>3933.8778814276384</v>
      </c>
      <c r="N44" s="79">
        <f t="shared" si="87"/>
        <v>4246.5258160154672</v>
      </c>
      <c r="O44" s="79">
        <f t="shared" ref="O44:AB44" si="88">O47+O50+O53</f>
        <v>4478.8069999999998</v>
      </c>
      <c r="P44" s="79">
        <f t="shared" si="88"/>
        <v>4793.4000000000005</v>
      </c>
      <c r="Q44" s="79">
        <f t="shared" si="88"/>
        <v>17452.610697443102</v>
      </c>
      <c r="R44" s="79">
        <f t="shared" si="88"/>
        <v>4158.3448290828774</v>
      </c>
      <c r="S44" s="79">
        <f t="shared" si="88"/>
        <v>4463.1378309618458</v>
      </c>
      <c r="T44" s="79">
        <f t="shared" si="88"/>
        <v>3250.6</v>
      </c>
      <c r="U44" s="79">
        <f t="shared" si="88"/>
        <v>4168.8190824244466</v>
      </c>
      <c r="V44" s="79">
        <f t="shared" si="88"/>
        <v>16039.885998985541</v>
      </c>
      <c r="W44" s="79">
        <f t="shared" si="88"/>
        <v>3978.1727936822017</v>
      </c>
      <c r="X44" s="79">
        <f t="shared" si="88"/>
        <v>4741.6601395917824</v>
      </c>
      <c r="Y44" s="79">
        <f t="shared" si="88"/>
        <v>5057.8684133306488</v>
      </c>
      <c r="Z44" s="79">
        <f t="shared" si="88"/>
        <v>5633.7999999999993</v>
      </c>
      <c r="AA44" s="79">
        <f t="shared" si="88"/>
        <v>19411.501346604633</v>
      </c>
      <c r="AB44" s="79">
        <f t="shared" si="88"/>
        <v>4426.1000000000004</v>
      </c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</row>
    <row r="45" spans="1:98" hidden="1" outlineLevel="1">
      <c r="A45" s="60" t="s">
        <v>221</v>
      </c>
      <c r="B45" s="52" t="s">
        <v>37</v>
      </c>
      <c r="C45" s="55">
        <f t="shared" ref="C45:T45" si="89">C44/C23</f>
        <v>0.57903271195451234</v>
      </c>
      <c r="D45" s="55">
        <f t="shared" si="89"/>
        <v>0.61942440170891255</v>
      </c>
      <c r="E45" s="55">
        <f t="shared" si="89"/>
        <v>0.60634402989227454</v>
      </c>
      <c r="F45" s="55">
        <f t="shared" si="89"/>
        <v>0.59341185326479307</v>
      </c>
      <c r="G45" s="55">
        <f t="shared" si="89"/>
        <v>0.59902719765395729</v>
      </c>
      <c r="H45" s="55">
        <f t="shared" si="89"/>
        <v>0.6035203938078999</v>
      </c>
      <c r="I45" s="55">
        <f t="shared" si="89"/>
        <v>0.60974128079558154</v>
      </c>
      <c r="J45" s="55">
        <f t="shared" si="89"/>
        <v>0.61169251699120208</v>
      </c>
      <c r="K45" s="55">
        <f t="shared" si="89"/>
        <v>0.5971652922960824</v>
      </c>
      <c r="L45" s="55">
        <f t="shared" si="89"/>
        <v>0.60522284905147072</v>
      </c>
      <c r="M45" s="55">
        <f t="shared" si="89"/>
        <v>0.59663006688763687</v>
      </c>
      <c r="N45" s="55">
        <f t="shared" si="89"/>
        <v>0.58989210785697876</v>
      </c>
      <c r="O45" s="55">
        <f t="shared" si="89"/>
        <v>0.60319617514856649</v>
      </c>
      <c r="P45" s="55">
        <f t="shared" si="89"/>
        <v>0.59873343409235702</v>
      </c>
      <c r="Q45" s="55">
        <f t="shared" si="89"/>
        <v>0.59721481125138876</v>
      </c>
      <c r="R45" s="55">
        <f t="shared" si="89"/>
        <v>0.64247186059879768</v>
      </c>
      <c r="S45" s="55">
        <f t="shared" si="89"/>
        <v>0.63999122112973728</v>
      </c>
      <c r="T45" s="55">
        <f t="shared" si="89"/>
        <v>0.63862475442043221</v>
      </c>
      <c r="U45" s="55">
        <f t="shared" ref="U45:W45" si="90">U44/U23</f>
        <v>0.63036232979113083</v>
      </c>
      <c r="V45" s="55">
        <f>V44/V23</f>
        <v>0.59990672203197559</v>
      </c>
      <c r="W45" s="55">
        <f t="shared" si="90"/>
        <v>0.65159839249049822</v>
      </c>
      <c r="X45" s="55">
        <f t="shared" ref="X45" si="91">X44/X23</f>
        <v>0.64489289619495127</v>
      </c>
      <c r="Y45" s="55">
        <f t="shared" ref="Y45:AA45" si="92">Y44/Y23</f>
        <v>0.66614063814806812</v>
      </c>
      <c r="Z45" s="55">
        <f t="shared" si="92"/>
        <v>0.62558852269698839</v>
      </c>
      <c r="AA45" s="55">
        <f t="shared" si="92"/>
        <v>0.64583848909151775</v>
      </c>
      <c r="AB45" s="55">
        <f t="shared" ref="AB45" si="93">AB44/AB23</f>
        <v>0.66264933976105633</v>
      </c>
    </row>
    <row r="46" spans="1:98" hidden="1" outlineLevel="1">
      <c r="A46" s="60" t="s">
        <v>215</v>
      </c>
      <c r="B46" s="52" t="s">
        <v>28</v>
      </c>
      <c r="C46" s="55" t="s">
        <v>103</v>
      </c>
      <c r="D46" s="55" t="s">
        <v>103</v>
      </c>
      <c r="E46" s="55" t="s">
        <v>103</v>
      </c>
      <c r="F46" s="55" t="s">
        <v>103</v>
      </c>
      <c r="G46" s="55" t="s">
        <v>103</v>
      </c>
      <c r="H46" s="55">
        <f t="shared" ref="H46:X46" si="94">H44/C44-1</f>
        <v>0.25220753598489298</v>
      </c>
      <c r="I46" s="55">
        <f t="shared" si="94"/>
        <v>0.35389886774682666</v>
      </c>
      <c r="J46" s="55">
        <f t="shared" si="94"/>
        <v>-0.10170562514696924</v>
      </c>
      <c r="K46" s="55">
        <f t="shared" si="94"/>
        <v>-3.0769045425722674E-2</v>
      </c>
      <c r="L46" s="55">
        <f t="shared" si="94"/>
        <v>8.2028999359580634E-2</v>
      </c>
      <c r="M46" s="55">
        <f t="shared" si="94"/>
        <v>-0.13659324979273557</v>
      </c>
      <c r="N46" s="55">
        <f t="shared" si="94"/>
        <v>-9.9927192085403571E-2</v>
      </c>
      <c r="O46" s="55">
        <f t="shared" si="94"/>
        <v>-3.7239971698213803E-2</v>
      </c>
      <c r="P46" s="55">
        <f t="shared" si="94"/>
        <v>-9.3046388752565989E-2</v>
      </c>
      <c r="Q46" s="55">
        <f t="shared" si="94"/>
        <v>-9.1550337115591018E-2</v>
      </c>
      <c r="R46" s="55">
        <f t="shared" si="94"/>
        <v>5.7059968413096129E-2</v>
      </c>
      <c r="S46" s="55">
        <f t="shared" si="94"/>
        <v>5.1009230682041773E-2</v>
      </c>
      <c r="T46" s="55">
        <f t="shared" si="94"/>
        <v>-0.27422637322840659</v>
      </c>
      <c r="U46" s="55">
        <f t="shared" si="94"/>
        <v>-0.13030018725237913</v>
      </c>
      <c r="V46" s="55">
        <f t="shared" ref="V46" si="95">V44/Q44-1</f>
        <v>-8.0946325048351198E-2</v>
      </c>
      <c r="W46" s="55">
        <f t="shared" si="94"/>
        <v>-4.3327824604774912E-2</v>
      </c>
      <c r="X46" s="55">
        <f t="shared" si="94"/>
        <v>6.2405043083760825E-2</v>
      </c>
      <c r="Y46" s="55">
        <f t="shared" ref="Y46" si="96">Y44/T44-1</f>
        <v>0.5559799462655044</v>
      </c>
      <c r="Z46" s="55">
        <f t="shared" ref="Z46:AB46" si="97">Z44/U44-1</f>
        <v>0.35141388690908815</v>
      </c>
      <c r="AA46" s="55">
        <f t="shared" ref="AA46" si="98">AA44/V44-1</f>
        <v>0.21020195204830849</v>
      </c>
      <c r="AB46" s="55">
        <f t="shared" si="97"/>
        <v>0.11259621679308629</v>
      </c>
    </row>
    <row r="47" spans="1:98" s="59" customFormat="1" hidden="1" outlineLevel="1">
      <c r="A47" s="57" t="s">
        <v>219</v>
      </c>
      <c r="B47" s="57" t="s">
        <v>29</v>
      </c>
      <c r="C47" s="80">
        <v>2444.2423401115157</v>
      </c>
      <c r="D47" s="80">
        <v>2467.2485619143763</v>
      </c>
      <c r="E47" s="80">
        <v>3699.6064059488863</v>
      </c>
      <c r="F47" s="80">
        <v>3868.4900104574481</v>
      </c>
      <c r="G47" s="80">
        <f>F47+E47+D47+C47</f>
        <v>12479.587318432226</v>
      </c>
      <c r="H47" s="80">
        <v>3138.9145107502713</v>
      </c>
      <c r="I47" s="80">
        <v>3356.2381563988215</v>
      </c>
      <c r="J47" s="80">
        <v>3392.5785219680406</v>
      </c>
      <c r="K47" s="80">
        <v>3692.5805312210032</v>
      </c>
      <c r="L47" s="80">
        <f>K47+J47+I47+H47</f>
        <v>13580.311720338137</v>
      </c>
      <c r="M47" s="80">
        <v>2836.4587612269515</v>
      </c>
      <c r="N47" s="80">
        <v>3280.9979822429495</v>
      </c>
      <c r="O47" s="80">
        <v>3496.7829999999999</v>
      </c>
      <c r="P47" s="80">
        <v>3532.9</v>
      </c>
      <c r="Q47" s="80">
        <f>P47+O47+N47+M47</f>
        <v>13147.139743469901</v>
      </c>
      <c r="R47" s="80">
        <v>3121.5068332354313</v>
      </c>
      <c r="S47" s="80">
        <v>3505.348536384402</v>
      </c>
      <c r="T47" s="80">
        <v>3250.1</v>
      </c>
      <c r="U47" s="80">
        <v>3084.791573954104</v>
      </c>
      <c r="V47" s="80">
        <f>R47+S47+T47+U47</f>
        <v>12961.746943573937</v>
      </c>
      <c r="W47" s="80">
        <v>3100.5684747418995</v>
      </c>
      <c r="X47" s="80">
        <v>3869.731589444149</v>
      </c>
      <c r="Y47" s="96">
        <f>AA47-Z47-X47-W47</f>
        <v>4109.3999358139517</v>
      </c>
      <c r="Z47" s="96">
        <v>4536.8999999999996</v>
      </c>
      <c r="AA47" s="96">
        <v>15616.6</v>
      </c>
      <c r="AB47" s="80">
        <v>3545.8</v>
      </c>
    </row>
    <row r="48" spans="1:98" hidden="1" outlineLevel="1">
      <c r="A48" s="60" t="s">
        <v>221</v>
      </c>
      <c r="B48" s="60" t="s">
        <v>37</v>
      </c>
      <c r="C48" s="66">
        <f t="shared" ref="C48:T48" si="99">C47/C25</f>
        <v>0.58722854344525233</v>
      </c>
      <c r="D48" s="66">
        <f t="shared" si="99"/>
        <v>0.62057477336170974</v>
      </c>
      <c r="E48" s="66">
        <f t="shared" si="99"/>
        <v>0.60812579374110809</v>
      </c>
      <c r="F48" s="66">
        <f t="shared" si="99"/>
        <v>0.6120407819509821</v>
      </c>
      <c r="G48" s="66">
        <f t="shared" si="99"/>
        <v>0.60750550729127395</v>
      </c>
      <c r="H48" s="66">
        <f t="shared" si="99"/>
        <v>0.60527339969003291</v>
      </c>
      <c r="I48" s="66">
        <f t="shared" si="99"/>
        <v>0.60651205231218197</v>
      </c>
      <c r="J48" s="66">
        <f t="shared" si="99"/>
        <v>0.61111161072529019</v>
      </c>
      <c r="K48" s="66">
        <f t="shared" si="99"/>
        <v>0.60117253979327623</v>
      </c>
      <c r="L48" s="66">
        <f t="shared" si="99"/>
        <v>0.60590143249722106</v>
      </c>
      <c r="M48" s="66">
        <f t="shared" si="99"/>
        <v>0.59695813962027222</v>
      </c>
      <c r="N48" s="66">
        <f t="shared" si="99"/>
        <v>0.59063392583994623</v>
      </c>
      <c r="O48" s="66">
        <f t="shared" si="99"/>
        <v>0.60523808345188157</v>
      </c>
      <c r="P48" s="66">
        <f t="shared" si="99"/>
        <v>0.5944440705343923</v>
      </c>
      <c r="Q48" s="66">
        <f t="shared" si="99"/>
        <v>0.59685666288920713</v>
      </c>
      <c r="R48" s="66">
        <f t="shared" si="99"/>
        <v>0.6417967459414502</v>
      </c>
      <c r="S48" s="66">
        <f t="shared" si="99"/>
        <v>0.64178974282098311</v>
      </c>
      <c r="T48" s="66">
        <f t="shared" si="99"/>
        <v>0.63862689617228641</v>
      </c>
      <c r="U48" s="66">
        <f t="shared" ref="U48" si="100">U47/U25</f>
        <v>0.63184316710136978</v>
      </c>
      <c r="V48" s="66">
        <f>V47/V25</f>
        <v>0.63411013735626887</v>
      </c>
      <c r="W48" s="66">
        <f>W47/W25</f>
        <v>0.65905685928196056</v>
      </c>
      <c r="X48" s="66">
        <f>X47/X25</f>
        <v>0.65340129834146932</v>
      </c>
      <c r="Y48" s="66">
        <f t="shared" ref="Y48:AA48" si="101">Y47/Y25</f>
        <v>0.67406952216595395</v>
      </c>
      <c r="Z48" s="66">
        <f t="shared" si="101"/>
        <v>0.63363640172623281</v>
      </c>
      <c r="AA48" s="66">
        <f t="shared" si="101"/>
        <v>0.65386563945820342</v>
      </c>
      <c r="AB48" s="66">
        <f t="shared" ref="AB48" si="102">AB47/AB25</f>
        <v>0.67090499706722673</v>
      </c>
    </row>
    <row r="49" spans="1:98" hidden="1" outlineLevel="1">
      <c r="A49" s="60" t="s">
        <v>215</v>
      </c>
      <c r="B49" s="60" t="s">
        <v>28</v>
      </c>
      <c r="C49" s="55" t="s">
        <v>103</v>
      </c>
      <c r="D49" s="55" t="s">
        <v>103</v>
      </c>
      <c r="E49" s="55" t="s">
        <v>103</v>
      </c>
      <c r="F49" s="55" t="s">
        <v>103</v>
      </c>
      <c r="G49" s="66" t="s">
        <v>103</v>
      </c>
      <c r="H49" s="66">
        <f t="shared" ref="H49:U49" si="103">H47/C47-1</f>
        <v>0.28420756781713474</v>
      </c>
      <c r="I49" s="66">
        <f t="shared" si="103"/>
        <v>0.36031618711114555</v>
      </c>
      <c r="J49" s="66">
        <f t="shared" si="103"/>
        <v>-8.2989337321708434E-2</v>
      </c>
      <c r="K49" s="66">
        <f t="shared" si="103"/>
        <v>-4.547238813100718E-2</v>
      </c>
      <c r="L49" s="66">
        <f t="shared" si="103"/>
        <v>8.8201987278870408E-2</v>
      </c>
      <c r="M49" s="66">
        <f t="shared" si="103"/>
        <v>-9.6356797385675264E-2</v>
      </c>
      <c r="N49" s="66">
        <f t="shared" si="103"/>
        <v>-2.2418008094098774E-2</v>
      </c>
      <c r="O49" s="66">
        <f t="shared" si="103"/>
        <v>3.0715421133866716E-2</v>
      </c>
      <c r="P49" s="66">
        <f t="shared" si="103"/>
        <v>-4.3243615100847288E-2</v>
      </c>
      <c r="Q49" s="66">
        <f t="shared" si="103"/>
        <v>-3.1897056988722139E-2</v>
      </c>
      <c r="R49" s="66">
        <f t="shared" si="103"/>
        <v>0.10049434735486096</v>
      </c>
      <c r="S49" s="66">
        <f t="shared" si="103"/>
        <v>6.8378754072894177E-2</v>
      </c>
      <c r="T49" s="66">
        <f t="shared" si="103"/>
        <v>-7.0545698717935923E-2</v>
      </c>
      <c r="U49" s="66">
        <f t="shared" si="103"/>
        <v>-0.12683869513597779</v>
      </c>
      <c r="V49" s="66">
        <f t="shared" ref="V49:X49" si="104">V47/Q47-1</f>
        <v>-1.4101378970132861E-2</v>
      </c>
      <c r="W49" s="66">
        <f t="shared" si="104"/>
        <v>-6.7077727559639033E-3</v>
      </c>
      <c r="X49" s="66">
        <f t="shared" si="104"/>
        <v>0.10395059129714679</v>
      </c>
      <c r="Y49" s="66">
        <f t="shared" ref="Y49" si="105">Y47/T47-1</f>
        <v>0.26439184511675085</v>
      </c>
      <c r="Z49" s="66">
        <f t="shared" ref="Z49:AB49" si="106">Z47/U47-1</f>
        <v>0.47073145502163527</v>
      </c>
      <c r="AA49" s="66">
        <f t="shared" ref="AA49" si="107">AA47/V47-1</f>
        <v>0.20482216386289376</v>
      </c>
      <c r="AB49" s="66">
        <f t="shared" si="106"/>
        <v>0.1435967400446343</v>
      </c>
    </row>
    <row r="50" spans="1:98" s="59" customFormat="1" hidden="1" outlineLevel="1">
      <c r="A50" s="57" t="s">
        <v>30</v>
      </c>
      <c r="B50" s="57" t="s">
        <v>30</v>
      </c>
      <c r="C50" s="80">
        <v>1194.3141446265417</v>
      </c>
      <c r="D50" s="80">
        <v>1017.4876000775031</v>
      </c>
      <c r="E50" s="80">
        <v>1479.1515936827541</v>
      </c>
      <c r="F50" s="80">
        <v>1584.4575510396701</v>
      </c>
      <c r="G50" s="80">
        <f>F50+E50+D50+C50</f>
        <v>5275.4108894264691</v>
      </c>
      <c r="H50" s="80">
        <v>1417.3133395454258</v>
      </c>
      <c r="I50" s="80">
        <v>1361.7421877184061</v>
      </c>
      <c r="J50" s="80">
        <v>1259.4706578261953</v>
      </c>
      <c r="K50" s="80">
        <v>1592.5850390523265</v>
      </c>
      <c r="L50" s="80">
        <f>K50+J50+I50+H50</f>
        <v>5631.1112241423543</v>
      </c>
      <c r="M50" s="80">
        <v>1097.4191202006868</v>
      </c>
      <c r="N50" s="80">
        <v>965.52783377251762</v>
      </c>
      <c r="O50" s="80">
        <v>982.024</v>
      </c>
      <c r="P50" s="80">
        <v>1260.4000000000001</v>
      </c>
      <c r="Q50" s="80">
        <f>P50+O50+N50+M50</f>
        <v>4305.3709539732045</v>
      </c>
      <c r="R50" s="80">
        <v>1035.3802084732579</v>
      </c>
      <c r="S50" s="80">
        <v>956.73133846800374</v>
      </c>
      <c r="T50" s="96">
        <v>0</v>
      </c>
      <c r="U50" s="80">
        <v>1069.0275084703426</v>
      </c>
      <c r="V50" s="80">
        <f>R50+S50+T50+U50</f>
        <v>3061.1390554116042</v>
      </c>
      <c r="W50" s="80">
        <v>876.86826639697756</v>
      </c>
      <c r="X50" s="80">
        <v>871.46325608632492</v>
      </c>
      <c r="Y50" s="96">
        <f>AA50-Z50-X50-W50</f>
        <v>948.46847751669725</v>
      </c>
      <c r="Z50" s="96">
        <v>1096.9000000000001</v>
      </c>
      <c r="AA50" s="96">
        <v>3793.7</v>
      </c>
      <c r="AB50" s="80">
        <v>880.3</v>
      </c>
    </row>
    <row r="51" spans="1:98" hidden="1" outlineLevel="1">
      <c r="A51" s="60" t="s">
        <v>221</v>
      </c>
      <c r="B51" s="60" t="s">
        <v>37</v>
      </c>
      <c r="C51" s="66">
        <f t="shared" ref="C51:S51" si="108">C50/C28</f>
        <v>0.5629528047688851</v>
      </c>
      <c r="D51" s="66">
        <f t="shared" si="108"/>
        <v>0.61665256033929194</v>
      </c>
      <c r="E51" s="66">
        <f t="shared" si="108"/>
        <v>0.60193292227878115</v>
      </c>
      <c r="F51" s="66">
        <f t="shared" si="108"/>
        <v>0.55236370907498633</v>
      </c>
      <c r="G51" s="66">
        <f t="shared" si="108"/>
        <v>0.57988273567377613</v>
      </c>
      <c r="H51" s="66">
        <f t="shared" si="108"/>
        <v>0.59967393953306392</v>
      </c>
      <c r="I51" s="66">
        <f t="shared" si="108"/>
        <v>0.61784901638232126</v>
      </c>
      <c r="J51" s="66">
        <f t="shared" si="108"/>
        <v>0.61326278575451454</v>
      </c>
      <c r="K51" s="66">
        <f t="shared" si="108"/>
        <v>0.58807645833155875</v>
      </c>
      <c r="L51" s="66">
        <f t="shared" si="108"/>
        <v>0.60359257429856883</v>
      </c>
      <c r="M51" s="66">
        <f t="shared" si="108"/>
        <v>0.59578377752372846</v>
      </c>
      <c r="N51" s="66">
        <f t="shared" si="108"/>
        <v>0.58738517263069245</v>
      </c>
      <c r="O51" s="66">
        <f t="shared" si="108"/>
        <v>0.59603591180340765</v>
      </c>
      <c r="P51" s="66">
        <f t="shared" si="108"/>
        <v>0.61107340250169695</v>
      </c>
      <c r="Q51" s="66">
        <f t="shared" si="108"/>
        <v>0.59830553210782966</v>
      </c>
      <c r="R51" s="66">
        <f t="shared" si="108"/>
        <v>0.6444542564877741</v>
      </c>
      <c r="S51" s="66">
        <f t="shared" si="108"/>
        <v>0.63346287193656314</v>
      </c>
      <c r="T51" s="98">
        <v>0</v>
      </c>
      <c r="U51" s="66">
        <f t="shared" ref="U51" si="109">U50/U28</f>
        <v>0.62368194960967227</v>
      </c>
      <c r="V51" s="66">
        <f>V50/V28</f>
        <v>0.48691957011588166</v>
      </c>
      <c r="W51" s="66">
        <f>W50/W28</f>
        <v>0.62782903448047445</v>
      </c>
      <c r="X51" s="66">
        <f>X50/X28</f>
        <v>0.61076333729258903</v>
      </c>
      <c r="Y51" s="66">
        <f t="shared" ref="Y51:AA51" si="110">Y50/Y28</f>
        <v>0.63413441952424499</v>
      </c>
      <c r="Z51" s="66">
        <f t="shared" si="110"/>
        <v>0.59436467082091582</v>
      </c>
      <c r="AA51" s="66">
        <f t="shared" si="110"/>
        <v>0.61539085438058627</v>
      </c>
      <c r="AB51" s="66">
        <f t="shared" ref="AB51" si="111">AB50/AB28</f>
        <v>0.63135623610413827</v>
      </c>
    </row>
    <row r="52" spans="1:98" hidden="1" outlineLevel="1">
      <c r="A52" s="60" t="s">
        <v>215</v>
      </c>
      <c r="B52" s="60" t="s">
        <v>28</v>
      </c>
      <c r="C52" s="53" t="s">
        <v>103</v>
      </c>
      <c r="D52" s="53" t="s">
        <v>103</v>
      </c>
      <c r="E52" s="53" t="s">
        <v>103</v>
      </c>
      <c r="F52" s="53" t="s">
        <v>103</v>
      </c>
      <c r="G52" s="53" t="s">
        <v>103</v>
      </c>
      <c r="H52" s="66">
        <f t="shared" ref="H52:U52" si="112">H50/C50-1</f>
        <v>0.18671736906257208</v>
      </c>
      <c r="I52" s="66">
        <f t="shared" si="112"/>
        <v>0.33833787027446904</v>
      </c>
      <c r="J52" s="66">
        <f t="shared" si="112"/>
        <v>-0.14851820245793923</v>
      </c>
      <c r="K52" s="66">
        <f t="shared" si="112"/>
        <v>5.1295082076028287E-3</v>
      </c>
      <c r="L52" s="66">
        <f t="shared" si="112"/>
        <v>6.7426091004364697E-2</v>
      </c>
      <c r="M52" s="66">
        <f t="shared" si="112"/>
        <v>-0.22570465571666631</v>
      </c>
      <c r="N52" s="66">
        <f t="shared" si="112"/>
        <v>-0.29096135635611331</v>
      </c>
      <c r="O52" s="66">
        <f t="shared" si="112"/>
        <v>-0.22028830612462147</v>
      </c>
      <c r="P52" s="66">
        <f t="shared" si="112"/>
        <v>-0.20858229288025609</v>
      </c>
      <c r="Q52" s="66">
        <f t="shared" si="112"/>
        <v>-0.23543137711172923</v>
      </c>
      <c r="R52" s="66">
        <f t="shared" si="112"/>
        <v>-5.6531648287742486E-2</v>
      </c>
      <c r="S52" s="66">
        <f t="shared" si="112"/>
        <v>-9.1105559019921678E-3</v>
      </c>
      <c r="T52" s="66">
        <f t="shared" si="112"/>
        <v>-1</v>
      </c>
      <c r="U52" s="66">
        <f t="shared" si="112"/>
        <v>-0.15183472828439981</v>
      </c>
      <c r="V52" s="66">
        <f t="shared" ref="V52:X52" si="113">V50/Q50-1</f>
        <v>-0.28899528330151503</v>
      </c>
      <c r="W52" s="66">
        <f t="shared" si="113"/>
        <v>-0.153095395081984</v>
      </c>
      <c r="X52" s="66">
        <f t="shared" si="113"/>
        <v>-8.9124374788660088E-2</v>
      </c>
      <c r="Y52" s="66" t="e">
        <f t="shared" ref="Y52" si="114">Y50/T50-1</f>
        <v>#DIV/0!</v>
      </c>
      <c r="Z52" s="66">
        <f t="shared" ref="Z52:AB52" si="115">Z50/U50-1</f>
        <v>2.6072754263863462E-2</v>
      </c>
      <c r="AA52" s="66">
        <f t="shared" ref="AA52" si="116">AA50/V50-1</f>
        <v>0.23930992069548274</v>
      </c>
      <c r="AB52" s="66">
        <f t="shared" si="115"/>
        <v>3.913625038711066E-3</v>
      </c>
    </row>
    <row r="53" spans="1:98" hidden="1" outlineLevel="1">
      <c r="A53" s="81" t="s">
        <v>311</v>
      </c>
      <c r="B53" s="82" t="s">
        <v>312</v>
      </c>
      <c r="C53" s="83">
        <v>0</v>
      </c>
      <c r="D53" s="83">
        <v>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0.1</v>
      </c>
      <c r="Q53" s="83">
        <v>0.1</v>
      </c>
      <c r="R53" s="83">
        <v>1.4577873741882299</v>
      </c>
      <c r="S53" s="83">
        <v>1.057956109440056</v>
      </c>
      <c r="T53" s="83">
        <v>0.5</v>
      </c>
      <c r="U53" s="83">
        <v>15</v>
      </c>
      <c r="V53" s="83">
        <v>17</v>
      </c>
      <c r="W53" s="83">
        <v>0.7360525433246039</v>
      </c>
      <c r="X53" s="83">
        <v>0.46529406130844098</v>
      </c>
      <c r="Y53" s="97">
        <f>'Histórico | Historic data'!AX83</f>
        <v>0</v>
      </c>
      <c r="Z53" s="97">
        <f>'Histórico | Historic data'!AY83</f>
        <v>0</v>
      </c>
      <c r="AA53" s="97">
        <f>Z53+Y53+X53+W53</f>
        <v>1.201346604633045</v>
      </c>
      <c r="AB53" s="97">
        <f>'Histórico | Historic data'!BA83</f>
        <v>0</v>
      </c>
    </row>
    <row r="54" spans="1:98" hidden="1" outlineLevel="1"/>
    <row r="55" spans="1:98" s="72" customFormat="1" hidden="1" outlineLevel="1">
      <c r="A55" s="73" t="s">
        <v>223</v>
      </c>
      <c r="B55" s="73" t="s">
        <v>41</v>
      </c>
      <c r="C55" s="79">
        <f>C68+C79+C92+C105+C109+C113</f>
        <v>-4110.3345585409643</v>
      </c>
      <c r="D55" s="79">
        <f t="shared" ref="D55:V55" si="117">D68+D79+D92+D105+D109+D113</f>
        <v>-3512.9153446164455</v>
      </c>
      <c r="E55" s="79">
        <f t="shared" si="117"/>
        <v>-4610.6433514529263</v>
      </c>
      <c r="F55" s="79">
        <f t="shared" si="117"/>
        <v>-5208.8795813985298</v>
      </c>
      <c r="G55" s="79">
        <f t="shared" si="117"/>
        <v>-17442.772836008866</v>
      </c>
      <c r="H55" s="79">
        <f t="shared" si="117"/>
        <v>-4899.9666439092434</v>
      </c>
      <c r="I55" s="79">
        <f t="shared" si="117"/>
        <v>-5233.7019693457714</v>
      </c>
      <c r="J55" s="79">
        <f t="shared" si="117"/>
        <v>-4900.6264173688314</v>
      </c>
      <c r="K55" s="79">
        <f t="shared" si="117"/>
        <v>-5357.5058859020428</v>
      </c>
      <c r="L55" s="79">
        <f t="shared" si="117"/>
        <v>-18631.726135992019</v>
      </c>
      <c r="M55" s="79">
        <f>M68+M79+M92+M105+M109+M113</f>
        <v>-4020.499006176306</v>
      </c>
      <c r="N55" s="79">
        <f t="shared" si="117"/>
        <v>-4240.9163579258056</v>
      </c>
      <c r="O55" s="79">
        <f t="shared" si="117"/>
        <v>-4407.9629999999997</v>
      </c>
      <c r="P55" s="79">
        <f t="shared" si="117"/>
        <v>-5156.7000000000007</v>
      </c>
      <c r="Q55" s="79">
        <f t="shared" si="117"/>
        <v>-17836.605214877101</v>
      </c>
      <c r="R55" s="79">
        <f t="shared" si="117"/>
        <v>-3972.23825926163</v>
      </c>
      <c r="S55" s="79">
        <f t="shared" si="117"/>
        <v>-4445.0037141842631</v>
      </c>
      <c r="T55" s="79">
        <f t="shared" si="117"/>
        <v>-3139.6639999999998</v>
      </c>
      <c r="U55" s="79">
        <f t="shared" si="117"/>
        <v>-4588.7108039882451</v>
      </c>
      <c r="V55" s="79">
        <f t="shared" si="117"/>
        <v>-17192.799206270851</v>
      </c>
      <c r="W55" s="79">
        <f t="shared" ref="W55" si="118">W68+W79+W92+W105+W109+W113</f>
        <v>-3822.9583304576181</v>
      </c>
      <c r="X55" s="79">
        <f>X68+X79+X92+X105+X109+X113</f>
        <v>-4477.8371024523594</v>
      </c>
      <c r="Y55" s="79">
        <f>Y68+Y79+Y92+Y105+Y109+Y113</f>
        <v>-4751.104567090023</v>
      </c>
      <c r="Z55" s="79">
        <f>Z68+Z79+Z92+Z105+Z109+Z113</f>
        <v>-6047.7</v>
      </c>
      <c r="AA55" s="79">
        <f>AA68+AA79+AA92+AA105+AA109+AA113</f>
        <v>-19099.599999999999</v>
      </c>
      <c r="AB55" s="79">
        <f>AB68+AB79+AB92+AB105+AB109+AB113</f>
        <v>-4167.1000000000004</v>
      </c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</row>
    <row r="56" spans="1:98" hidden="1" outlineLevel="1">
      <c r="A56" s="52" t="s">
        <v>224</v>
      </c>
      <c r="B56" s="52" t="s">
        <v>39</v>
      </c>
      <c r="C56" s="55">
        <f t="shared" ref="C56:T56" si="119">C55/C23</f>
        <v>-0.65411054533723068</v>
      </c>
      <c r="D56" s="55">
        <f t="shared" si="119"/>
        <v>-0.62443335289673818</v>
      </c>
      <c r="E56" s="55">
        <f t="shared" si="119"/>
        <v>-0.53982751661978423</v>
      </c>
      <c r="F56" s="55">
        <f t="shared" si="119"/>
        <v>-0.56685138651547895</v>
      </c>
      <c r="G56" s="55">
        <f t="shared" si="119"/>
        <v>-0.58849317859374217</v>
      </c>
      <c r="H56" s="55">
        <f t="shared" si="119"/>
        <v>-0.64905221945512614</v>
      </c>
      <c r="I56" s="55">
        <f t="shared" si="119"/>
        <v>-0.67639199600954414</v>
      </c>
      <c r="J56" s="55">
        <f t="shared" si="119"/>
        <v>-0.64437764783185458</v>
      </c>
      <c r="K56" s="55">
        <f t="shared" si="119"/>
        <v>-0.6053389483817474</v>
      </c>
      <c r="L56" s="55">
        <f t="shared" si="119"/>
        <v>-0.5869604977913192</v>
      </c>
      <c r="M56" s="55">
        <f t="shared" si="119"/>
        <v>-0.60976742625933256</v>
      </c>
      <c r="N56" s="55">
        <f t="shared" si="119"/>
        <v>-0.58911288851396515</v>
      </c>
      <c r="O56" s="55">
        <f t="shared" si="119"/>
        <v>-0.59365505631218329</v>
      </c>
      <c r="P56" s="55">
        <f t="shared" si="119"/>
        <v>-0.6441124670555467</v>
      </c>
      <c r="Q56" s="55">
        <f t="shared" si="119"/>
        <v>-0.61035480601930681</v>
      </c>
      <c r="R56" s="55">
        <f t="shared" si="119"/>
        <v>-0.61371805611715069</v>
      </c>
      <c r="S56" s="55">
        <f t="shared" si="119"/>
        <v>-0.63739088119399001</v>
      </c>
      <c r="T56" s="55">
        <f t="shared" si="119"/>
        <v>-0.61682986247544203</v>
      </c>
      <c r="U56" s="55">
        <f t="shared" ref="U56" si="120">U55/U23</f>
        <v>-0.69385367317440694</v>
      </c>
      <c r="V56" s="55">
        <f>V55/V23</f>
        <v>-0.64302675312282287</v>
      </c>
      <c r="W56" s="55">
        <f>W55/W23</f>
        <v>-0.62617528998247429</v>
      </c>
      <c r="X56" s="55">
        <f>X55/X23</f>
        <v>-0.60901145435917303</v>
      </c>
      <c r="Y56" s="55">
        <f t="shared" ref="Y56:AA56" si="121">Y55/Y23</f>
        <v>-0.62573866490635588</v>
      </c>
      <c r="Z56" s="55">
        <f t="shared" si="121"/>
        <v>-0.67154881407124456</v>
      </c>
      <c r="AA56" s="55">
        <f t="shared" si="121"/>
        <v>-0.63546124465071196</v>
      </c>
      <c r="AB56" s="55">
        <f t="shared" ref="AB56" si="122">AB55/AB23</f>
        <v>-0.62387340180255713</v>
      </c>
    </row>
    <row r="57" spans="1:98" hidden="1" outlineLevel="1">
      <c r="A57" s="52" t="s">
        <v>215</v>
      </c>
      <c r="B57" s="52" t="s">
        <v>28</v>
      </c>
      <c r="C57" s="55" t="s">
        <v>103</v>
      </c>
      <c r="D57" s="55" t="s">
        <v>103</v>
      </c>
      <c r="E57" s="55" t="s">
        <v>103</v>
      </c>
      <c r="F57" s="55" t="s">
        <v>103</v>
      </c>
      <c r="G57" s="55" t="s">
        <v>103</v>
      </c>
      <c r="H57" s="55">
        <f t="shared" ref="H57:U57" si="123">H55/C55-1</f>
        <v>0.19210895709875575</v>
      </c>
      <c r="I57" s="55">
        <f t="shared" si="123"/>
        <v>0.48984574233092104</v>
      </c>
      <c r="J57" s="55">
        <f t="shared" si="123"/>
        <v>6.2894273924814614E-2</v>
      </c>
      <c r="K57" s="55">
        <f t="shared" si="123"/>
        <v>2.8533257907184861E-2</v>
      </c>
      <c r="L57" s="55">
        <f t="shared" si="123"/>
        <v>6.8163090304580454E-2</v>
      </c>
      <c r="M57" s="55">
        <f t="shared" si="123"/>
        <v>-0.17948441319006392</v>
      </c>
      <c r="N57" s="55">
        <f t="shared" si="123"/>
        <v>-0.18969089513212523</v>
      </c>
      <c r="O57" s="55">
        <f t="shared" si="123"/>
        <v>-0.10053070269195197</v>
      </c>
      <c r="P57" s="55">
        <f t="shared" si="123"/>
        <v>-3.7481225439331856E-2</v>
      </c>
      <c r="Q57" s="55">
        <f t="shared" si="123"/>
        <v>-4.2675644506116606E-2</v>
      </c>
      <c r="R57" s="55">
        <f t="shared" si="123"/>
        <v>-1.200367089770138E-2</v>
      </c>
      <c r="S57" s="55">
        <f t="shared" si="123"/>
        <v>4.8123409903390479E-2</v>
      </c>
      <c r="T57" s="55">
        <f t="shared" si="123"/>
        <v>-0.28772904854237658</v>
      </c>
      <c r="U57" s="55">
        <f t="shared" si="123"/>
        <v>-0.11014586770837076</v>
      </c>
      <c r="V57" s="55">
        <f t="shared" ref="V57:X57" si="124">V55/Q55-1</f>
        <v>-3.6094649225586251E-2</v>
      </c>
      <c r="W57" s="55">
        <f t="shared" si="124"/>
        <v>-3.7580809372638302E-2</v>
      </c>
      <c r="X57" s="55">
        <f t="shared" si="124"/>
        <v>7.3865828645593989E-3</v>
      </c>
      <c r="Y57" s="55">
        <f t="shared" ref="Y57" si="125">Y55/T55-1</f>
        <v>0.51325255412363346</v>
      </c>
      <c r="Z57" s="55">
        <f t="shared" ref="Z57:AB57" si="126">Z55/U55-1</f>
        <v>0.31795187326769092</v>
      </c>
      <c r="AA57" s="55">
        <f t="shared" ref="AA57" si="127">AA55/V55-1</f>
        <v>0.11090694254334488</v>
      </c>
      <c r="AB57" s="55">
        <f t="shared" si="126"/>
        <v>9.0019728125361853E-2</v>
      </c>
    </row>
    <row r="58" spans="1:98" s="59" customFormat="1" hidden="1" outlineLevel="1">
      <c r="A58" s="57" t="s">
        <v>219</v>
      </c>
      <c r="B58" s="57" t="s">
        <v>29</v>
      </c>
      <c r="C58" s="80">
        <f t="shared" ref="C58:T58" si="128">C71+C82+C95+C116</f>
        <v>-2431.3807418321412</v>
      </c>
      <c r="D58" s="80">
        <f t="shared" si="128"/>
        <v>-2258.391871004636</v>
      </c>
      <c r="E58" s="80">
        <f t="shared" si="128"/>
        <v>-2968.6081985324931</v>
      </c>
      <c r="F58" s="80">
        <f t="shared" si="128"/>
        <v>-3326.4840581812159</v>
      </c>
      <c r="G58" s="80">
        <f t="shared" si="128"/>
        <v>-10984.864869550487</v>
      </c>
      <c r="H58" s="80">
        <f t="shared" si="128"/>
        <v>-2777.8624773008451</v>
      </c>
      <c r="I58" s="80">
        <f t="shared" si="128"/>
        <v>-3012.0812102432797</v>
      </c>
      <c r="J58" s="80">
        <f t="shared" si="128"/>
        <v>-2882.5231388645075</v>
      </c>
      <c r="K58" s="80">
        <f t="shared" si="128"/>
        <v>-3183.7413453864829</v>
      </c>
      <c r="L58" s="80">
        <f t="shared" si="128"/>
        <v>-11855.315544985113</v>
      </c>
      <c r="M58" s="80">
        <f>M71+M82+M95+M116</f>
        <v>-2662.8017620960832</v>
      </c>
      <c r="N58" s="80">
        <f t="shared" si="128"/>
        <v>-3005.176806286197</v>
      </c>
      <c r="O58" s="80">
        <f t="shared" si="128"/>
        <v>-3123.5639999999999</v>
      </c>
      <c r="P58" s="80">
        <f t="shared" si="128"/>
        <v>-3359.2</v>
      </c>
      <c r="Q58" s="80">
        <f t="shared" si="128"/>
        <v>-12147.162872142308</v>
      </c>
      <c r="R58" s="80">
        <f t="shared" si="128"/>
        <v>-2711.2</v>
      </c>
      <c r="S58" s="80">
        <f t="shared" si="128"/>
        <v>-3119.4427969083185</v>
      </c>
      <c r="T58" s="80">
        <f t="shared" si="128"/>
        <v>-3062.163</v>
      </c>
      <c r="U58" s="80">
        <f t="shared" ref="U58" si="129">U71+U82+U95+U116</f>
        <v>-2740.4138911421023</v>
      </c>
      <c r="V58" s="80">
        <f t="shared" ref="V58:AA58" si="130">V71+V82+V95+V116</f>
        <v>-11717.880891142102</v>
      </c>
      <c r="W58" s="80">
        <f t="shared" si="130"/>
        <v>-2596.3708620714629</v>
      </c>
      <c r="X58" s="80">
        <f t="shared" si="130"/>
        <v>-3284.2387190718523</v>
      </c>
      <c r="Y58" s="80">
        <f t="shared" si="130"/>
        <v>-3541.6904188566846</v>
      </c>
      <c r="Z58" s="80">
        <f t="shared" si="130"/>
        <v>-4342.7999999999993</v>
      </c>
      <c r="AA58" s="80">
        <f t="shared" si="130"/>
        <v>-13765.1</v>
      </c>
      <c r="AB58" s="80">
        <f t="shared" ref="AB58" si="131">AB71+AB82+AB95+AB116</f>
        <v>-3103.7999999999997</v>
      </c>
    </row>
    <row r="59" spans="1:98" hidden="1" outlineLevel="1">
      <c r="A59" s="52" t="s">
        <v>224</v>
      </c>
      <c r="B59" s="52" t="s">
        <v>39</v>
      </c>
      <c r="C59" s="55">
        <f t="shared" ref="C59:T59" si="132">C58/C25</f>
        <v>-0.58413854803030074</v>
      </c>
      <c r="D59" s="55">
        <f t="shared" si="132"/>
        <v>-0.56804208750786878</v>
      </c>
      <c r="E59" s="55">
        <f t="shared" si="132"/>
        <v>-0.48796737245780281</v>
      </c>
      <c r="F59" s="55">
        <f t="shared" si="132"/>
        <v>-0.52628904265309395</v>
      </c>
      <c r="G59" s="55">
        <f t="shared" si="132"/>
        <v>-0.53474251470205802</v>
      </c>
      <c r="H59" s="55">
        <f t="shared" si="132"/>
        <v>-0.5356521369883932</v>
      </c>
      <c r="I59" s="55">
        <f t="shared" si="132"/>
        <v>-0.5443188091621608</v>
      </c>
      <c r="J59" s="55">
        <f t="shared" si="132"/>
        <v>-0.51923436611351714</v>
      </c>
      <c r="K59" s="55">
        <f t="shared" si="132"/>
        <v>-0.5183307051716407</v>
      </c>
      <c r="L59" s="55">
        <f t="shared" si="132"/>
        <v>-0.52893871800125358</v>
      </c>
      <c r="M59" s="55">
        <f t="shared" si="132"/>
        <v>-0.5604104694936104</v>
      </c>
      <c r="N59" s="55">
        <f t="shared" si="132"/>
        <v>-0.54098155029238204</v>
      </c>
      <c r="O59" s="55">
        <f t="shared" si="132"/>
        <v>-0.54063975056481717</v>
      </c>
      <c r="P59" s="55">
        <f t="shared" si="132"/>
        <v>-0.56521739130434778</v>
      </c>
      <c r="Q59" s="55">
        <f t="shared" si="132"/>
        <v>-0.55145949894079582</v>
      </c>
      <c r="R59" s="55">
        <f t="shared" si="132"/>
        <v>-0.55743569710302854</v>
      </c>
      <c r="S59" s="55">
        <f t="shared" si="132"/>
        <v>-0.57113475866726549</v>
      </c>
      <c r="T59" s="55">
        <f t="shared" si="132"/>
        <v>-0.60169830228719645</v>
      </c>
      <c r="U59" s="55">
        <f t="shared" ref="U59" si="133">U58/U25</f>
        <v>-0.5613059263930601</v>
      </c>
      <c r="V59" s="55">
        <f>V58/V25</f>
        <v>-0.57325814905608152</v>
      </c>
      <c r="W59" s="55">
        <f>W58/W25</f>
        <v>-0.55188461078269091</v>
      </c>
      <c r="X59" s="55">
        <f>X58/X25</f>
        <v>-0.55454126300607709</v>
      </c>
      <c r="Y59" s="55">
        <f t="shared" ref="Y59:AA59" si="134">Y58/Y25</f>
        <v>-0.58094748761064541</v>
      </c>
      <c r="Z59" s="55">
        <f t="shared" si="134"/>
        <v>-0.60652784178991903</v>
      </c>
      <c r="AA59" s="55">
        <f t="shared" si="134"/>
        <v>-0.57634350074319096</v>
      </c>
      <c r="AB59" s="55">
        <f t="shared" ref="AB59" si="135">AB58/AB25</f>
        <v>-0.58727365612760396</v>
      </c>
    </row>
    <row r="60" spans="1:98" hidden="1" outlineLevel="1">
      <c r="A60" s="52" t="s">
        <v>215</v>
      </c>
      <c r="B60" s="52" t="s">
        <v>28</v>
      </c>
      <c r="C60" s="55" t="s">
        <v>103</v>
      </c>
      <c r="D60" s="55" t="s">
        <v>103</v>
      </c>
      <c r="E60" s="55" t="s">
        <v>103</v>
      </c>
      <c r="F60" s="55" t="s">
        <v>103</v>
      </c>
      <c r="G60" s="55" t="s">
        <v>103</v>
      </c>
      <c r="H60" s="55">
        <f t="shared" ref="H60:U60" si="136">H58/C58-1</f>
        <v>0.1425041045639015</v>
      </c>
      <c r="I60" s="55">
        <f t="shared" si="136"/>
        <v>0.3337283262994426</v>
      </c>
      <c r="J60" s="55">
        <f t="shared" si="136"/>
        <v>-2.8998457833048219E-2</v>
      </c>
      <c r="K60" s="55">
        <f t="shared" si="136"/>
        <v>-4.2910986584670074E-2</v>
      </c>
      <c r="L60" s="55">
        <f t="shared" si="136"/>
        <v>7.9240908811493149E-2</v>
      </c>
      <c r="M60" s="55">
        <f t="shared" si="136"/>
        <v>-4.1420594484058992E-2</v>
      </c>
      <c r="N60" s="55">
        <f t="shared" si="136"/>
        <v>-2.2922369867063308E-3</v>
      </c>
      <c r="O60" s="55">
        <f t="shared" si="136"/>
        <v>8.3621483514072947E-2</v>
      </c>
      <c r="P60" s="55">
        <f t="shared" si="136"/>
        <v>5.51108383436274E-2</v>
      </c>
      <c r="Q60" s="55">
        <f t="shared" si="136"/>
        <v>2.4617423808735994E-2</v>
      </c>
      <c r="R60" s="55">
        <f t="shared" si="136"/>
        <v>1.8175681942548705E-2</v>
      </c>
      <c r="S60" s="55">
        <f t="shared" si="136"/>
        <v>3.8023050884427478E-2</v>
      </c>
      <c r="T60" s="55">
        <f t="shared" si="136"/>
        <v>-1.9657352946826023E-2</v>
      </c>
      <c r="U60" s="55">
        <f t="shared" si="136"/>
        <v>-0.18420639106272252</v>
      </c>
      <c r="V60" s="55">
        <f t="shared" ref="V60:X60" si="137">V58/Q58-1</f>
        <v>-3.5340102501193904E-2</v>
      </c>
      <c r="W60" s="55">
        <f t="shared" si="137"/>
        <v>-4.2353621248353845E-2</v>
      </c>
      <c r="X60" s="55">
        <f t="shared" si="137"/>
        <v>5.2828640527360582E-2</v>
      </c>
      <c r="Y60" s="55">
        <f t="shared" ref="Y60" si="138">Y58/T58-1</f>
        <v>0.15659761379674575</v>
      </c>
      <c r="Z60" s="55">
        <f t="shared" ref="Z60:AB60" si="139">Z58/U58-1</f>
        <v>0.58472412289155429</v>
      </c>
      <c r="AA60" s="55">
        <f t="shared" ref="AA60" si="140">AA58/V58-1</f>
        <v>0.17470898773219767</v>
      </c>
      <c r="AB60" s="55">
        <f t="shared" si="139"/>
        <v>0.19543784955424082</v>
      </c>
    </row>
    <row r="61" spans="1:98" s="59" customFormat="1" hidden="1" outlineLevel="1">
      <c r="A61" s="57" t="s">
        <v>30</v>
      </c>
      <c r="B61" s="57" t="s">
        <v>30</v>
      </c>
      <c r="C61" s="80">
        <f t="shared" ref="C61:T61" si="141">C74+C85+C98+C119</f>
        <v>-1350.4918487632872</v>
      </c>
      <c r="D61" s="80">
        <f t="shared" si="141"/>
        <v>-1170.7868915777196</v>
      </c>
      <c r="E61" s="80">
        <f t="shared" si="141"/>
        <v>-1542.2060975887009</v>
      </c>
      <c r="F61" s="80">
        <f t="shared" si="141"/>
        <v>-1711.0620603890322</v>
      </c>
      <c r="G61" s="80">
        <f t="shared" si="141"/>
        <v>-5774.5468983187402</v>
      </c>
      <c r="H61" s="80">
        <f t="shared" si="141"/>
        <v>-1613.9700053623649</v>
      </c>
      <c r="I61" s="80">
        <f t="shared" si="141"/>
        <v>-1616.301022710091</v>
      </c>
      <c r="J61" s="80">
        <f t="shared" si="141"/>
        <v>-1417.4799039255156</v>
      </c>
      <c r="K61" s="80">
        <f t="shared" si="141"/>
        <v>-1540.2379566412576</v>
      </c>
      <c r="L61" s="80">
        <f t="shared" si="141"/>
        <v>-6187.9888886392291</v>
      </c>
      <c r="M61" s="80">
        <f>M74+M85+M98+M119</f>
        <v>-1235.0043582874882</v>
      </c>
      <c r="N61" s="80">
        <f t="shared" si="141"/>
        <v>-991.90788762480463</v>
      </c>
      <c r="O61" s="80">
        <f t="shared" si="141"/>
        <v>-1172.298</v>
      </c>
      <c r="P61" s="80">
        <f t="shared" si="141"/>
        <v>-1660.1999999999998</v>
      </c>
      <c r="Q61" s="80">
        <f t="shared" si="141"/>
        <v>-5063.8747038227657</v>
      </c>
      <c r="R61" s="80">
        <f t="shared" si="141"/>
        <v>-1183.9000000000001</v>
      </c>
      <c r="S61" s="80">
        <f t="shared" si="141"/>
        <v>-1233.5670384545263</v>
      </c>
      <c r="T61" s="80">
        <f t="shared" si="141"/>
        <v>0</v>
      </c>
      <c r="U61" s="80">
        <f t="shared" ref="U61" si="142">U74+U85+U98+U119</f>
        <v>-1753.3799645188549</v>
      </c>
      <c r="V61" s="80">
        <f t="shared" ref="V61:AA61" si="143">V74+V85+V98+V119</f>
        <v>-5143.9789645188539</v>
      </c>
      <c r="W61" s="80">
        <f t="shared" si="143"/>
        <v>-1153.702223749423</v>
      </c>
      <c r="X61" s="80">
        <f t="shared" si="143"/>
        <v>-1075.7984262806776</v>
      </c>
      <c r="Y61" s="80">
        <f t="shared" si="143"/>
        <v>-1092.6993499698999</v>
      </c>
      <c r="Z61" s="80">
        <f t="shared" si="143"/>
        <v>-1177.6999999999998</v>
      </c>
      <c r="AA61" s="80">
        <f t="shared" si="143"/>
        <v>-4499.9000000000005</v>
      </c>
      <c r="AB61" s="80">
        <f t="shared" ref="AB61" si="144">AB74+AB85+AB98+AB119</f>
        <v>-1031.8</v>
      </c>
    </row>
    <row r="62" spans="1:98" hidden="1" outlineLevel="1">
      <c r="A62" s="52" t="s">
        <v>224</v>
      </c>
      <c r="B62" s="52" t="s">
        <v>39</v>
      </c>
      <c r="C62" s="55">
        <f t="shared" ref="C62:S62" si="145">C61/C28</f>
        <v>-0.63656884371619105</v>
      </c>
      <c r="D62" s="55">
        <f t="shared" si="145"/>
        <v>-0.70956022879108172</v>
      </c>
      <c r="E62" s="55">
        <f t="shared" si="145"/>
        <v>-0.62759261933826049</v>
      </c>
      <c r="F62" s="55">
        <f t="shared" si="145"/>
        <v>-0.59649978348350896</v>
      </c>
      <c r="G62" s="55">
        <f t="shared" si="145"/>
        <v>-0.63474867130921009</v>
      </c>
      <c r="H62" s="55">
        <f t="shared" si="145"/>
        <v>-0.68288057721538797</v>
      </c>
      <c r="I62" s="55">
        <f t="shared" si="145"/>
        <v>-0.73334732966771821</v>
      </c>
      <c r="J62" s="55">
        <f t="shared" si="145"/>
        <v>-0.69020081510494669</v>
      </c>
      <c r="K62" s="55">
        <f t="shared" si="145"/>
        <v>-0.56874682376045305</v>
      </c>
      <c r="L62" s="55">
        <f t="shared" si="145"/>
        <v>-0.66328367427932577</v>
      </c>
      <c r="M62" s="55">
        <f t="shared" si="145"/>
        <v>-0.67047816854533371</v>
      </c>
      <c r="N62" s="55">
        <f t="shared" si="145"/>
        <v>-0.60343365092829815</v>
      </c>
      <c r="O62" s="55">
        <f t="shared" si="145"/>
        <v>-0.71152202729802039</v>
      </c>
      <c r="P62" s="55">
        <f t="shared" si="145"/>
        <v>-0.8049064287792107</v>
      </c>
      <c r="Q62" s="55">
        <f t="shared" si="145"/>
        <v>-0.70371270712505363</v>
      </c>
      <c r="R62" s="55">
        <f t="shared" si="145"/>
        <v>-0.73689779658907018</v>
      </c>
      <c r="S62" s="55">
        <f t="shared" si="145"/>
        <v>-0.81675898707045258</v>
      </c>
      <c r="T62" s="95">
        <v>0</v>
      </c>
      <c r="U62" s="55">
        <f t="shared" ref="U62" si="146">U61/U28</f>
        <v>-1.0229404070643662</v>
      </c>
      <c r="V62" s="55">
        <f>V61/V28</f>
        <v>-0.81822615070711746</v>
      </c>
      <c r="W62" s="55">
        <f>W61/W28</f>
        <v>-0.82603941888650512</v>
      </c>
      <c r="X62" s="55">
        <f>X61/X28</f>
        <v>-0.75397124606274324</v>
      </c>
      <c r="Y62" s="55">
        <f t="shared" ref="Y62:AA62" si="147">Y61/Y28</f>
        <v>-0.73056541617692705</v>
      </c>
      <c r="Z62" s="55">
        <f t="shared" si="147"/>
        <v>-0.63814684367380103</v>
      </c>
      <c r="AA62" s="55">
        <f t="shared" si="147"/>
        <v>-0.72994630720067488</v>
      </c>
      <c r="AB62" s="55">
        <f t="shared" ref="AB62" si="148">AB61/AB28</f>
        <v>-0.74001290970379396</v>
      </c>
    </row>
    <row r="63" spans="1:98" hidden="1" outlineLevel="1">
      <c r="A63" s="52" t="s">
        <v>215</v>
      </c>
      <c r="B63" s="52" t="s">
        <v>28</v>
      </c>
      <c r="C63" s="53" t="s">
        <v>103</v>
      </c>
      <c r="D63" s="53" t="s">
        <v>103</v>
      </c>
      <c r="E63" s="53" t="s">
        <v>103</v>
      </c>
      <c r="F63" s="55" t="s">
        <v>103</v>
      </c>
      <c r="G63" s="53" t="s">
        <v>103</v>
      </c>
      <c r="H63" s="55">
        <f t="shared" ref="H63:U63" si="149">H61/C61-1</f>
        <v>0.19509792438981233</v>
      </c>
      <c r="I63" s="55">
        <f t="shared" si="149"/>
        <v>0.38052538368618816</v>
      </c>
      <c r="J63" s="55">
        <f t="shared" si="149"/>
        <v>-8.0875178653618041E-2</v>
      </c>
      <c r="K63" s="55">
        <f t="shared" si="149"/>
        <v>-9.9835130298509211E-2</v>
      </c>
      <c r="L63" s="55">
        <f t="shared" si="149"/>
        <v>7.1597304100320391E-2</v>
      </c>
      <c r="M63" s="55">
        <f t="shared" si="149"/>
        <v>-0.23480340143607081</v>
      </c>
      <c r="N63" s="55">
        <f t="shared" si="149"/>
        <v>-0.38630993008861148</v>
      </c>
      <c r="O63" s="55">
        <f t="shared" si="149"/>
        <v>-0.17297028567849038</v>
      </c>
      <c r="P63" s="55">
        <f t="shared" si="149"/>
        <v>7.7885396111351035E-2</v>
      </c>
      <c r="Q63" s="55">
        <f t="shared" si="149"/>
        <v>-0.181660666340282</v>
      </c>
      <c r="R63" s="55">
        <f t="shared" si="149"/>
        <v>-4.1379901167597266E-2</v>
      </c>
      <c r="S63" s="55">
        <f t="shared" si="149"/>
        <v>0.2436306373249959</v>
      </c>
      <c r="T63" s="55">
        <f t="shared" si="149"/>
        <v>-1</v>
      </c>
      <c r="U63" s="55">
        <f t="shared" si="149"/>
        <v>5.6125746608152616E-2</v>
      </c>
      <c r="V63" s="55">
        <f t="shared" ref="V63:X63" si="150">V61/Q61-1</f>
        <v>1.5818768311075537E-2</v>
      </c>
      <c r="W63" s="55">
        <f t="shared" si="150"/>
        <v>-2.5507032900225601E-2</v>
      </c>
      <c r="X63" s="55">
        <f t="shared" si="150"/>
        <v>-0.12789626121293651</v>
      </c>
      <c r="Y63" s="55" t="e">
        <f t="shared" ref="Y63" si="151">Y61/T61-1</f>
        <v>#DIV/0!</v>
      </c>
      <c r="Z63" s="55">
        <f t="shared" ref="Z63:AB63" si="152">Z61/U61-1</f>
        <v>-0.32832584845739776</v>
      </c>
      <c r="AA63" s="55">
        <f t="shared" ref="AA63" si="153">AA61/V61-1</f>
        <v>-0.12521026407017932</v>
      </c>
      <c r="AB63" s="55">
        <f t="shared" si="152"/>
        <v>-0.10566177410428512</v>
      </c>
    </row>
    <row r="64" spans="1:98" s="84" customFormat="1" hidden="1" outlineLevel="1">
      <c r="A64" s="81" t="s">
        <v>311</v>
      </c>
      <c r="B64" s="82" t="s">
        <v>312</v>
      </c>
      <c r="C64" s="83" t="s">
        <v>103</v>
      </c>
      <c r="D64" s="83" t="s">
        <v>103</v>
      </c>
      <c r="E64" s="83" t="s">
        <v>103</v>
      </c>
      <c r="F64" s="83" t="s">
        <v>103</v>
      </c>
      <c r="G64" s="83" t="s">
        <v>103</v>
      </c>
      <c r="H64" s="83">
        <f t="shared" ref="H64:W64" si="154">H105+H109+H122+H88+H101</f>
        <v>-118.41415225121207</v>
      </c>
      <c r="I64" s="83">
        <f t="shared" si="154"/>
        <v>-173.31541345061123</v>
      </c>
      <c r="J64" s="83">
        <f t="shared" si="154"/>
        <v>-161.01576666063886</v>
      </c>
      <c r="K64" s="83">
        <f t="shared" si="154"/>
        <v>-155.01230463157765</v>
      </c>
      <c r="L64" s="83">
        <f t="shared" si="154"/>
        <v>-607.6722756410669</v>
      </c>
      <c r="M64" s="83">
        <f>M105+M109+M122+M88+M101</f>
        <v>-122.69288579273399</v>
      </c>
      <c r="N64" s="83">
        <f t="shared" si="154"/>
        <v>-243.83166401480483</v>
      </c>
      <c r="O64" s="83">
        <f t="shared" si="154"/>
        <v>-112.10100000000001</v>
      </c>
      <c r="P64" s="83">
        <f t="shared" si="154"/>
        <v>-137.3000000000001</v>
      </c>
      <c r="Q64" s="83">
        <f t="shared" si="154"/>
        <v>-625.56763891202615</v>
      </c>
      <c r="R64" s="83">
        <f t="shared" si="154"/>
        <v>-76.540859452462271</v>
      </c>
      <c r="S64" s="83">
        <f t="shared" si="154"/>
        <v>-90.179532158781882</v>
      </c>
      <c r="T64" s="83">
        <f t="shared" si="154"/>
        <v>-77.500999999999991</v>
      </c>
      <c r="U64" s="83">
        <f t="shared" si="154"/>
        <v>-97.026887070387815</v>
      </c>
      <c r="V64" s="83">
        <f t="shared" si="154"/>
        <v>-331.47917452510882</v>
      </c>
      <c r="W64" s="83">
        <f t="shared" si="154"/>
        <v>-72.885244636732139</v>
      </c>
      <c r="X64" s="83">
        <f t="shared" ref="X64:AA64" si="155">X105+X109+X122+X88+X101</f>
        <v>-117.79995709983029</v>
      </c>
      <c r="Y64" s="83">
        <f t="shared" si="155"/>
        <v>-116.71479826343753</v>
      </c>
      <c r="Z64" s="83">
        <f t="shared" si="155"/>
        <v>-527.20000000000005</v>
      </c>
      <c r="AA64" s="83">
        <f t="shared" si="155"/>
        <v>-834.59999999999991</v>
      </c>
      <c r="AB64" s="83">
        <f t="shared" ref="AB64" si="156">AB105+AB109+AB122+AB88+AB101</f>
        <v>-31.5</v>
      </c>
    </row>
    <row r="65" spans="1:98" hidden="1" outlineLevel="1">
      <c r="A65" s="52" t="s">
        <v>224</v>
      </c>
      <c r="B65" s="52" t="s">
        <v>39</v>
      </c>
      <c r="C65" s="55" t="s">
        <v>103</v>
      </c>
      <c r="D65" s="55" t="s">
        <v>103</v>
      </c>
      <c r="E65" s="55" t="s">
        <v>103</v>
      </c>
      <c r="F65" s="55" t="s">
        <v>103</v>
      </c>
      <c r="G65" s="55" t="s">
        <v>103</v>
      </c>
      <c r="H65" s="55">
        <f t="shared" ref="H65:T65" si="157">H64/H23</f>
        <v>-1.5685202353179519E-2</v>
      </c>
      <c r="I65" s="55">
        <f t="shared" si="157"/>
        <v>-2.2398898357166547E-2</v>
      </c>
      <c r="J65" s="55">
        <f t="shared" si="157"/>
        <v>-2.1171775227937437E-2</v>
      </c>
      <c r="K65" s="55">
        <f t="shared" si="157"/>
        <v>-1.7514677066213114E-2</v>
      </c>
      <c r="L65" s="55">
        <f t="shared" si="157"/>
        <v>-1.9143670253677945E-2</v>
      </c>
      <c r="M65" s="55">
        <f t="shared" si="157"/>
        <v>-1.8608169054447194E-2</v>
      </c>
      <c r="N65" s="55">
        <f t="shared" si="157"/>
        <v>-3.3871070253595738E-2</v>
      </c>
      <c r="O65" s="55">
        <f t="shared" si="157"/>
        <v>-1.5097523610713625E-2</v>
      </c>
      <c r="P65" s="55">
        <f t="shared" si="157"/>
        <v>-1.7149851984161694E-2</v>
      </c>
      <c r="Q65" s="55">
        <f t="shared" si="157"/>
        <v>-2.1406439751306471E-2</v>
      </c>
      <c r="R65" s="55">
        <f t="shared" si="157"/>
        <v>-1.1825702390126249E-2</v>
      </c>
      <c r="S65" s="55">
        <f t="shared" si="157"/>
        <v>-1.2931285363143115E-2</v>
      </c>
      <c r="T65" s="55">
        <f t="shared" si="157"/>
        <v>-1.5226129666011785E-2</v>
      </c>
      <c r="U65" s="55">
        <f t="shared" ref="U65" si="158">U64/U23</f>
        <v>-1.4671323791413074E-2</v>
      </c>
      <c r="V65" s="55">
        <f>V64/V23</f>
        <v>-1.2397630820056954E-2</v>
      </c>
      <c r="W65" s="55">
        <f>W64/W23</f>
        <v>-1.1938121018019632E-2</v>
      </c>
      <c r="X65" s="55">
        <f>X64/X23</f>
        <v>-1.6021467854988616E-2</v>
      </c>
      <c r="Y65" s="55">
        <f t="shared" ref="Y65:AA65" si="159">Y64/Y23</f>
        <v>-1.5371785867661846E-2</v>
      </c>
      <c r="Z65" s="55">
        <f t="shared" si="159"/>
        <v>-5.854135204761482E-2</v>
      </c>
      <c r="AA65" s="55">
        <f t="shared" si="159"/>
        <v>-2.7767909002569906E-2</v>
      </c>
      <c r="AB65" s="55">
        <f t="shared" ref="AB65" si="160">AB64/AB23</f>
        <v>-4.7159924544120727E-3</v>
      </c>
    </row>
    <row r="66" spans="1:98" hidden="1" outlineLevel="1">
      <c r="A66" s="52" t="s">
        <v>215</v>
      </c>
      <c r="B66" s="52" t="s">
        <v>28</v>
      </c>
      <c r="C66" s="55" t="s">
        <v>103</v>
      </c>
      <c r="D66" s="55" t="s">
        <v>103</v>
      </c>
      <c r="E66" s="55" t="s">
        <v>103</v>
      </c>
      <c r="F66" s="55" t="s">
        <v>103</v>
      </c>
      <c r="G66" s="55" t="s">
        <v>103</v>
      </c>
      <c r="H66" s="55" t="s">
        <v>103</v>
      </c>
      <c r="I66" s="55" t="s">
        <v>103</v>
      </c>
      <c r="J66" s="55" t="s">
        <v>103</v>
      </c>
      <c r="K66" s="55" t="s">
        <v>103</v>
      </c>
      <c r="L66" s="55" t="s">
        <v>103</v>
      </c>
      <c r="M66" s="55">
        <f t="shared" ref="M66:U66" si="161">M64/H64-1</f>
        <v>3.6133633186383962E-2</v>
      </c>
      <c r="N66" s="55">
        <f t="shared" si="161"/>
        <v>0.40686658595594705</v>
      </c>
      <c r="O66" s="55">
        <f t="shared" si="161"/>
        <v>-0.30378867656937547</v>
      </c>
      <c r="P66" s="55">
        <f t="shared" si="161"/>
        <v>-0.11426386230225349</v>
      </c>
      <c r="Q66" s="55">
        <f t="shared" si="161"/>
        <v>2.9449036904111603E-2</v>
      </c>
      <c r="R66" s="55">
        <f t="shared" si="161"/>
        <v>-0.37615894387093218</v>
      </c>
      <c r="S66" s="55">
        <f t="shared" si="161"/>
        <v>-0.63015659790064671</v>
      </c>
      <c r="T66" s="55">
        <f t="shared" si="161"/>
        <v>-0.30865023505588729</v>
      </c>
      <c r="U66" s="55">
        <f t="shared" si="161"/>
        <v>-0.2933220169673143</v>
      </c>
      <c r="V66" s="55">
        <f t="shared" ref="V66:X66" si="162">V64/Q64-1</f>
        <v>-0.47011457449811456</v>
      </c>
      <c r="W66" s="55">
        <f t="shared" si="162"/>
        <v>-4.7760305304653028E-2</v>
      </c>
      <c r="X66" s="55">
        <f t="shared" si="162"/>
        <v>0.30628263731082872</v>
      </c>
      <c r="Y66" s="55">
        <f t="shared" ref="Y66" si="163">Y64/T64-1</f>
        <v>0.50597796497383962</v>
      </c>
      <c r="Z66" s="55">
        <f t="shared" ref="Z66:AB66" si="164">Z64/U64-1</f>
        <v>4.433545442074676</v>
      </c>
      <c r="AA66" s="55">
        <f t="shared" ref="AA66" si="165">AA64/V64-1</f>
        <v>1.5178052322462894</v>
      </c>
      <c r="AB66" s="55">
        <f t="shared" si="164"/>
        <v>-0.56781375768169029</v>
      </c>
    </row>
    <row r="67" spans="1:98" hidden="1" outlineLevel="1"/>
    <row r="68" spans="1:98" s="72" customFormat="1" hidden="1" outlineLevel="1">
      <c r="A68" s="73" t="s">
        <v>226</v>
      </c>
      <c r="B68" s="73" t="s">
        <v>40</v>
      </c>
      <c r="C68" s="79">
        <f t="shared" ref="C68:T68" si="166">C71+C74</f>
        <v>-2787.7057205486631</v>
      </c>
      <c r="D68" s="79">
        <f t="shared" si="166"/>
        <v>-2513.5942666455458</v>
      </c>
      <c r="E68" s="79">
        <f t="shared" si="166"/>
        <v>-3255.5636235722418</v>
      </c>
      <c r="F68" s="79">
        <f t="shared" si="166"/>
        <v>-3725.0159158561446</v>
      </c>
      <c r="G68" s="79">
        <f t="shared" si="166"/>
        <v>-12281.879526622593</v>
      </c>
      <c r="H68" s="79">
        <f t="shared" si="166"/>
        <v>-3158.7638113182502</v>
      </c>
      <c r="I68" s="79">
        <f t="shared" si="166"/>
        <v>-3227.3522579339751</v>
      </c>
      <c r="J68" s="79">
        <f t="shared" si="166"/>
        <v>-3239.5417258849102</v>
      </c>
      <c r="K68" s="79">
        <f t="shared" si="166"/>
        <v>-3596.5636945421884</v>
      </c>
      <c r="L68" s="79">
        <f t="shared" si="166"/>
        <v>-13225.550376049321</v>
      </c>
      <c r="M68" s="79">
        <f t="shared" si="166"/>
        <v>-2840.6370007072428</v>
      </c>
      <c r="N68" s="79">
        <f t="shared" si="166"/>
        <v>-2929.7271906304522</v>
      </c>
      <c r="O68" s="79">
        <f t="shared" si="166"/>
        <v>-3155.6200000000003</v>
      </c>
      <c r="P68" s="79">
        <f>P71+P74+P77</f>
        <v>-3237.7</v>
      </c>
      <c r="Q68" s="79">
        <f>Q71+Q74+Q77</f>
        <v>-12163.684191337696</v>
      </c>
      <c r="R68" s="79">
        <f>R71+R74+R77</f>
        <v>-2759.3973998091674</v>
      </c>
      <c r="S68" s="79">
        <f>S71+S74+S77</f>
        <v>-2962.4241820254806</v>
      </c>
      <c r="T68" s="79">
        <f t="shared" si="166"/>
        <v>-2216</v>
      </c>
      <c r="U68" s="79">
        <f t="shared" ref="U68:AA68" si="167">U71+U74+U77</f>
        <v>-3023.2428851721156</v>
      </c>
      <c r="V68" s="79">
        <f t="shared" si="167"/>
        <v>-11621.8</v>
      </c>
      <c r="W68" s="79">
        <f t="shared" si="167"/>
        <v>-2640.5271735924371</v>
      </c>
      <c r="X68" s="79">
        <f t="shared" si="167"/>
        <v>-3150.0094332795543</v>
      </c>
      <c r="Y68" s="79">
        <f t="shared" si="167"/>
        <v>-3398.7633931280088</v>
      </c>
      <c r="Z68" s="79">
        <f t="shared" si="167"/>
        <v>-3973.2</v>
      </c>
      <c r="AA68" s="79">
        <f t="shared" si="167"/>
        <v>-13162.5</v>
      </c>
      <c r="AB68" s="79">
        <f t="shared" ref="AB68" si="168">AB71+AB74+AB77</f>
        <v>-2956.2</v>
      </c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</row>
    <row r="69" spans="1:98" hidden="1" outlineLevel="1">
      <c r="A69" s="52" t="s">
        <v>224</v>
      </c>
      <c r="B69" s="52" t="s">
        <v>39</v>
      </c>
      <c r="C69" s="55">
        <f t="shared" ref="C69:T69" si="169">C68/C23</f>
        <v>-0.44362999730004354</v>
      </c>
      <c r="D69" s="55">
        <f t="shared" si="169"/>
        <v>-0.4468004326232542</v>
      </c>
      <c r="E69" s="55">
        <f t="shared" si="169"/>
        <v>-0.38117084583367228</v>
      </c>
      <c r="F69" s="55">
        <f t="shared" si="169"/>
        <v>-0.40537132865113351</v>
      </c>
      <c r="G69" s="55">
        <f t="shared" si="169"/>
        <v>-0.41437232426753035</v>
      </c>
      <c r="H69" s="55">
        <f t="shared" si="169"/>
        <v>-0.41841155490702914</v>
      </c>
      <c r="I69" s="55">
        <f t="shared" si="169"/>
        <v>-0.41709582401818468</v>
      </c>
      <c r="J69" s="55">
        <f t="shared" si="169"/>
        <v>-0.42596356049103756</v>
      </c>
      <c r="K69" s="55">
        <f t="shared" si="169"/>
        <v>-0.40637194452201247</v>
      </c>
      <c r="L69" s="55">
        <f t="shared" si="169"/>
        <v>-0.4166482254853493</v>
      </c>
      <c r="M69" s="55">
        <f t="shared" si="169"/>
        <v>-0.4308241116829985</v>
      </c>
      <c r="N69" s="55">
        <f t="shared" si="169"/>
        <v>-0.40697337607345596</v>
      </c>
      <c r="O69" s="55">
        <f t="shared" si="169"/>
        <v>-0.42499217184895882</v>
      </c>
      <c r="P69" s="55">
        <f t="shared" si="169"/>
        <v>-0.40441424449468516</v>
      </c>
      <c r="Q69" s="55">
        <f t="shared" si="169"/>
        <v>-0.41623184544622344</v>
      </c>
      <c r="R69" s="55">
        <f t="shared" si="169"/>
        <v>-0.42633193120203045</v>
      </c>
      <c r="S69" s="55">
        <f t="shared" si="169"/>
        <v>-0.42479653140135304</v>
      </c>
      <c r="T69" s="55">
        <f t="shared" si="169"/>
        <v>-0.43536345776031432</v>
      </c>
      <c r="U69" s="55">
        <f t="shared" ref="U69" si="170">U68/U23</f>
        <v>-0.45714107303338303</v>
      </c>
      <c r="V69" s="55">
        <f>V68/V23</f>
        <v>-0.43466617796112544</v>
      </c>
      <c r="W69" s="55">
        <f>W68/W23</f>
        <v>-0.43250088693300703</v>
      </c>
      <c r="X69" s="55">
        <f>X68/X23</f>
        <v>-0.42841929760152681</v>
      </c>
      <c r="Y69" s="55">
        <f t="shared" ref="Y69:AA69" si="171">Y68/Y23</f>
        <v>-0.44763015377098081</v>
      </c>
      <c r="Z69" s="55">
        <f t="shared" si="171"/>
        <v>-0.44119214710846583</v>
      </c>
      <c r="AA69" s="55">
        <f t="shared" si="171"/>
        <v>-0.43792847141903479</v>
      </c>
      <c r="AB69" s="55">
        <f t="shared" ref="AB69" si="172">AB68/AB23</f>
        <v>-0.44258466329311008</v>
      </c>
    </row>
    <row r="70" spans="1:98" hidden="1" outlineLevel="1">
      <c r="A70" s="52" t="s">
        <v>215</v>
      </c>
      <c r="B70" s="52" t="s">
        <v>28</v>
      </c>
      <c r="C70" s="55" t="s">
        <v>103</v>
      </c>
      <c r="D70" s="55" t="s">
        <v>103</v>
      </c>
      <c r="E70" s="55" t="s">
        <v>103</v>
      </c>
      <c r="F70" s="55" t="s">
        <v>103</v>
      </c>
      <c r="G70" s="55" t="s">
        <v>103</v>
      </c>
      <c r="H70" s="55">
        <f t="shared" ref="H70:U70" si="173">H68/C68-1</f>
        <v>0.13310518683319161</v>
      </c>
      <c r="I70" s="55">
        <f t="shared" si="173"/>
        <v>0.28395911017133146</v>
      </c>
      <c r="J70" s="55">
        <f t="shared" si="173"/>
        <v>-4.9213898236616371E-3</v>
      </c>
      <c r="K70" s="55">
        <f t="shared" si="173"/>
        <v>-3.4483670463575256E-2</v>
      </c>
      <c r="L70" s="55">
        <f t="shared" si="173"/>
        <v>7.6834400417395088E-2</v>
      </c>
      <c r="M70" s="55">
        <f t="shared" si="173"/>
        <v>-0.10071243993334311</v>
      </c>
      <c r="N70" s="55">
        <f t="shared" si="173"/>
        <v>-9.2219579245449546E-2</v>
      </c>
      <c r="O70" s="55">
        <f t="shared" si="173"/>
        <v>-2.5905431380725874E-2</v>
      </c>
      <c r="P70" s="55">
        <f t="shared" si="173"/>
        <v>-9.9779602148230229E-2</v>
      </c>
      <c r="Q70" s="55">
        <f t="shared" si="173"/>
        <v>-8.0288997774686344E-2</v>
      </c>
      <c r="R70" s="55">
        <f t="shared" si="173"/>
        <v>-2.8599078614356177E-2</v>
      </c>
      <c r="S70" s="55">
        <f t="shared" si="173"/>
        <v>1.1160421864396364E-2</v>
      </c>
      <c r="T70" s="55">
        <f t="shared" si="173"/>
        <v>-0.29776082037761209</v>
      </c>
      <c r="U70" s="55">
        <f t="shared" si="173"/>
        <v>-6.6237487978467513E-2</v>
      </c>
      <c r="V70" s="55">
        <f t="shared" ref="V70:X70" si="174">V68/Q68-1</f>
        <v>-4.4549347287690666E-2</v>
      </c>
      <c r="W70" s="55">
        <f t="shared" si="174"/>
        <v>-4.3078327980214492E-2</v>
      </c>
      <c r="X70" s="55">
        <f t="shared" si="174"/>
        <v>6.3321536595686734E-2</v>
      </c>
      <c r="Y70" s="55">
        <f t="shared" ref="Y70" si="175">Y68/T68-1</f>
        <v>0.53373799328881266</v>
      </c>
      <c r="Z70" s="55">
        <f t="shared" ref="Z70:AB70" si="176">Z68/U68-1</f>
        <v>0.3142179278704571</v>
      </c>
      <c r="AA70" s="55">
        <f t="shared" ref="AA70" si="177">AA68/V68-1</f>
        <v>0.13256982567244324</v>
      </c>
      <c r="AB70" s="55">
        <f t="shared" si="176"/>
        <v>0.11954916789517078</v>
      </c>
    </row>
    <row r="71" spans="1:98" s="59" customFormat="1" hidden="1" outlineLevel="1">
      <c r="A71" s="57" t="s">
        <v>219</v>
      </c>
      <c r="B71" s="57" t="s">
        <v>29</v>
      </c>
      <c r="C71" s="80">
        <v>-1852.4341164925743</v>
      </c>
      <c r="D71" s="80">
        <v>-1722.9065980125438</v>
      </c>
      <c r="E71" s="80">
        <v>-2216.1709669790885</v>
      </c>
      <c r="F71" s="80">
        <v>-2540.6157630452471</v>
      </c>
      <c r="G71" s="80">
        <f>F71+E71+D71+C71</f>
        <v>-8332.127444529453</v>
      </c>
      <c r="H71" s="80">
        <v>-2089.8650603307624</v>
      </c>
      <c r="I71" s="80">
        <v>-2226.4837116714257</v>
      </c>
      <c r="J71" s="80">
        <v>-2293.6703240410106</v>
      </c>
      <c r="K71" s="80">
        <v>-2449.4911622203954</v>
      </c>
      <c r="L71" s="80">
        <v>-9062.8391446335918</v>
      </c>
      <c r="M71" s="80">
        <v>-1992.1572519612932</v>
      </c>
      <c r="N71" s="80">
        <v>-2167.3266948266623</v>
      </c>
      <c r="O71" s="80">
        <v>-2406.7130000000002</v>
      </c>
      <c r="P71" s="80">
        <v>-2384.1999999999998</v>
      </c>
      <c r="Q71" s="80">
        <f>P71+O71+N71+M71</f>
        <v>-8950.396946787956</v>
      </c>
      <c r="R71" s="80">
        <v>-2004</v>
      </c>
      <c r="S71" s="80">
        <v>-2258.8427969083186</v>
      </c>
      <c r="T71" s="80">
        <v>-2216</v>
      </c>
      <c r="U71" s="80">
        <v>-2341.7411833154501</v>
      </c>
      <c r="V71" s="80">
        <v>-8884.2911833154503</v>
      </c>
      <c r="W71" s="80">
        <v>-2009.8999616231486</v>
      </c>
      <c r="X71" s="80">
        <v>-2510.9077979298931</v>
      </c>
      <c r="Y71" s="96">
        <f>AA71-Z71-X71-W71</f>
        <v>-2708.5922404469584</v>
      </c>
      <c r="Z71" s="96">
        <v>-3236.7</v>
      </c>
      <c r="AA71" s="96">
        <v>-10466.1</v>
      </c>
      <c r="AB71" s="96">
        <v>-2318.6999999999998</v>
      </c>
    </row>
    <row r="72" spans="1:98" hidden="1" outlineLevel="1">
      <c r="A72" s="52" t="s">
        <v>224</v>
      </c>
      <c r="B72" s="52" t="s">
        <v>39</v>
      </c>
      <c r="C72" s="55">
        <f t="shared" ref="C72:T72" si="178">C71/C25</f>
        <v>-0.44504678206605225</v>
      </c>
      <c r="D72" s="55">
        <f t="shared" si="178"/>
        <v>-0.43335413711029819</v>
      </c>
      <c r="E72" s="55">
        <f t="shared" si="178"/>
        <v>-0.36428489425066074</v>
      </c>
      <c r="F72" s="55">
        <f t="shared" si="178"/>
        <v>-0.40195540224939874</v>
      </c>
      <c r="G72" s="55">
        <f t="shared" si="178"/>
        <v>-0.40560742762127744</v>
      </c>
      <c r="H72" s="55">
        <f t="shared" si="178"/>
        <v>-0.40298635901920987</v>
      </c>
      <c r="I72" s="55">
        <f t="shared" si="178"/>
        <v>-0.40235202106587764</v>
      </c>
      <c r="J72" s="55">
        <f t="shared" si="178"/>
        <v>-0.4131631905116166</v>
      </c>
      <c r="K72" s="55">
        <f t="shared" si="178"/>
        <v>-0.39879071309144731</v>
      </c>
      <c r="L72" s="55">
        <f t="shared" si="178"/>
        <v>-0.40434912933564515</v>
      </c>
      <c r="M72" s="55">
        <f t="shared" si="178"/>
        <v>-0.41926732840897246</v>
      </c>
      <c r="N72" s="55">
        <f t="shared" si="178"/>
        <v>-0.39015466674200433</v>
      </c>
      <c r="O72" s="55">
        <f t="shared" si="178"/>
        <v>-0.4165641286687588</v>
      </c>
      <c r="P72" s="55">
        <f t="shared" si="178"/>
        <v>-0.40116435590254407</v>
      </c>
      <c r="Q72" s="55">
        <f t="shared" si="178"/>
        <v>-0.40633203551723074</v>
      </c>
      <c r="R72" s="55">
        <f t="shared" si="178"/>
        <v>-0.4120319921047762</v>
      </c>
      <c r="S72" s="55">
        <f t="shared" si="178"/>
        <v>-0.41356861454813215</v>
      </c>
      <c r="T72" s="55">
        <f t="shared" si="178"/>
        <v>-0.43543189499331919</v>
      </c>
      <c r="U72" s="55">
        <f t="shared" ref="U72" si="179">U71/U25</f>
        <v>-0.4796476942852792</v>
      </c>
      <c r="V72" s="55">
        <f>V71/V25</f>
        <v>-0.43463424545240298</v>
      </c>
      <c r="W72" s="55">
        <f>W71/W25</f>
        <v>-0.4272243515888009</v>
      </c>
      <c r="X72" s="55">
        <f>X71/X25</f>
        <v>-0.42396491262040559</v>
      </c>
      <c r="Y72" s="55">
        <f t="shared" ref="Y72:AA72" si="180">Y71/Y25</f>
        <v>-0.44429345057135661</v>
      </c>
      <c r="Z72" s="55">
        <f t="shared" si="180"/>
        <v>-0.45204675912347586</v>
      </c>
      <c r="AA72" s="55">
        <f t="shared" si="180"/>
        <v>-0.43821466702953926</v>
      </c>
      <c r="AB72" s="55">
        <f t="shared" ref="AB72" si="181">AB71/AB25</f>
        <v>-0.43872395981154561</v>
      </c>
    </row>
    <row r="73" spans="1:98" hidden="1" outlineLevel="1">
      <c r="A73" s="52" t="s">
        <v>215</v>
      </c>
      <c r="B73" s="52" t="s">
        <v>28</v>
      </c>
      <c r="C73" s="55" t="s">
        <v>103</v>
      </c>
      <c r="D73" s="55" t="s">
        <v>103</v>
      </c>
      <c r="E73" s="55" t="s">
        <v>103</v>
      </c>
      <c r="F73" s="55" t="s">
        <v>103</v>
      </c>
      <c r="G73" s="55" t="s">
        <v>103</v>
      </c>
      <c r="H73" s="55">
        <f t="shared" ref="H73:U73" si="182">H71/C71-1</f>
        <v>0.12817240933121199</v>
      </c>
      <c r="I73" s="55">
        <f t="shared" si="182"/>
        <v>0.2922834669272163</v>
      </c>
      <c r="J73" s="55">
        <f t="shared" si="182"/>
        <v>3.4969936081945541E-2</v>
      </c>
      <c r="K73" s="55">
        <f t="shared" si="182"/>
        <v>-3.5867131956871523E-2</v>
      </c>
      <c r="L73" s="55">
        <f t="shared" si="182"/>
        <v>8.7698094510531677E-2</v>
      </c>
      <c r="M73" s="55">
        <f t="shared" si="182"/>
        <v>-4.6753166136958568E-2</v>
      </c>
      <c r="N73" s="55">
        <f t="shared" si="182"/>
        <v>-2.6569705646018016E-2</v>
      </c>
      <c r="O73" s="55">
        <f t="shared" si="182"/>
        <v>4.9284622456042371E-2</v>
      </c>
      <c r="P73" s="55">
        <f t="shared" si="182"/>
        <v>-2.6654989912766602E-2</v>
      </c>
      <c r="Q73" s="55">
        <f t="shared" si="182"/>
        <v>-1.2406950631162483E-2</v>
      </c>
      <c r="R73" s="55">
        <f t="shared" si="182"/>
        <v>5.9446853540539024E-3</v>
      </c>
      <c r="S73" s="55">
        <f t="shared" si="182"/>
        <v>4.2225337924412631E-2</v>
      </c>
      <c r="T73" s="55">
        <f t="shared" si="182"/>
        <v>-7.9242103233746697E-2</v>
      </c>
      <c r="U73" s="55">
        <f t="shared" si="182"/>
        <v>-1.7808412333088497E-2</v>
      </c>
      <c r="V73" s="55">
        <f t="shared" ref="V73:X73" si="183">V71/Q71-1</f>
        <v>-7.3857912521108071E-3</v>
      </c>
      <c r="W73" s="55">
        <f t="shared" si="183"/>
        <v>2.9440926263215594E-3</v>
      </c>
      <c r="X73" s="55">
        <f t="shared" si="183"/>
        <v>0.11159032464170426</v>
      </c>
      <c r="Y73" s="55">
        <f t="shared" ref="Y73" si="184">Y71/T71-1</f>
        <v>0.22228891716920507</v>
      </c>
      <c r="Z73" s="55">
        <f t="shared" ref="Z73:AB73" si="185">Z71/U71-1</f>
        <v>0.38217665686583779</v>
      </c>
      <c r="AA73" s="55">
        <f t="shared" ref="AA73" si="186">AA71/V71-1</f>
        <v>0.17804558450933716</v>
      </c>
      <c r="AB73" s="55">
        <f t="shared" si="185"/>
        <v>0.15363950657895997</v>
      </c>
    </row>
    <row r="74" spans="1:98" s="59" customFormat="1" hidden="1" outlineLevel="1">
      <c r="A74" s="57" t="s">
        <v>30</v>
      </c>
      <c r="B74" s="57" t="s">
        <v>30</v>
      </c>
      <c r="C74" s="80">
        <v>-935.27160405608879</v>
      </c>
      <c r="D74" s="80">
        <v>-790.68766863300209</v>
      </c>
      <c r="E74" s="80">
        <v>-1039.3926565931533</v>
      </c>
      <c r="F74" s="80">
        <v>-1184.4001528108975</v>
      </c>
      <c r="G74" s="80">
        <f>F74+E74+D74+C74</f>
        <v>-3949.7520820931413</v>
      </c>
      <c r="H74" s="80">
        <v>-1068.8987509874878</v>
      </c>
      <c r="I74" s="80">
        <v>-1000.8685462625492</v>
      </c>
      <c r="J74" s="80">
        <v>-945.87140184389943</v>
      </c>
      <c r="K74" s="80">
        <v>-1147.072532321793</v>
      </c>
      <c r="L74" s="80">
        <f>K74+J74+I74+H74</f>
        <v>-4162.7112314157293</v>
      </c>
      <c r="M74" s="80">
        <v>-848.47974874594934</v>
      </c>
      <c r="N74" s="80">
        <v>-762.40049580379014</v>
      </c>
      <c r="O74" s="80">
        <v>-748.90700000000004</v>
      </c>
      <c r="P74" s="80">
        <v>-853.5</v>
      </c>
      <c r="Q74" s="80">
        <f>P74+O74+N74+M74</f>
        <v>-3213.2872445497396</v>
      </c>
      <c r="R74" s="80">
        <v>-754.8</v>
      </c>
      <c r="S74" s="80">
        <v>-701.7670384545263</v>
      </c>
      <c r="T74" s="80">
        <v>0</v>
      </c>
      <c r="U74" s="80">
        <v>-683.61164059976545</v>
      </c>
      <c r="V74" s="80">
        <v>-2738.0486405997653</v>
      </c>
      <c r="W74" s="80">
        <v>-630.6272119692884</v>
      </c>
      <c r="X74" s="80">
        <v>-639.10163534966125</v>
      </c>
      <c r="Y74" s="96">
        <f>AA74-Z74-X74-W74</f>
        <v>-690.17115268105056</v>
      </c>
      <c r="Z74" s="96">
        <v>-736.5</v>
      </c>
      <c r="AA74" s="96">
        <v>-2696.4</v>
      </c>
      <c r="AB74" s="96">
        <v>-637.5</v>
      </c>
    </row>
    <row r="75" spans="1:98" hidden="1" outlineLevel="1">
      <c r="A75" s="52" t="s">
        <v>224</v>
      </c>
      <c r="B75" s="52" t="s">
        <v>39</v>
      </c>
      <c r="C75" s="55">
        <f t="shared" ref="C75:S75" si="187">C74/C28</f>
        <v>-0.44085031990365359</v>
      </c>
      <c r="D75" s="55">
        <f t="shared" si="187"/>
        <v>-0.47919952562970486</v>
      </c>
      <c r="E75" s="55">
        <f t="shared" si="187"/>
        <v>-0.42297534738850417</v>
      </c>
      <c r="F75" s="55">
        <f t="shared" si="187"/>
        <v>-0.41289819408940936</v>
      </c>
      <c r="G75" s="55">
        <f t="shared" si="187"/>
        <v>-0.43416391454701836</v>
      </c>
      <c r="H75" s="55">
        <f t="shared" si="187"/>
        <v>-0.45225759687848766</v>
      </c>
      <c r="I75" s="55">
        <f t="shared" si="187"/>
        <v>-0.45411359977942867</v>
      </c>
      <c r="J75" s="55">
        <f t="shared" si="187"/>
        <v>-0.46056470411267492</v>
      </c>
      <c r="K75" s="55">
        <f t="shared" si="187"/>
        <v>-0.42356692780350097</v>
      </c>
      <c r="L75" s="55">
        <f t="shared" si="187"/>
        <v>-0.4461964056862443</v>
      </c>
      <c r="M75" s="55">
        <f t="shared" si="187"/>
        <v>-0.46063574121781492</v>
      </c>
      <c r="N75" s="55">
        <f t="shared" si="187"/>
        <v>-0.46381132803981251</v>
      </c>
      <c r="O75" s="55">
        <f t="shared" si="187"/>
        <v>-0.45454639255349627</v>
      </c>
      <c r="P75" s="55">
        <f t="shared" si="187"/>
        <v>-0.41379811887908469</v>
      </c>
      <c r="Q75" s="55">
        <f t="shared" si="187"/>
        <v>-0.44654166974658305</v>
      </c>
      <c r="R75" s="55">
        <f t="shared" si="187"/>
        <v>-0.46981202539524464</v>
      </c>
      <c r="S75" s="55">
        <f t="shared" si="187"/>
        <v>-0.46464806339641795</v>
      </c>
      <c r="T75" s="95">
        <v>0</v>
      </c>
      <c r="U75" s="55">
        <f t="shared" ref="U75" si="188">U74/U28</f>
        <v>-0.39882625789040349</v>
      </c>
      <c r="V75" s="55">
        <f>V74/V28</f>
        <v>-0.43552724750622185</v>
      </c>
      <c r="W75" s="55">
        <v>-0.45152286698050875</v>
      </c>
      <c r="X75" s="55">
        <v>-0.45152286698050875</v>
      </c>
      <c r="Y75" s="55">
        <v>-0.45152286698050875</v>
      </c>
      <c r="Z75" s="55">
        <v>-0.45152286698050875</v>
      </c>
      <c r="AA75" s="55">
        <v>-0.45152286698050875</v>
      </c>
      <c r="AB75" s="55">
        <v>-0.45152286698050875</v>
      </c>
    </row>
    <row r="76" spans="1:98" hidden="1" outlineLevel="1">
      <c r="A76" s="52" t="s">
        <v>215</v>
      </c>
      <c r="B76" s="52" t="s">
        <v>28</v>
      </c>
      <c r="C76" s="55" t="s">
        <v>103</v>
      </c>
      <c r="D76" s="55" t="s">
        <v>103</v>
      </c>
      <c r="E76" s="55" t="s">
        <v>103</v>
      </c>
      <c r="F76" s="55" t="s">
        <v>103</v>
      </c>
      <c r="G76" s="55" t="s">
        <v>103</v>
      </c>
      <c r="H76" s="55">
        <f t="shared" ref="H76:U76" si="189">H74/C74-1</f>
        <v>0.14287523148557524</v>
      </c>
      <c r="I76" s="55">
        <f t="shared" si="189"/>
        <v>0.26582035608690213</v>
      </c>
      <c r="J76" s="55">
        <f t="shared" si="189"/>
        <v>-8.9976828444979784E-2</v>
      </c>
      <c r="K76" s="55">
        <f t="shared" si="189"/>
        <v>-3.1516055110695551E-2</v>
      </c>
      <c r="L76" s="55">
        <f t="shared" si="189"/>
        <v>5.3917092743130279E-2</v>
      </c>
      <c r="M76" s="55">
        <f t="shared" si="189"/>
        <v>-0.20621130115261832</v>
      </c>
      <c r="N76" s="55">
        <f t="shared" si="189"/>
        <v>-0.23826110966245095</v>
      </c>
      <c r="O76" s="55">
        <f t="shared" si="189"/>
        <v>-0.20823592029522542</v>
      </c>
      <c r="P76" s="55">
        <f t="shared" si="189"/>
        <v>-0.25593196946977015</v>
      </c>
      <c r="Q76" s="55">
        <f t="shared" si="189"/>
        <v>-0.22807827256926794</v>
      </c>
      <c r="R76" s="55">
        <f t="shared" si="189"/>
        <v>-0.11040893891033676</v>
      </c>
      <c r="S76" s="55">
        <f t="shared" si="189"/>
        <v>-7.9529666734199478E-2</v>
      </c>
      <c r="T76" s="55">
        <f t="shared" si="189"/>
        <v>-1</v>
      </c>
      <c r="U76" s="55">
        <f t="shared" si="189"/>
        <v>-0.1990490444056644</v>
      </c>
      <c r="V76" s="55">
        <f t="shared" ref="V76" si="190">V74/Q74-1</f>
        <v>-0.14789795240249892</v>
      </c>
      <c r="W76" s="55">
        <v>-0.16451084794741866</v>
      </c>
      <c r="X76" s="55">
        <v>-0.16451084794741866</v>
      </c>
      <c r="Y76" s="55">
        <v>-0.16451084794741866</v>
      </c>
      <c r="Z76" s="55">
        <v>-0.16451084794741866</v>
      </c>
      <c r="AA76" s="55">
        <v>-0.16451084794741866</v>
      </c>
      <c r="AB76" s="55">
        <v>-0.16451084794741866</v>
      </c>
    </row>
    <row r="77" spans="1:98" hidden="1" outlineLevel="1">
      <c r="A77" s="81" t="s">
        <v>311</v>
      </c>
      <c r="B77" s="82" t="s">
        <v>312</v>
      </c>
      <c r="C77" s="83" t="s">
        <v>103</v>
      </c>
      <c r="D77" s="83" t="s">
        <v>103</v>
      </c>
      <c r="E77" s="83" t="s">
        <v>103</v>
      </c>
      <c r="F77" s="83" t="s">
        <v>103</v>
      </c>
      <c r="G77" s="83"/>
      <c r="H77" s="83"/>
      <c r="I77" s="83"/>
      <c r="J77" s="83"/>
      <c r="K77" s="83"/>
      <c r="L77" s="83"/>
      <c r="M77" s="83"/>
      <c r="N77" s="83"/>
      <c r="O77" s="83"/>
      <c r="P77" s="83">
        <v>0</v>
      </c>
      <c r="Q77" s="83">
        <v>0</v>
      </c>
      <c r="R77" s="83">
        <v>-0.59739980916720015</v>
      </c>
      <c r="S77" s="83">
        <v>-1.8143466626356712</v>
      </c>
      <c r="T77" s="83">
        <v>0</v>
      </c>
      <c r="U77" s="83">
        <v>2.1099387430999741</v>
      </c>
      <c r="V77" s="83">
        <v>0.53982391521640238</v>
      </c>
      <c r="W77" s="83">
        <v>0</v>
      </c>
      <c r="X77" s="83">
        <v>0</v>
      </c>
      <c r="Y77" s="97">
        <v>0</v>
      </c>
      <c r="Z77" s="97">
        <v>0</v>
      </c>
      <c r="AA77" s="97">
        <f>Z77+Y77+X77+W77</f>
        <v>0</v>
      </c>
      <c r="AB77" s="97">
        <v>0</v>
      </c>
    </row>
    <row r="78" spans="1:98" hidden="1" outlineLevel="1">
      <c r="L78" s="63"/>
    </row>
    <row r="79" spans="1:98" s="72" customFormat="1" hidden="1" outlineLevel="1">
      <c r="A79" s="73" t="s">
        <v>227</v>
      </c>
      <c r="B79" s="73" t="s">
        <v>42</v>
      </c>
      <c r="C79" s="79">
        <f>C82+C85</f>
        <v>-959.7845602598868</v>
      </c>
      <c r="D79" s="79">
        <f>D82+D85</f>
        <v>-983.37784974496594</v>
      </c>
      <c r="E79" s="79">
        <f>E82+E85</f>
        <v>-1153.1137009263964</v>
      </c>
      <c r="F79" s="79">
        <f>F82+F85</f>
        <v>-1219.7145872100637</v>
      </c>
      <c r="G79" s="79">
        <f>G82+G85</f>
        <v>-4315.9906981413133</v>
      </c>
      <c r="H79" s="79">
        <v>-1506.6186269650925</v>
      </c>
      <c r="I79" s="79">
        <v>-1671.4217107253783</v>
      </c>
      <c r="J79" s="79">
        <v>-1655.4271967187024</v>
      </c>
      <c r="K79" s="79">
        <v>-1566.059537778207</v>
      </c>
      <c r="L79" s="79">
        <f>L82+L85</f>
        <v>-4640.4302798164872</v>
      </c>
      <c r="M79" s="79">
        <f t="shared" ref="M79:T79" si="191">M82+M85+M88</f>
        <v>-1017.5856162392515</v>
      </c>
      <c r="N79" s="79">
        <f t="shared" si="191"/>
        <v>-1070.6756220902478</v>
      </c>
      <c r="O79" s="79">
        <f t="shared" si="191"/>
        <v>-1055.454</v>
      </c>
      <c r="P79" s="79">
        <f t="shared" si="191"/>
        <v>-1318.4</v>
      </c>
      <c r="Q79" s="79">
        <f t="shared" si="191"/>
        <v>-4473.1000000000004</v>
      </c>
      <c r="R79" s="79">
        <f t="shared" si="191"/>
        <v>-1091.8973630527016</v>
      </c>
      <c r="S79" s="79">
        <f t="shared" si="191"/>
        <v>-1108.9495321587819</v>
      </c>
      <c r="T79" s="79">
        <f t="shared" si="191"/>
        <v>-616.6</v>
      </c>
      <c r="U79" s="79">
        <f t="shared" ref="U79:AA79" si="192">U82+U85+U88</f>
        <v>-699.0927125452788</v>
      </c>
      <c r="V79" s="79">
        <f t="shared" si="192"/>
        <v>-3901.8</v>
      </c>
      <c r="W79" s="79">
        <f t="shared" si="192"/>
        <v>-987.79181331391726</v>
      </c>
      <c r="X79" s="79">
        <f t="shared" si="192"/>
        <v>-1125.8077263532405</v>
      </c>
      <c r="Y79" s="79">
        <f t="shared" si="192"/>
        <v>-1129.9004603328424</v>
      </c>
      <c r="Z79" s="79">
        <f t="shared" si="192"/>
        <v>-1314.5000000000002</v>
      </c>
      <c r="AA79" s="79">
        <f t="shared" si="192"/>
        <v>-4558</v>
      </c>
      <c r="AB79" s="79">
        <f t="shared" ref="AB79" si="193">AB82+AB85+AB88</f>
        <v>-1024.8</v>
      </c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</row>
    <row r="80" spans="1:98" hidden="1" outlineLevel="1">
      <c r="A80" s="52" t="s">
        <v>224</v>
      </c>
      <c r="B80" s="52" t="s">
        <v>39</v>
      </c>
      <c r="C80" s="55">
        <f t="shared" ref="C80:T80" si="194">C79/C23</f>
        <v>-0.15273822438937895</v>
      </c>
      <c r="D80" s="55">
        <f t="shared" si="194"/>
        <v>-0.17479895404302118</v>
      </c>
      <c r="E80" s="55">
        <f t="shared" si="194"/>
        <v>-0.13500990167786145</v>
      </c>
      <c r="F80" s="55">
        <f t="shared" si="194"/>
        <v>-0.13273428462086789</v>
      </c>
      <c r="G80" s="55">
        <f t="shared" si="194"/>
        <v>-0.14561509850582766</v>
      </c>
      <c r="H80" s="55">
        <f t="shared" si="194"/>
        <v>-0.1995675143869898</v>
      </c>
      <c r="I80" s="55">
        <f t="shared" si="194"/>
        <v>-0.21601082249483647</v>
      </c>
      <c r="J80" s="55">
        <f t="shared" si="194"/>
        <v>-0.21767018995730858</v>
      </c>
      <c r="K80" s="55">
        <f t="shared" si="194"/>
        <v>-0.17694741805071318</v>
      </c>
      <c r="L80" s="55">
        <f t="shared" si="194"/>
        <v>-0.14618877752530757</v>
      </c>
      <c r="M80" s="55">
        <f t="shared" si="194"/>
        <v>-0.15433172878777618</v>
      </c>
      <c r="N80" s="55">
        <f t="shared" si="194"/>
        <v>-0.14872936770192893</v>
      </c>
      <c r="O80" s="55">
        <f t="shared" si="194"/>
        <v>-0.14214629383343713</v>
      </c>
      <c r="P80" s="55">
        <f t="shared" si="194"/>
        <v>-0.16467854956969238</v>
      </c>
      <c r="Q80" s="55">
        <f t="shared" si="194"/>
        <v>-0.15306601508048084</v>
      </c>
      <c r="R80" s="55">
        <f t="shared" si="194"/>
        <v>-0.16870013412959523</v>
      </c>
      <c r="S80" s="55">
        <f t="shared" si="194"/>
        <v>-0.1590177117843119</v>
      </c>
      <c r="T80" s="55">
        <f t="shared" si="194"/>
        <v>-0.12113948919449902</v>
      </c>
      <c r="U80" s="55">
        <f t="shared" ref="U80" si="195">U79/U23</f>
        <v>-0.10570900351083534</v>
      </c>
      <c r="V80" s="55">
        <f>V79/V23</f>
        <v>-0.14593096535551459</v>
      </c>
      <c r="W80" s="55">
        <f>W79/W23</f>
        <v>-0.16179376589493627</v>
      </c>
      <c r="X80" s="55">
        <f>X79/X23</f>
        <v>-0.15311628919678313</v>
      </c>
      <c r="Y80" s="55">
        <f t="shared" ref="Y80:AA80" si="196">Y79/Y23</f>
        <v>-0.1488122173574449</v>
      </c>
      <c r="Z80" s="55">
        <f t="shared" si="196"/>
        <v>-0.14596473305498803</v>
      </c>
      <c r="AA80" s="55">
        <f t="shared" si="196"/>
        <v>-0.15164884883023441</v>
      </c>
      <c r="AB80" s="55">
        <f t="shared" ref="AB80" si="197">AB79/AB23</f>
        <v>-0.15342695451687274</v>
      </c>
    </row>
    <row r="81" spans="1:98" hidden="1" outlineLevel="1">
      <c r="A81" s="52" t="s">
        <v>215</v>
      </c>
      <c r="B81" s="52" t="s">
        <v>28</v>
      </c>
      <c r="C81" s="55" t="s">
        <v>103</v>
      </c>
      <c r="D81" s="55" t="s">
        <v>103</v>
      </c>
      <c r="E81" s="55" t="s">
        <v>103</v>
      </c>
      <c r="F81" s="55" t="s">
        <v>103</v>
      </c>
      <c r="G81" s="55" t="s">
        <v>103</v>
      </c>
      <c r="H81" s="55">
        <f t="shared" ref="H81:U81" si="198">H79/C79-1</f>
        <v>0.56974667998111594</v>
      </c>
      <c r="I81" s="55">
        <f t="shared" si="198"/>
        <v>0.69967394644780034</v>
      </c>
      <c r="J81" s="55">
        <f t="shared" si="198"/>
        <v>0.43561488809711824</v>
      </c>
      <c r="K81" s="55">
        <f t="shared" si="198"/>
        <v>0.28395573374289285</v>
      </c>
      <c r="L81" s="55">
        <f t="shared" si="198"/>
        <v>7.5171520136708025E-2</v>
      </c>
      <c r="M81" s="55">
        <f t="shared" si="198"/>
        <v>-0.32458978136420691</v>
      </c>
      <c r="N81" s="55">
        <f t="shared" si="198"/>
        <v>-0.35942221210852487</v>
      </c>
      <c r="O81" s="55">
        <f t="shared" si="198"/>
        <v>-0.36242801731657948</v>
      </c>
      <c r="P81" s="55">
        <f t="shared" si="198"/>
        <v>-0.1581418405902788</v>
      </c>
      <c r="Q81" s="55">
        <f t="shared" si="198"/>
        <v>-3.6059216436089669E-2</v>
      </c>
      <c r="R81" s="55">
        <f t="shared" si="198"/>
        <v>7.3027512995012867E-2</v>
      </c>
      <c r="S81" s="55">
        <f t="shared" si="198"/>
        <v>3.5747437672871696E-2</v>
      </c>
      <c r="T81" s="55">
        <f t="shared" si="198"/>
        <v>-0.41579642504552539</v>
      </c>
      <c r="U81" s="55">
        <f t="shared" si="198"/>
        <v>-0.46974157118835047</v>
      </c>
      <c r="V81" s="55">
        <f t="shared" ref="V81:X81" si="199">V79/Q79-1</f>
        <v>-0.12771903154411934</v>
      </c>
      <c r="W81" s="55">
        <f t="shared" si="199"/>
        <v>-9.5343713852122924E-2</v>
      </c>
      <c r="X81" s="55">
        <f t="shared" si="199"/>
        <v>1.5201948966641288E-2</v>
      </c>
      <c r="Y81" s="55">
        <f t="shared" ref="Y81" si="200">Y79/T79-1</f>
        <v>0.83246912152585528</v>
      </c>
      <c r="Z81" s="55">
        <f t="shared" ref="Z81:AB81" si="201">Z79/U79-1</f>
        <v>0.88029423910617965</v>
      </c>
      <c r="AA81" s="55">
        <f t="shared" ref="AA81" si="202">AA79/V79-1</f>
        <v>0.16817878927674412</v>
      </c>
      <c r="AB81" s="55">
        <f t="shared" si="201"/>
        <v>3.7465573400456531E-2</v>
      </c>
    </row>
    <row r="82" spans="1:98" s="59" customFormat="1" hidden="1" outlineLevel="1">
      <c r="A82" s="57" t="s">
        <v>219</v>
      </c>
      <c r="B82" s="57" t="s">
        <v>29</v>
      </c>
      <c r="C82" s="80">
        <v>-571.11747877628829</v>
      </c>
      <c r="D82" s="80">
        <v>-621.51857012975347</v>
      </c>
      <c r="E82" s="80">
        <v>-695.69588425972427</v>
      </c>
      <c r="F82" s="80">
        <v>-717.62976152817237</v>
      </c>
      <c r="G82" s="80">
        <f>F82+E82+D82+C82</f>
        <v>-2605.9616946939382</v>
      </c>
      <c r="H82" s="80">
        <v>-642.61165402882591</v>
      </c>
      <c r="I82" s="80">
        <v>-741.20512447854856</v>
      </c>
      <c r="J82" s="80">
        <v>-784.92308187365268</v>
      </c>
      <c r="K82" s="80">
        <v>-736.91635734609133</v>
      </c>
      <c r="L82" s="80">
        <f>K82+J82+I82+H82</f>
        <v>-2905.6562177271185</v>
      </c>
      <c r="M82" s="80">
        <v>-672.41998625585859</v>
      </c>
      <c r="N82" s="80">
        <v>-756.62370998411302</v>
      </c>
      <c r="O82" s="80">
        <v>-710.83600000000001</v>
      </c>
      <c r="P82" s="80">
        <v>-874.7</v>
      </c>
      <c r="Q82" s="80">
        <v>-3011</v>
      </c>
      <c r="R82" s="80">
        <v>-715.1</v>
      </c>
      <c r="S82" s="80">
        <v>-757.4</v>
      </c>
      <c r="T82" s="80">
        <v>-613.5</v>
      </c>
      <c r="U82" s="80">
        <v>-349.90081979083925</v>
      </c>
      <c r="V82" s="80">
        <v>-2456.8548197908394</v>
      </c>
      <c r="W82" s="80">
        <v>-647.47107445698282</v>
      </c>
      <c r="X82" s="80">
        <v>-762.90742570678503</v>
      </c>
      <c r="Y82" s="96">
        <f>AA82-Z82-X82-W82</f>
        <v>-719.82149983623196</v>
      </c>
      <c r="Z82" s="96">
        <v>-863.7</v>
      </c>
      <c r="AA82" s="96">
        <v>-2993.9</v>
      </c>
      <c r="AB82" s="96">
        <v>-680.1</v>
      </c>
    </row>
    <row r="83" spans="1:98" hidden="1" outlineLevel="1">
      <c r="A83" s="52" t="s">
        <v>224</v>
      </c>
      <c r="B83" s="52" t="s">
        <v>39</v>
      </c>
      <c r="C83" s="55">
        <f t="shared" ref="C83:T83" si="203">C82/C25</f>
        <v>-0.13721081567657625</v>
      </c>
      <c r="D83" s="55">
        <f t="shared" si="203"/>
        <v>-0.15632747820880116</v>
      </c>
      <c r="E83" s="55">
        <f t="shared" si="203"/>
        <v>-0.11435557337601604</v>
      </c>
      <c r="F83" s="55">
        <f t="shared" si="203"/>
        <v>-0.1135374989232716</v>
      </c>
      <c r="G83" s="55">
        <f t="shared" si="203"/>
        <v>-0.12685804753963237</v>
      </c>
      <c r="H83" s="55">
        <f t="shared" si="203"/>
        <v>-0.12391409169709866</v>
      </c>
      <c r="I83" s="55">
        <f t="shared" si="203"/>
        <v>-0.13394455943917552</v>
      </c>
      <c r="J83" s="55">
        <f t="shared" si="203"/>
        <v>-0.14138968508855798</v>
      </c>
      <c r="K83" s="55">
        <f t="shared" si="203"/>
        <v>-0.11997405998738518</v>
      </c>
      <c r="L83" s="55">
        <f t="shared" si="203"/>
        <v>-0.12963923810590428</v>
      </c>
      <c r="M83" s="55">
        <f t="shared" si="203"/>
        <v>-0.14151680592921861</v>
      </c>
      <c r="N83" s="55">
        <f t="shared" si="203"/>
        <v>-0.13620478727207297</v>
      </c>
      <c r="O83" s="55">
        <f t="shared" si="203"/>
        <v>-0.12303452009707257</v>
      </c>
      <c r="P83" s="55">
        <f t="shared" si="203"/>
        <v>-0.1471766051958541</v>
      </c>
      <c r="Q83" s="55">
        <f t="shared" si="203"/>
        <v>-0.13669402219992588</v>
      </c>
      <c r="R83" s="55">
        <f t="shared" si="203"/>
        <v>-0.14702798281143986</v>
      </c>
      <c r="S83" s="55">
        <f t="shared" si="203"/>
        <v>-0.13867138921198191</v>
      </c>
      <c r="T83" s="55">
        <f t="shared" si="203"/>
        <v>-0.1205493987267154</v>
      </c>
      <c r="U83" s="55">
        <f t="shared" ref="U83" si="204">U82/U25</f>
        <v>-7.1668518552332763E-2</v>
      </c>
      <c r="V83" s="55">
        <f>V82/V25</f>
        <v>-0.12019340865270872</v>
      </c>
      <c r="W83" s="55">
        <v>-0.137626456659067</v>
      </c>
      <c r="X83" s="55">
        <v>-0.137626456659067</v>
      </c>
      <c r="Y83" s="55">
        <v>-0.137626456659067</v>
      </c>
      <c r="Z83" s="55">
        <v>-0.137626456659067</v>
      </c>
      <c r="AA83" s="55">
        <v>-0.137626456659067</v>
      </c>
      <c r="AB83" s="55">
        <v>-0.137626456659067</v>
      </c>
    </row>
    <row r="84" spans="1:98" hidden="1" outlineLevel="1">
      <c r="A84" s="52" t="s">
        <v>215</v>
      </c>
      <c r="B84" s="52" t="s">
        <v>28</v>
      </c>
      <c r="C84" s="55" t="s">
        <v>103</v>
      </c>
      <c r="D84" s="55" t="s">
        <v>103</v>
      </c>
      <c r="E84" s="55" t="s">
        <v>103</v>
      </c>
      <c r="F84" s="55" t="s">
        <v>103</v>
      </c>
      <c r="G84" s="55" t="s">
        <v>103</v>
      </c>
      <c r="H84" s="55">
        <f t="shared" ref="H84:U84" si="205">H82/C82-1</f>
        <v>0.12518295781408306</v>
      </c>
      <c r="I84" s="55">
        <f t="shared" si="205"/>
        <v>0.19257116376073569</v>
      </c>
      <c r="J84" s="55">
        <f t="shared" si="205"/>
        <v>0.1282560377784514</v>
      </c>
      <c r="K84" s="55">
        <f t="shared" si="205"/>
        <v>2.687541243669811E-2</v>
      </c>
      <c r="L84" s="55">
        <f t="shared" si="205"/>
        <v>0.1150034260455155</v>
      </c>
      <c r="M84" s="55">
        <f t="shared" si="205"/>
        <v>4.6386230377476911E-2</v>
      </c>
      <c r="N84" s="55">
        <f t="shared" si="205"/>
        <v>2.0802049252441002E-2</v>
      </c>
      <c r="O84" s="55">
        <f t="shared" si="205"/>
        <v>-9.4387696813301614E-2</v>
      </c>
      <c r="P84" s="55">
        <f t="shared" si="205"/>
        <v>0.18697324503708757</v>
      </c>
      <c r="Q84" s="55">
        <f t="shared" si="205"/>
        <v>3.625473021556691E-2</v>
      </c>
      <c r="R84" s="55">
        <f t="shared" si="205"/>
        <v>6.3472256352448131E-2</v>
      </c>
      <c r="S84" s="55">
        <f t="shared" si="205"/>
        <v>1.0259921882480594E-3</v>
      </c>
      <c r="T84" s="55">
        <f t="shared" si="205"/>
        <v>-0.13693172546128785</v>
      </c>
      <c r="U84" s="55">
        <f t="shared" si="205"/>
        <v>-0.59997619779256972</v>
      </c>
      <c r="V84" s="55">
        <f t="shared" ref="V84" si="206">V82/Q82-1</f>
        <v>-0.1840402458349919</v>
      </c>
      <c r="W84" s="55">
        <v>-9.4572682901716165E-2</v>
      </c>
      <c r="X84" s="55">
        <v>-9.4572682901716165E-2</v>
      </c>
      <c r="Y84" s="55">
        <v>-9.4572682901716165E-2</v>
      </c>
      <c r="Z84" s="55">
        <v>-9.4572682901716165E-2</v>
      </c>
      <c r="AA84" s="55">
        <v>-9.4572682901716165E-2</v>
      </c>
      <c r="AB84" s="55">
        <v>-9.4572682901716165E-2</v>
      </c>
    </row>
    <row r="85" spans="1:98" s="59" customFormat="1" hidden="1" outlineLevel="1">
      <c r="A85" s="57" t="s">
        <v>30</v>
      </c>
      <c r="B85" s="57" t="s">
        <v>30</v>
      </c>
      <c r="C85" s="80">
        <v>-388.66708148359851</v>
      </c>
      <c r="D85" s="80">
        <v>-361.85927961521253</v>
      </c>
      <c r="E85" s="80">
        <v>-457.41781666667214</v>
      </c>
      <c r="F85" s="80">
        <v>-502.08482568189129</v>
      </c>
      <c r="G85" s="80">
        <f>F85+E85+D85+C85</f>
        <v>-1710.0290034473746</v>
      </c>
      <c r="H85" s="80">
        <v>-469.95161258713142</v>
      </c>
      <c r="I85" s="80">
        <v>-489.40377006201817</v>
      </c>
      <c r="J85" s="80">
        <v>-420.10572630552269</v>
      </c>
      <c r="K85" s="80">
        <v>-355.31295313469644</v>
      </c>
      <c r="L85" s="80">
        <f>K85+J85+I85+H85</f>
        <v>-1734.7740620893687</v>
      </c>
      <c r="M85" s="80">
        <v>-346.16562998339288</v>
      </c>
      <c r="N85" s="80">
        <v>-315.05191210613469</v>
      </c>
      <c r="O85" s="80">
        <v>-314.61799999999999</v>
      </c>
      <c r="P85" s="80">
        <v>-430.3</v>
      </c>
      <c r="Q85" s="80">
        <v>-1410.6</v>
      </c>
      <c r="R85" s="80">
        <v>-372.2</v>
      </c>
      <c r="S85" s="80">
        <v>-346.6</v>
      </c>
      <c r="T85" s="80">
        <v>0</v>
      </c>
      <c r="U85" s="80">
        <v>-344.86302862043004</v>
      </c>
      <c r="V85" s="80">
        <v>-1438.9250286204301</v>
      </c>
      <c r="W85" s="80">
        <v>-336.43078149842052</v>
      </c>
      <c r="X85" s="80">
        <v>-359.0308238197149</v>
      </c>
      <c r="Y85" s="96">
        <f>AA85-Z85-X85-W85</f>
        <v>-409.83839468186477</v>
      </c>
      <c r="Z85" s="96">
        <v>-420.6</v>
      </c>
      <c r="AA85" s="96">
        <v>-1525.9</v>
      </c>
      <c r="AB85" s="96">
        <v>-338.6</v>
      </c>
    </row>
    <row r="86" spans="1:98" hidden="1" outlineLevel="1">
      <c r="A86" s="52" t="s">
        <v>224</v>
      </c>
      <c r="B86" s="52" t="s">
        <v>39</v>
      </c>
      <c r="C86" s="55">
        <f t="shared" ref="C86:S86" si="207">C85/C28</f>
        <v>-0.18320240501794191</v>
      </c>
      <c r="D86" s="55">
        <f t="shared" si="207"/>
        <v>-0.21930631020983019</v>
      </c>
      <c r="E86" s="55">
        <f t="shared" si="207"/>
        <v>-0.18614376258962614</v>
      </c>
      <c r="F86" s="55">
        <f t="shared" si="207"/>
        <v>-0.17503368039234635</v>
      </c>
      <c r="G86" s="55">
        <f t="shared" si="207"/>
        <v>-0.18796949041221905</v>
      </c>
      <c r="H86" s="55">
        <f t="shared" si="207"/>
        <v>-0.19883940060878039</v>
      </c>
      <c r="I86" s="55">
        <f t="shared" si="207"/>
        <v>-0.22205204529445494</v>
      </c>
      <c r="J86" s="55">
        <f t="shared" si="207"/>
        <v>-0.20455832489993719</v>
      </c>
      <c r="K86" s="55">
        <f t="shared" si="207"/>
        <v>-0.13120252793729406</v>
      </c>
      <c r="L86" s="55">
        <f t="shared" si="207"/>
        <v>-0.18594851003362758</v>
      </c>
      <c r="M86" s="55">
        <f t="shared" si="207"/>
        <v>-0.18793172351751228</v>
      </c>
      <c r="N86" s="55">
        <f t="shared" si="207"/>
        <v>-0.19166389130081962</v>
      </c>
      <c r="O86" s="55">
        <f t="shared" si="207"/>
        <v>-0.19095625616050574</v>
      </c>
      <c r="P86" s="55">
        <f t="shared" si="207"/>
        <v>-0.20862018811209154</v>
      </c>
      <c r="Q86" s="55">
        <f t="shared" si="207"/>
        <v>-0.19602719315334452</v>
      </c>
      <c r="R86" s="55">
        <f t="shared" si="207"/>
        <v>-0.23166936387401968</v>
      </c>
      <c r="S86" s="55">
        <f t="shared" si="207"/>
        <v>-0.22948786413204292</v>
      </c>
      <c r="T86" s="95">
        <v>0</v>
      </c>
      <c r="U86" s="55">
        <f t="shared" ref="U86" si="208">U85/U28</f>
        <v>-0.20119673659852599</v>
      </c>
      <c r="V86" s="55">
        <f>V85/V28</f>
        <v>-0.22888236819108945</v>
      </c>
      <c r="W86" s="55">
        <v>-0.240881122982777</v>
      </c>
      <c r="X86" s="55">
        <v>-0.240881122982777</v>
      </c>
      <c r="Y86" s="55">
        <v>-0.240881122982777</v>
      </c>
      <c r="Z86" s="55">
        <v>-0.240881122982777</v>
      </c>
      <c r="AA86" s="55">
        <v>-0.240881122982777</v>
      </c>
      <c r="AB86" s="55">
        <v>-0.240881122982777</v>
      </c>
    </row>
    <row r="87" spans="1:98" hidden="1" outlineLevel="1">
      <c r="A87" s="52" t="s">
        <v>215</v>
      </c>
      <c r="B87" s="52" t="s">
        <v>28</v>
      </c>
      <c r="C87" s="55" t="s">
        <v>103</v>
      </c>
      <c r="D87" s="55" t="s">
        <v>103</v>
      </c>
      <c r="E87" s="55" t="s">
        <v>103</v>
      </c>
      <c r="F87" s="55" t="s">
        <v>103</v>
      </c>
      <c r="G87" s="55" t="s">
        <v>103</v>
      </c>
      <c r="H87" s="55">
        <f t="shared" ref="H87:U87" si="209">H85/C85-1</f>
        <v>0.20913664927129427</v>
      </c>
      <c r="I87" s="55">
        <f t="shared" si="209"/>
        <v>0.3524698622691993</v>
      </c>
      <c r="J87" s="55">
        <f t="shared" si="209"/>
        <v>-8.1571134751708629E-2</v>
      </c>
      <c r="K87" s="55">
        <f t="shared" si="209"/>
        <v>-0.29232485237501671</v>
      </c>
      <c r="L87" s="55">
        <f t="shared" si="209"/>
        <v>1.4470549091336382E-2</v>
      </c>
      <c r="M87" s="55">
        <f t="shared" si="209"/>
        <v>-0.26340154877282818</v>
      </c>
      <c r="N87" s="55">
        <f t="shared" si="209"/>
        <v>-0.35625360616610957</v>
      </c>
      <c r="O87" s="55">
        <f t="shared" si="209"/>
        <v>-0.25109804437373118</v>
      </c>
      <c r="P87" s="55">
        <f t="shared" si="209"/>
        <v>0.21104506943454027</v>
      </c>
      <c r="Q87" s="55">
        <f t="shared" si="209"/>
        <v>-0.18686817446355652</v>
      </c>
      <c r="R87" s="55">
        <f t="shared" si="209"/>
        <v>7.520784203173525E-2</v>
      </c>
      <c r="S87" s="55">
        <f t="shared" si="209"/>
        <v>0.10013615750802818</v>
      </c>
      <c r="T87" s="55">
        <f t="shared" si="209"/>
        <v>-1</v>
      </c>
      <c r="U87" s="55">
        <f t="shared" si="209"/>
        <v>-0.19855210638989074</v>
      </c>
      <c r="V87" s="55">
        <f t="shared" ref="V87" si="210">V85/Q85-1</f>
        <v>2.0080128045108614E-2</v>
      </c>
      <c r="W87" s="55">
        <v>-9.6102145356204982E-2</v>
      </c>
      <c r="X87" s="55">
        <v>-9.6102145356204982E-2</v>
      </c>
      <c r="Y87" s="55">
        <v>-9.6102145356204982E-2</v>
      </c>
      <c r="Z87" s="55">
        <v>-9.6102145356204982E-2</v>
      </c>
      <c r="AA87" s="55">
        <v>-9.6102145356204982E-2</v>
      </c>
      <c r="AB87" s="55">
        <v>-9.6102145356204982E-2</v>
      </c>
    </row>
    <row r="88" spans="1:98" s="84" customFormat="1" hidden="1" outlineLevel="1">
      <c r="A88" s="81" t="s">
        <v>311</v>
      </c>
      <c r="B88" s="82" t="s">
        <v>312</v>
      </c>
      <c r="C88" s="83">
        <v>0</v>
      </c>
      <c r="D88" s="83">
        <v>0</v>
      </c>
      <c r="E88" s="83">
        <v>0</v>
      </c>
      <c r="F88" s="83">
        <v>0</v>
      </c>
      <c r="G88" s="83">
        <v>0</v>
      </c>
      <c r="H88" s="83">
        <v>-4.3353513543139002</v>
      </c>
      <c r="I88" s="83">
        <v>-8.808493243022042</v>
      </c>
      <c r="J88" s="83">
        <v>-10.790780621357811</v>
      </c>
      <c r="K88" s="83">
        <v>4.6840519453065781</v>
      </c>
      <c r="L88" s="83">
        <v>-19.250573273387175</v>
      </c>
      <c r="M88" s="83">
        <v>1</v>
      </c>
      <c r="N88" s="83">
        <v>1</v>
      </c>
      <c r="O88" s="83">
        <v>-30</v>
      </c>
      <c r="P88" s="83">
        <v>-13.400000000000034</v>
      </c>
      <c r="Q88" s="83">
        <v>-51.500000000000455</v>
      </c>
      <c r="R88" s="83">
        <v>-4.5973630527016098</v>
      </c>
      <c r="S88" s="83">
        <v>-4.9495321587818921</v>
      </c>
      <c r="T88" s="83">
        <v>-3.1</v>
      </c>
      <c r="U88" s="83">
        <v>-4.3288641340096206</v>
      </c>
      <c r="V88" s="83">
        <v>-6.0201515887306414</v>
      </c>
      <c r="W88" s="83">
        <v>-3.8899573585139251</v>
      </c>
      <c r="X88" s="83">
        <v>-3.8694768267405379</v>
      </c>
      <c r="Y88" s="91">
        <f>AA88-Z88-W88-X88</f>
        <v>-0.24056581474554051</v>
      </c>
      <c r="Z88" s="91">
        <v>-30.2</v>
      </c>
      <c r="AA88" s="91">
        <v>-38.200000000000003</v>
      </c>
      <c r="AB88" s="91">
        <v>-6.1</v>
      </c>
    </row>
    <row r="89" spans="1:98" hidden="1" outlineLevel="1">
      <c r="A89" s="52" t="s">
        <v>224</v>
      </c>
      <c r="B89" s="52" t="s">
        <v>39</v>
      </c>
      <c r="C89" s="55" t="s">
        <v>103</v>
      </c>
      <c r="D89" s="55" t="s">
        <v>103</v>
      </c>
      <c r="E89" s="55" t="s">
        <v>103</v>
      </c>
      <c r="F89" s="55" t="s">
        <v>103</v>
      </c>
      <c r="G89" s="55" t="s">
        <v>103</v>
      </c>
      <c r="H89" s="55">
        <f t="shared" ref="H89:T89" si="211">H88/H23</f>
        <v>-5.7426297424553285E-4</v>
      </c>
      <c r="I89" s="55">
        <f t="shared" si="211"/>
        <v>-1.138390065269427E-3</v>
      </c>
      <c r="J89" s="55">
        <f t="shared" si="211"/>
        <v>-1.4188671493946244E-3</v>
      </c>
      <c r="K89" s="55">
        <f t="shared" si="211"/>
        <v>5.2924609680759301E-4</v>
      </c>
      <c r="L89" s="55">
        <f t="shared" si="211"/>
        <v>-6.0645621285126223E-4</v>
      </c>
      <c r="M89" s="55">
        <f t="shared" si="211"/>
        <v>1.5166461310464337E-4</v>
      </c>
      <c r="N89" s="55">
        <f t="shared" si="211"/>
        <v>1.3891169709418533E-4</v>
      </c>
      <c r="O89" s="55">
        <f t="shared" si="211"/>
        <v>-4.0403360212791029E-3</v>
      </c>
      <c r="P89" s="55">
        <f t="shared" si="211"/>
        <v>-1.6737655978715741E-3</v>
      </c>
      <c r="Q89" s="55">
        <f t="shared" si="211"/>
        <v>-1.7622900844257523E-3</v>
      </c>
      <c r="R89" s="55">
        <f t="shared" si="211"/>
        <v>-7.1030097688382543E-4</v>
      </c>
      <c r="S89" s="55">
        <f t="shared" si="211"/>
        <v>-7.0973768910853239E-4</v>
      </c>
      <c r="T89" s="55">
        <f t="shared" si="211"/>
        <v>-6.0903732809430258E-4</v>
      </c>
      <c r="U89" s="55">
        <f t="shared" ref="U89" si="212">U88/U23</f>
        <v>-6.5456255762402099E-4</v>
      </c>
      <c r="V89" s="55">
        <f>V88/V23</f>
        <v>-2.2515929389768755E-4</v>
      </c>
      <c r="W89" s="55">
        <f>W88/W23</f>
        <v>-6.3714928765528712E-4</v>
      </c>
      <c r="X89" s="55">
        <f>X88/X23</f>
        <v>-5.2627097769406743E-4</v>
      </c>
      <c r="Y89" s="55">
        <f t="shared" ref="Y89:AA89" si="213">Y88/Y23</f>
        <v>-3.168343900146621E-5</v>
      </c>
      <c r="Z89" s="55">
        <f t="shared" si="213"/>
        <v>-3.3534689526516833E-3</v>
      </c>
      <c r="AA89" s="55">
        <f t="shared" si="213"/>
        <v>-1.2709491060366291E-3</v>
      </c>
      <c r="AB89" s="55">
        <f t="shared" ref="AB89" si="214">AB88/AB23</f>
        <v>-9.132556816480521E-4</v>
      </c>
    </row>
    <row r="90" spans="1:98" hidden="1" outlineLevel="1">
      <c r="A90" s="52" t="s">
        <v>215</v>
      </c>
      <c r="B90" s="52" t="s">
        <v>28</v>
      </c>
      <c r="C90" s="55" t="s">
        <v>103</v>
      </c>
      <c r="D90" s="55" t="s">
        <v>103</v>
      </c>
      <c r="E90" s="55" t="s">
        <v>103</v>
      </c>
      <c r="F90" s="55" t="s">
        <v>103</v>
      </c>
      <c r="G90" s="55" t="s">
        <v>103</v>
      </c>
      <c r="H90" s="55" t="s">
        <v>103</v>
      </c>
      <c r="I90" s="55" t="s">
        <v>103</v>
      </c>
      <c r="J90" s="55" t="s">
        <v>103</v>
      </c>
      <c r="K90" s="55" t="s">
        <v>103</v>
      </c>
      <c r="L90" s="55" t="s">
        <v>103</v>
      </c>
      <c r="M90" s="55">
        <f t="shared" ref="M90:Q90" si="215">M88/H88-1</f>
        <v>-1.2306618122208131</v>
      </c>
      <c r="N90" s="55">
        <f t="shared" si="215"/>
        <v>-1.1135267942439742</v>
      </c>
      <c r="O90" s="55">
        <f t="shared" si="215"/>
        <v>1.7801510430693086</v>
      </c>
      <c r="P90" s="55">
        <f t="shared" si="215"/>
        <v>-3.8607710069114072</v>
      </c>
      <c r="Q90" s="55">
        <f t="shared" si="215"/>
        <v>1.675245005362842</v>
      </c>
      <c r="R90" s="55" t="s">
        <v>103</v>
      </c>
      <c r="S90" s="55" t="s">
        <v>103</v>
      </c>
      <c r="T90" s="55" t="s">
        <v>103</v>
      </c>
      <c r="U90" s="55" t="s">
        <v>103</v>
      </c>
      <c r="V90" s="55">
        <f t="shared" ref="V90" si="216">V88/Q88-1</f>
        <v>-0.88310385264600799</v>
      </c>
      <c r="W90" s="55" t="s">
        <v>103</v>
      </c>
      <c r="X90" s="55" t="s">
        <v>103</v>
      </c>
      <c r="Y90" s="55" t="s">
        <v>103</v>
      </c>
      <c r="Z90" s="55" t="s">
        <v>103</v>
      </c>
      <c r="AA90" s="55" t="s">
        <v>103</v>
      </c>
      <c r="AB90" s="55" t="s">
        <v>103</v>
      </c>
    </row>
    <row r="91" spans="1:98" hidden="1" outlineLevel="1"/>
    <row r="92" spans="1:98" s="72" customFormat="1" hidden="1" outlineLevel="1">
      <c r="A92" s="73" t="s">
        <v>228</v>
      </c>
      <c r="B92" s="73" t="s">
        <v>43</v>
      </c>
      <c r="C92" s="79">
        <f t="shared" ref="C92:V92" si="217">C95+C98+C101</f>
        <v>-9.3106850594717816</v>
      </c>
      <c r="D92" s="79">
        <f t="shared" si="217"/>
        <v>111.01986365370378</v>
      </c>
      <c r="E92" s="79">
        <f t="shared" si="217"/>
        <v>-24.405009917738397</v>
      </c>
      <c r="F92" s="79">
        <f t="shared" si="217"/>
        <v>-14.670696021668164</v>
      </c>
      <c r="G92" s="79">
        <f t="shared" si="217"/>
        <v>62.633472654825418</v>
      </c>
      <c r="H92" s="79">
        <f t="shared" si="217"/>
        <v>10.505763748249146</v>
      </c>
      <c r="I92" s="79">
        <f t="shared" si="217"/>
        <v>-5.251782114057141</v>
      </c>
      <c r="J92" s="79">
        <f t="shared" si="217"/>
        <v>241.81010622225014</v>
      </c>
      <c r="K92" s="79">
        <f t="shared" si="217"/>
        <v>52.204089194669763</v>
      </c>
      <c r="L92" s="79">
        <f t="shared" si="217"/>
        <v>303.57505158408492</v>
      </c>
      <c r="M92" s="79">
        <f t="shared" si="217"/>
        <v>27.750262560225366</v>
      </c>
      <c r="N92" s="79">
        <f t="shared" si="217"/>
        <v>129.79182654426137</v>
      </c>
      <c r="O92" s="79">
        <f t="shared" si="217"/>
        <v>38.192999999999998</v>
      </c>
      <c r="P92" s="79">
        <f t="shared" si="217"/>
        <v>-362.6</v>
      </c>
      <c r="Q92" s="79">
        <f t="shared" si="217"/>
        <v>-166.4070000000001</v>
      </c>
      <c r="R92" s="79">
        <f>R95+R98+R101</f>
        <v>34.086503600239332</v>
      </c>
      <c r="S92" s="79">
        <f>S95+S98+S101</f>
        <v>-50.9</v>
      </c>
      <c r="T92" s="79">
        <f t="shared" si="217"/>
        <v>-26.5</v>
      </c>
      <c r="U92" s="79">
        <f t="shared" si="217"/>
        <v>-544.77940746284344</v>
      </c>
      <c r="V92" s="79">
        <f t="shared" si="217"/>
        <v>-589.27940746284344</v>
      </c>
      <c r="W92" s="79">
        <f t="shared" ref="W92:AB92" si="218">W95+W98+W101</f>
        <v>-50.358776641571751</v>
      </c>
      <c r="X92" s="79">
        <f t="shared" si="218"/>
        <v>26.347644642127776</v>
      </c>
      <c r="Y92" s="79">
        <f t="shared" si="218"/>
        <v>-11.788868000556064</v>
      </c>
      <c r="Z92" s="79">
        <f t="shared" si="218"/>
        <v>-436</v>
      </c>
      <c r="AA92" s="79">
        <f t="shared" si="218"/>
        <v>-471.8</v>
      </c>
      <c r="AB92" s="79">
        <f t="shared" si="218"/>
        <v>27.700000000000003</v>
      </c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</row>
    <row r="93" spans="1:98" hidden="1" outlineLevel="1">
      <c r="A93" s="52" t="s">
        <v>224</v>
      </c>
      <c r="B93" s="52" t="s">
        <v>39</v>
      </c>
      <c r="C93" s="55">
        <f t="shared" ref="C93:T93" si="219">C92/C23</f>
        <v>-1.4816840806934517E-3</v>
      </c>
      <c r="D93" s="55">
        <f t="shared" si="219"/>
        <v>1.9734180559079231E-2</v>
      </c>
      <c r="E93" s="55">
        <f t="shared" si="219"/>
        <v>-2.8574094530261856E-3</v>
      </c>
      <c r="F93" s="55">
        <f t="shared" si="219"/>
        <v>-1.5965245982509221E-3</v>
      </c>
      <c r="G93" s="55">
        <f t="shared" si="219"/>
        <v>2.113160089599398E-3</v>
      </c>
      <c r="H93" s="55">
        <f t="shared" si="219"/>
        <v>1.3915991216691659E-3</v>
      </c>
      <c r="I93" s="55">
        <f t="shared" si="219"/>
        <v>-6.7872863367846232E-4</v>
      </c>
      <c r="J93" s="55">
        <f t="shared" si="219"/>
        <v>3.1795328637420052E-2</v>
      </c>
      <c r="K93" s="55">
        <f t="shared" si="219"/>
        <v>5.8984850651279588E-3</v>
      </c>
      <c r="L93" s="55">
        <f t="shared" si="219"/>
        <v>9.563610053853585E-3</v>
      </c>
      <c r="M93" s="55">
        <f t="shared" si="219"/>
        <v>4.2087328347488497E-3</v>
      </c>
      <c r="N93" s="55">
        <f t="shared" si="219"/>
        <v>1.802960289421748E-2</v>
      </c>
      <c r="O93" s="55">
        <f t="shared" si="219"/>
        <v>5.1437517886904257E-3</v>
      </c>
      <c r="P93" s="55">
        <f t="shared" si="219"/>
        <v>-4.5291597446882929E-2</v>
      </c>
      <c r="Q93" s="55">
        <f t="shared" si="219"/>
        <v>-5.694318564641432E-3</v>
      </c>
      <c r="R93" s="55">
        <f t="shared" si="219"/>
        <v>5.2664269774335528E-3</v>
      </c>
      <c r="S93" s="55">
        <f t="shared" si="219"/>
        <v>-7.2988006172516762E-3</v>
      </c>
      <c r="T93" s="55">
        <f t="shared" si="219"/>
        <v>-5.2062868369351671E-3</v>
      </c>
      <c r="U93" s="55">
        <f t="shared" ref="U93" si="220">U92/U23</f>
        <v>-8.2375466462026176E-2</v>
      </c>
      <c r="V93" s="55">
        <f>V92/V23</f>
        <v>-2.2039600388328046E-2</v>
      </c>
      <c r="W93" s="55">
        <f>W92/W23</f>
        <v>-8.2484345475259766E-3</v>
      </c>
      <c r="X93" s="55">
        <f>X92/X23</f>
        <v>3.583430351598331E-3</v>
      </c>
      <c r="Y93" s="55">
        <f t="shared" ref="Y93:AA93" si="221">Y92/Y23</f>
        <v>-1.5526390588248738E-3</v>
      </c>
      <c r="Z93" s="55">
        <f t="shared" si="221"/>
        <v>-4.8414319978679933E-2</v>
      </c>
      <c r="AA93" s="55">
        <f t="shared" si="221"/>
        <v>-1.5697219587122554E-2</v>
      </c>
      <c r="AB93" s="55">
        <f t="shared" ref="AB93" si="222">AB92/AB23</f>
        <v>4.1470790789591878E-3</v>
      </c>
    </row>
    <row r="94" spans="1:98" hidden="1" outlineLevel="1">
      <c r="A94" s="52" t="s">
        <v>215</v>
      </c>
      <c r="B94" s="52" t="s">
        <v>28</v>
      </c>
      <c r="C94" s="55" t="s">
        <v>103</v>
      </c>
      <c r="D94" s="55" t="s">
        <v>103</v>
      </c>
      <c r="E94" s="55" t="s">
        <v>103</v>
      </c>
      <c r="F94" s="55" t="s">
        <v>103</v>
      </c>
      <c r="G94" s="55" t="s">
        <v>103</v>
      </c>
      <c r="H94" s="55">
        <f t="shared" ref="H94:U94" si="223">H92/C92-1</f>
        <v>-2.1283556130557342</v>
      </c>
      <c r="I94" s="55">
        <f t="shared" si="223"/>
        <v>-1.0473048870825372</v>
      </c>
      <c r="J94" s="55">
        <f t="shared" si="223"/>
        <v>-10.90821585556883</v>
      </c>
      <c r="K94" s="55">
        <f t="shared" si="223"/>
        <v>-4.5583921251974644</v>
      </c>
      <c r="L94" s="55">
        <f t="shared" si="223"/>
        <v>3.8468500741942631</v>
      </c>
      <c r="M94" s="55">
        <f t="shared" si="223"/>
        <v>1.6414321914339762</v>
      </c>
      <c r="N94" s="55">
        <f t="shared" si="223"/>
        <v>-25.713863546786357</v>
      </c>
      <c r="O94" s="55">
        <f t="shared" si="223"/>
        <v>-0.84205374789051857</v>
      </c>
      <c r="P94" s="55">
        <f t="shared" si="223"/>
        <v>-7.9458160384306229</v>
      </c>
      <c r="Q94" s="55">
        <f t="shared" si="223"/>
        <v>-1.5481576932349077</v>
      </c>
      <c r="R94" s="55">
        <f t="shared" si="223"/>
        <v>0.22833085006899156</v>
      </c>
      <c r="S94" s="55">
        <f t="shared" si="223"/>
        <v>-1.3921664511181078</v>
      </c>
      <c r="T94" s="55">
        <f t="shared" si="223"/>
        <v>-1.6938444217526771</v>
      </c>
      <c r="U94" s="55">
        <f t="shared" si="223"/>
        <v>0.50242528257816721</v>
      </c>
      <c r="V94" s="55">
        <f t="shared" ref="V94:X94" si="224">V92/Q92-1</f>
        <v>2.5411936244439421</v>
      </c>
      <c r="W94" s="55">
        <f t="shared" si="224"/>
        <v>-2.4773817001641132</v>
      </c>
      <c r="X94" s="55">
        <f t="shared" si="224"/>
        <v>-1.517635454658699</v>
      </c>
      <c r="Y94" s="55">
        <f t="shared" ref="Y94" si="225">Y92/T92-1</f>
        <v>-0.55513705658279</v>
      </c>
      <c r="Z94" s="55">
        <f t="shared" ref="Z94:AB94" si="226">Z92/U92-1</f>
        <v>-0.19967606332525101</v>
      </c>
      <c r="AA94" s="55">
        <f t="shared" ref="AA94" si="227">AA92/V92-1</f>
        <v>-0.19936112814234219</v>
      </c>
      <c r="AB94" s="55">
        <f t="shared" si="226"/>
        <v>-1.5500530760934597</v>
      </c>
    </row>
    <row r="95" spans="1:98" s="59" customFormat="1" hidden="1" outlineLevel="1">
      <c r="A95" s="57" t="s">
        <v>219</v>
      </c>
      <c r="B95" s="57" t="s">
        <v>29</v>
      </c>
      <c r="C95" s="80">
        <v>2.7091927488883525</v>
      </c>
      <c r="D95" s="80">
        <v>110.35735251303892</v>
      </c>
      <c r="E95" s="80">
        <v>-26.08881145325995</v>
      </c>
      <c r="F95" s="80">
        <v>-10.773325267912538</v>
      </c>
      <c r="G95" s="80">
        <f>F95+E95+D95+C95</f>
        <v>76.204408540754784</v>
      </c>
      <c r="H95" s="80">
        <v>10.562849993198508</v>
      </c>
      <c r="I95" s="80">
        <v>-6.5487556940574612</v>
      </c>
      <c r="J95" s="80">
        <v>247.73031945493926</v>
      </c>
      <c r="K95" s="80">
        <v>45.24781754498315</v>
      </c>
      <c r="L95" s="80">
        <v>301.21374447906345</v>
      </c>
      <c r="M95" s="80">
        <v>37.001478660386994</v>
      </c>
      <c r="N95" s="80">
        <v>18.715234277277428</v>
      </c>
      <c r="O95" s="80">
        <v>58.079000000000001</v>
      </c>
      <c r="P95" s="80">
        <v>-43.4</v>
      </c>
      <c r="Q95" s="80">
        <v>70.395712937664427</v>
      </c>
      <c r="R95" s="80">
        <v>34</v>
      </c>
      <c r="S95" s="80">
        <v>-4.5</v>
      </c>
      <c r="T95" s="80">
        <v>-26.2</v>
      </c>
      <c r="U95" s="80">
        <v>118.17975992368666</v>
      </c>
      <c r="V95" s="80">
        <f>U95+T95+S95+R95</f>
        <v>121.47975992368666</v>
      </c>
      <c r="W95" s="80">
        <v>103.11408388172447</v>
      </c>
      <c r="X95" s="80">
        <v>56.062147563910024</v>
      </c>
      <c r="Y95" s="96">
        <f>AA95-Z95-X95-W95</f>
        <v>4.6237685543654834</v>
      </c>
      <c r="Z95" s="96">
        <v>14.8</v>
      </c>
      <c r="AA95" s="96">
        <v>178.6</v>
      </c>
      <c r="AB95" s="96">
        <v>20.7</v>
      </c>
    </row>
    <row r="96" spans="1:98" hidden="1" outlineLevel="1">
      <c r="A96" s="52" t="s">
        <v>224</v>
      </c>
      <c r="B96" s="52" t="s">
        <v>39</v>
      </c>
      <c r="C96" s="55">
        <f t="shared" ref="C96:T96" si="228">C95/C25</f>
        <v>6.5088280557711097E-4</v>
      </c>
      <c r="D96" s="55">
        <f t="shared" si="228"/>
        <v>2.7757636616652388E-2</v>
      </c>
      <c r="E96" s="55">
        <f t="shared" si="228"/>
        <v>-4.2883694728349468E-3</v>
      </c>
      <c r="F96" s="55">
        <f t="shared" si="228"/>
        <v>-1.7044672219292505E-3</v>
      </c>
      <c r="G96" s="55">
        <f t="shared" si="228"/>
        <v>3.709625702126068E-3</v>
      </c>
      <c r="H96" s="55">
        <f t="shared" si="228"/>
        <v>2.0368226353099793E-3</v>
      </c>
      <c r="I96" s="55">
        <f t="shared" si="228"/>
        <v>-1.1834378464833525E-3</v>
      </c>
      <c r="J96" s="55">
        <f t="shared" si="228"/>
        <v>4.4624132814404693E-2</v>
      </c>
      <c r="K96" s="55">
        <f t="shared" si="228"/>
        <v>7.3665950312059008E-3</v>
      </c>
      <c r="L96" s="55">
        <f t="shared" si="228"/>
        <v>1.3439002213358048E-2</v>
      </c>
      <c r="M96" s="55">
        <f t="shared" si="228"/>
        <v>7.7872924388116931E-3</v>
      </c>
      <c r="N96" s="55">
        <f t="shared" si="228"/>
        <v>3.3690518415516011E-3</v>
      </c>
      <c r="O96" s="55">
        <f t="shared" si="228"/>
        <v>1.0052560495976396E-2</v>
      </c>
      <c r="P96" s="55">
        <f t="shared" si="228"/>
        <v>-7.3024633194238792E-3</v>
      </c>
      <c r="Q96" s="55">
        <f t="shared" si="228"/>
        <v>3.1958396370244807E-3</v>
      </c>
      <c r="R96" s="55">
        <f t="shared" si="228"/>
        <v>6.9905627403005948E-3</v>
      </c>
      <c r="S96" s="55">
        <f t="shared" si="228"/>
        <v>-8.2389919653276826E-4</v>
      </c>
      <c r="T96" s="55">
        <f t="shared" si="228"/>
        <v>-5.1481568812387019E-3</v>
      </c>
      <c r="U96" s="55">
        <f t="shared" ref="U96" si="229">U95/U25</f>
        <v>2.4206197406636418E-2</v>
      </c>
      <c r="V96" s="55">
        <f>V95/V25</f>
        <v>5.9429911405117775E-3</v>
      </c>
      <c r="W96" s="55">
        <f>W95/W25</f>
        <v>2.1917930477727311E-2</v>
      </c>
      <c r="X96" s="55">
        <f>X95/X25</f>
        <v>9.4660518848366862E-3</v>
      </c>
      <c r="Y96" s="55">
        <f t="shared" ref="Y96:AA96" si="230">Y95/Y25</f>
        <v>7.5844198878875248E-4</v>
      </c>
      <c r="Z96" s="55">
        <f t="shared" si="230"/>
        <v>2.0670102372871888E-3</v>
      </c>
      <c r="AA96" s="55">
        <f t="shared" si="230"/>
        <v>7.4779659597630161E-3</v>
      </c>
      <c r="AB96" s="55">
        <f t="shared" ref="AB96" si="231">AB95/AB25</f>
        <v>3.9166713969461314E-3</v>
      </c>
    </row>
    <row r="97" spans="1:98" hidden="1" outlineLevel="1">
      <c r="A97" s="52" t="s">
        <v>215</v>
      </c>
      <c r="B97" s="52" t="s">
        <v>28</v>
      </c>
      <c r="C97" s="55" t="s">
        <v>103</v>
      </c>
      <c r="D97" s="55" t="s">
        <v>103</v>
      </c>
      <c r="E97" s="55" t="s">
        <v>103</v>
      </c>
      <c r="F97" s="55" t="s">
        <v>103</v>
      </c>
      <c r="G97" s="55" t="s">
        <v>103</v>
      </c>
      <c r="H97" s="55">
        <f t="shared" ref="H97:U97" si="232">H95/C95-1</f>
        <v>2.8988920214453926</v>
      </c>
      <c r="I97" s="55">
        <f t="shared" si="232"/>
        <v>-1.0593413628084609</v>
      </c>
      <c r="J97" s="55">
        <f t="shared" si="232"/>
        <v>-10.495653717256019</v>
      </c>
      <c r="K97" s="55">
        <f t="shared" si="232"/>
        <v>-5.199986208506119</v>
      </c>
      <c r="L97" s="55">
        <f t="shared" si="232"/>
        <v>2.9527075958862894</v>
      </c>
      <c r="M97" s="55">
        <f t="shared" si="232"/>
        <v>2.5029824984935409</v>
      </c>
      <c r="N97" s="55">
        <f t="shared" si="232"/>
        <v>-3.8578305790610266</v>
      </c>
      <c r="O97" s="55">
        <f t="shared" si="232"/>
        <v>-0.76555554391651992</v>
      </c>
      <c r="P97" s="55">
        <f t="shared" si="232"/>
        <v>-1.9591622835035936</v>
      </c>
      <c r="Q97" s="55">
        <f t="shared" si="232"/>
        <v>-0.76629315817108257</v>
      </c>
      <c r="R97" s="55">
        <f t="shared" si="232"/>
        <v>-8.1117803100131614E-2</v>
      </c>
      <c r="S97" s="55">
        <f t="shared" si="232"/>
        <v>-1.2404458278923896</v>
      </c>
      <c r="T97" s="55">
        <f t="shared" si="232"/>
        <v>-1.4511096954148659</v>
      </c>
      <c r="U97" s="55">
        <f t="shared" si="232"/>
        <v>-3.7230359429420892</v>
      </c>
      <c r="V97" s="55">
        <f t="shared" ref="V97:X97" si="233">V95/Q95-1</f>
        <v>0.72566985764115044</v>
      </c>
      <c r="W97" s="55">
        <f t="shared" si="233"/>
        <v>2.0327671729918961</v>
      </c>
      <c r="X97" s="55">
        <f t="shared" si="233"/>
        <v>-13.458255014202228</v>
      </c>
      <c r="Y97" s="55">
        <f t="shared" ref="Y97" si="234">Y95/T95-1</f>
        <v>-1.1764797158154765</v>
      </c>
      <c r="Z97" s="55">
        <f t="shared" ref="Z97:AB97" si="235">Z95/U95-1</f>
        <v>-0.87476704970836849</v>
      </c>
      <c r="AA97" s="55">
        <f t="shared" ref="AA97" si="236">AA95/V95-1</f>
        <v>0.47020376161589517</v>
      </c>
      <c r="AB97" s="55">
        <f t="shared" si="235"/>
        <v>-0.79925147738553703</v>
      </c>
    </row>
    <row r="98" spans="1:98" s="59" customFormat="1" hidden="1" outlineLevel="1">
      <c r="A98" s="57" t="s">
        <v>30</v>
      </c>
      <c r="B98" s="57" t="s">
        <v>30</v>
      </c>
      <c r="C98" s="80">
        <v>-12.019877808360134</v>
      </c>
      <c r="D98" s="80">
        <v>0.66251114066484007</v>
      </c>
      <c r="E98" s="80">
        <v>1.6838015355215532</v>
      </c>
      <c r="F98" s="80">
        <v>-3.8973707537556255</v>
      </c>
      <c r="G98" s="80">
        <f>F98+E98+D98+C98</f>
        <v>-13.570935885929366</v>
      </c>
      <c r="H98" s="80">
        <v>-5.708624494936182E-2</v>
      </c>
      <c r="I98" s="80">
        <v>1.2969735800003164</v>
      </c>
      <c r="J98" s="80">
        <v>-7.4098773174195998</v>
      </c>
      <c r="K98" s="80">
        <v>5.0461916343877311</v>
      </c>
      <c r="L98" s="80">
        <f>K98+J98+I98+H98</f>
        <v>-1.1237983479809142</v>
      </c>
      <c r="M98" s="80">
        <v>-3.7031173907582371E-2</v>
      </c>
      <c r="N98" s="80">
        <v>111.07659226698395</v>
      </c>
      <c r="O98" s="80">
        <v>-19.885999999999999</v>
      </c>
      <c r="P98" s="80">
        <v>-316.89999999999998</v>
      </c>
      <c r="Q98" s="80">
        <v>-225.74643890692366</v>
      </c>
      <c r="R98" s="80">
        <v>0.6</v>
      </c>
      <c r="S98" s="80">
        <v>-46.4</v>
      </c>
      <c r="T98" s="96">
        <v>0</v>
      </c>
      <c r="U98" s="80">
        <v>-663.95916738653011</v>
      </c>
      <c r="V98" s="80">
        <f>U98+T98+S98+R98</f>
        <v>-709.75916738653007</v>
      </c>
      <c r="W98" s="80">
        <v>-139.92862001974152</v>
      </c>
      <c r="X98" s="80">
        <v>1.0646730428588036</v>
      </c>
      <c r="Y98" s="96">
        <f>AA98-Z98-X98-W98</f>
        <v>46.363946976882715</v>
      </c>
      <c r="Z98" s="96">
        <v>-16.8</v>
      </c>
      <c r="AA98" s="96">
        <v>-109.3</v>
      </c>
      <c r="AB98" s="96">
        <v>7.9</v>
      </c>
    </row>
    <row r="99" spans="1:98" hidden="1" outlineLevel="1">
      <c r="A99" s="52" t="s">
        <v>224</v>
      </c>
      <c r="B99" s="52" t="s">
        <v>39</v>
      </c>
      <c r="C99" s="55">
        <f t="shared" ref="C99:S99" si="237">C98/C28</f>
        <v>-5.6656985564811496E-3</v>
      </c>
      <c r="D99" s="55">
        <f t="shared" si="237"/>
        <v>4.0151761172633408E-4</v>
      </c>
      <c r="E99" s="55">
        <f t="shared" si="237"/>
        <v>6.8521413433393424E-4</v>
      </c>
      <c r="F99" s="55">
        <f t="shared" si="237"/>
        <v>-1.3586770840103963E-3</v>
      </c>
      <c r="G99" s="55">
        <f t="shared" si="237"/>
        <v>-1.4917418931213718E-3</v>
      </c>
      <c r="H99" s="55">
        <f t="shared" si="237"/>
        <v>-2.4153539268114735E-5</v>
      </c>
      <c r="I99" s="55">
        <f t="shared" si="237"/>
        <v>5.8846223455827947E-4</v>
      </c>
      <c r="J99" s="55">
        <f t="shared" si="237"/>
        <v>-3.6080253061417686E-3</v>
      </c>
      <c r="K99" s="55">
        <f t="shared" si="237"/>
        <v>1.8633519916643989E-3</v>
      </c>
      <c r="L99" s="55">
        <f t="shared" si="237"/>
        <v>-1.2045870004167601E-4</v>
      </c>
      <c r="M99" s="55">
        <f t="shared" si="237"/>
        <v>-2.0104053474813647E-5</v>
      </c>
      <c r="N99" s="55">
        <f t="shared" si="237"/>
        <v>6.7574171392912261E-2</v>
      </c>
      <c r="O99" s="55">
        <f t="shared" si="237"/>
        <v>-1.2069735711268322E-2</v>
      </c>
      <c r="P99" s="55">
        <f t="shared" si="237"/>
        <v>-0.15364103558615338</v>
      </c>
      <c r="Q99" s="55">
        <f t="shared" si="237"/>
        <v>-3.1371360260376589E-2</v>
      </c>
      <c r="R99" s="55">
        <f t="shared" si="237"/>
        <v>3.7345947964645838E-4</v>
      </c>
      <c r="S99" s="55">
        <f t="shared" si="237"/>
        <v>-3.0721976040758197E-2</v>
      </c>
      <c r="T99" s="95">
        <v>0</v>
      </c>
      <c r="U99" s="55">
        <f t="shared" ref="U99" si="238">U98/U28</f>
        <v>-0.38736079726271511</v>
      </c>
      <c r="V99" s="55">
        <f>V98/V28</f>
        <v>-0.11289772284558505</v>
      </c>
      <c r="W99" s="55">
        <f>W98/W28</f>
        <v>-0.10018751250305517</v>
      </c>
      <c r="X99" s="55">
        <f>X98/X28</f>
        <v>7.4617404261217079E-4</v>
      </c>
      <c r="Y99" s="55">
        <f t="shared" ref="Y99:AA99" si="239">Y98/Y28</f>
        <v>3.0998367684307998E-2</v>
      </c>
      <c r="Z99" s="55">
        <f t="shared" si="239"/>
        <v>-9.1032240585207265E-3</v>
      </c>
      <c r="AA99" s="55">
        <f t="shared" si="239"/>
        <v>-1.7729978749979725E-2</v>
      </c>
      <c r="AB99" s="55">
        <f t="shared" ref="AB99" si="240">AB98/AB28</f>
        <v>5.6659255540414547E-3</v>
      </c>
    </row>
    <row r="100" spans="1:98" hidden="1" outlineLevel="1">
      <c r="A100" s="52" t="s">
        <v>215</v>
      </c>
      <c r="B100" s="52" t="s">
        <v>28</v>
      </c>
      <c r="C100" s="55" t="s">
        <v>103</v>
      </c>
      <c r="D100" s="55" t="s">
        <v>103</v>
      </c>
      <c r="E100" s="55" t="s">
        <v>103</v>
      </c>
      <c r="F100" s="55" t="s">
        <v>103</v>
      </c>
      <c r="G100" s="55" t="s">
        <v>103</v>
      </c>
      <c r="H100" s="55">
        <f t="shared" ref="H100:U100" si="241">H98/C98-1</f>
        <v>-0.99525068009346507</v>
      </c>
      <c r="I100" s="55">
        <f t="shared" si="241"/>
        <v>0.9576630495583569</v>
      </c>
      <c r="J100" s="55">
        <f t="shared" si="241"/>
        <v>-5.4006833116020463</v>
      </c>
      <c r="K100" s="55">
        <f t="shared" si="241"/>
        <v>-2.2947681791692687</v>
      </c>
      <c r="L100" s="55">
        <f t="shared" si="241"/>
        <v>-0.91719079970408735</v>
      </c>
      <c r="M100" s="55">
        <f t="shared" si="241"/>
        <v>-0.35131179252671529</v>
      </c>
      <c r="N100" s="55">
        <f t="shared" si="241"/>
        <v>84.642910526332273</v>
      </c>
      <c r="O100" s="55">
        <f t="shared" si="241"/>
        <v>1.6837151477866921</v>
      </c>
      <c r="P100" s="55">
        <f t="shared" si="241"/>
        <v>-63.799834600108355</v>
      </c>
      <c r="Q100" s="55">
        <f t="shared" si="241"/>
        <v>199.87806616953452</v>
      </c>
      <c r="R100" s="55">
        <f t="shared" si="241"/>
        <v>-17.202564938864821</v>
      </c>
      <c r="S100" s="55">
        <f t="shared" si="241"/>
        <v>-1.4177297759412069</v>
      </c>
      <c r="T100" s="55">
        <f t="shared" si="241"/>
        <v>-1</v>
      </c>
      <c r="U100" s="55">
        <f t="shared" si="241"/>
        <v>1.0951693511723892</v>
      </c>
      <c r="V100" s="55">
        <f t="shared" ref="V100" si="242">V98/Q98-1</f>
        <v>2.1440547670351831</v>
      </c>
      <c r="W100" s="55">
        <f>W98/R98-1</f>
        <v>-234.21436669956921</v>
      </c>
      <c r="X100" s="55">
        <f>X98/S98-1</f>
        <v>-1.0229455397167846</v>
      </c>
      <c r="Y100" s="55" t="e">
        <f t="shared" ref="Y100:AB100" si="243">Y98/T98-1</f>
        <v>#DIV/0!</v>
      </c>
      <c r="Z100" s="55">
        <f t="shared" si="243"/>
        <v>-0.97469723918998208</v>
      </c>
      <c r="AA100" s="55">
        <f t="shared" si="243"/>
        <v>-0.84600410248667357</v>
      </c>
      <c r="AB100" s="55">
        <f t="shared" si="243"/>
        <v>-1.0564573566071433</v>
      </c>
    </row>
    <row r="101" spans="1:98" s="84" customFormat="1" hidden="1" outlineLevel="1">
      <c r="A101" s="81" t="s">
        <v>225</v>
      </c>
      <c r="B101" s="82" t="s">
        <v>58</v>
      </c>
      <c r="C101" s="83">
        <v>0</v>
      </c>
      <c r="D101" s="83">
        <v>1.2434497875801753E-14</v>
      </c>
      <c r="E101" s="83">
        <v>-1.7763568394002505E-15</v>
      </c>
      <c r="F101" s="83">
        <v>8.8817841970012523E-16</v>
      </c>
      <c r="G101" s="83">
        <v>0</v>
      </c>
      <c r="H101" s="83">
        <v>0</v>
      </c>
      <c r="I101" s="83">
        <v>3.5527136788005009E-15</v>
      </c>
      <c r="J101" s="83">
        <v>1.4896640847304958</v>
      </c>
      <c r="K101" s="83">
        <v>1.9100800152988782</v>
      </c>
      <c r="L101" s="83">
        <v>3.4851054530023848</v>
      </c>
      <c r="M101" s="83">
        <v>-9.2141849262540489</v>
      </c>
      <c r="N101" s="83">
        <v>-1.2434497875801753E-14</v>
      </c>
      <c r="O101" s="83">
        <v>0</v>
      </c>
      <c r="P101" s="83">
        <v>-2.3000000000000682</v>
      </c>
      <c r="Q101" s="83">
        <v>-11.056274030740862</v>
      </c>
      <c r="R101" s="83">
        <v>-0.51349639976066752</v>
      </c>
      <c r="S101" s="83">
        <v>0</v>
      </c>
      <c r="T101" s="83">
        <v>-0.3</v>
      </c>
      <c r="U101" s="83">
        <v>1</v>
      </c>
      <c r="V101" s="83">
        <v>-1</v>
      </c>
      <c r="W101" s="83">
        <v>-13.544240503554704</v>
      </c>
      <c r="X101" s="83">
        <v>-30.779175964641055</v>
      </c>
      <c r="Y101" s="91">
        <f>AA101-Z101-X101-W101</f>
        <v>-62.776583531804263</v>
      </c>
      <c r="Z101" s="91">
        <v>-434</v>
      </c>
      <c r="AA101" s="91">
        <v>-541.1</v>
      </c>
      <c r="AB101" s="91">
        <v>-0.9</v>
      </c>
    </row>
    <row r="102" spans="1:98" hidden="1" outlineLevel="1">
      <c r="A102" s="52" t="s">
        <v>224</v>
      </c>
      <c r="B102" s="60" t="s">
        <v>39</v>
      </c>
      <c r="C102" s="55">
        <f t="shared" ref="C102:T102" si="244">C101/C23</f>
        <v>0</v>
      </c>
      <c r="D102" s="55">
        <f t="shared" si="244"/>
        <v>2.2102767754063312E-18</v>
      </c>
      <c r="E102" s="55">
        <f t="shared" si="244"/>
        <v>-2.0798101873176225E-19</v>
      </c>
      <c r="F102" s="55">
        <f t="shared" si="244"/>
        <v>9.665517522771525E-20</v>
      </c>
      <c r="G102" s="55">
        <f t="shared" si="244"/>
        <v>0</v>
      </c>
      <c r="H102" s="55">
        <f t="shared" si="244"/>
        <v>0</v>
      </c>
      <c r="I102" s="55">
        <f t="shared" si="244"/>
        <v>4.5914481002720659E-19</v>
      </c>
      <c r="J102" s="55">
        <f t="shared" si="244"/>
        <v>1.9587419183313454E-4</v>
      </c>
      <c r="K102" s="55">
        <f t="shared" si="244"/>
        <v>2.1581792953855763E-4</v>
      </c>
      <c r="L102" s="55">
        <f t="shared" si="244"/>
        <v>1.0979225524348362E-4</v>
      </c>
      <c r="M102" s="55">
        <f t="shared" si="244"/>
        <v>-1.3974657919149571E-3</v>
      </c>
      <c r="N102" s="55">
        <f t="shared" si="244"/>
        <v>-1.7272972024416642E-18</v>
      </c>
      <c r="O102" s="55">
        <f t="shared" si="244"/>
        <v>0</v>
      </c>
      <c r="P102" s="55">
        <f t="shared" si="244"/>
        <v>-2.8728812500781526E-4</v>
      </c>
      <c r="Q102" s="55">
        <f t="shared" si="244"/>
        <v>-3.7833712805958048E-4</v>
      </c>
      <c r="R102" s="55">
        <f t="shared" si="244"/>
        <v>-7.9336130341499611E-5</v>
      </c>
      <c r="S102" s="55">
        <f t="shared" si="244"/>
        <v>0</v>
      </c>
      <c r="T102" s="55">
        <f t="shared" si="244"/>
        <v>-5.8939096267190569E-5</v>
      </c>
      <c r="U102" s="55">
        <f t="shared" ref="U102" si="245">U101/U23</f>
        <v>1.512088477163017E-4</v>
      </c>
      <c r="V102" s="55">
        <f>V101/V23</f>
        <v>-3.7400934275338199E-5</v>
      </c>
      <c r="W102" s="55">
        <f>W101/W23</f>
        <v>-2.2184570146467002E-3</v>
      </c>
      <c r="X102" s="55">
        <f>X101/X23</f>
        <v>-4.1861439550663921E-3</v>
      </c>
      <c r="Y102" s="55">
        <f t="shared" ref="Y102:AA102" si="246">Y101/Y23</f>
        <v>-8.2679164417197772E-3</v>
      </c>
      <c r="Z102" s="55">
        <f t="shared" si="246"/>
        <v>-4.8192235942080483E-2</v>
      </c>
      <c r="AA102" s="55">
        <f t="shared" si="246"/>
        <v>-1.8002894274251832E-2</v>
      </c>
      <c r="AB102" s="55">
        <f t="shared" ref="AB102" si="247">AB101/AB23</f>
        <v>-1.3474264155463066E-4</v>
      </c>
    </row>
    <row r="103" spans="1:98" hidden="1" outlineLevel="1">
      <c r="A103" s="52" t="s">
        <v>215</v>
      </c>
      <c r="B103" s="60" t="s">
        <v>28</v>
      </c>
      <c r="C103" s="55" t="s">
        <v>103</v>
      </c>
      <c r="D103" s="55" t="s">
        <v>103</v>
      </c>
      <c r="E103" s="55" t="s">
        <v>103</v>
      </c>
      <c r="F103" s="55" t="s">
        <v>103</v>
      </c>
      <c r="G103" s="55" t="s">
        <v>103</v>
      </c>
      <c r="H103" s="55" t="s">
        <v>103</v>
      </c>
      <c r="I103" s="55">
        <f t="shared" ref="I103" si="248">I101/D101-1</f>
        <v>-0.7142857142857143</v>
      </c>
      <c r="J103" s="55" t="s">
        <v>103</v>
      </c>
      <c r="K103" s="55" t="s">
        <v>103</v>
      </c>
      <c r="L103" s="55" t="s">
        <v>103</v>
      </c>
      <c r="M103" s="55" t="s">
        <v>103</v>
      </c>
      <c r="N103" s="55" t="s">
        <v>103</v>
      </c>
      <c r="O103" s="55">
        <f t="shared" ref="O103:R103" si="249">O101/J101-1</f>
        <v>-1</v>
      </c>
      <c r="P103" s="55">
        <f t="shared" si="249"/>
        <v>-2.2041380369293995</v>
      </c>
      <c r="Q103" s="55">
        <f t="shared" si="249"/>
        <v>-4.1724360079882201</v>
      </c>
      <c r="R103" s="55">
        <f t="shared" si="249"/>
        <v>-0.94427109897723471</v>
      </c>
      <c r="S103" s="55" t="s">
        <v>103</v>
      </c>
      <c r="T103" s="55" t="s">
        <v>103</v>
      </c>
      <c r="U103" s="55" t="s">
        <v>103</v>
      </c>
      <c r="V103" s="55">
        <f t="shared" ref="V103" si="250">V101/Q101-1</f>
        <v>-0.90955361659636869</v>
      </c>
      <c r="W103" s="55">
        <f>W101/R101-1</f>
        <v>25.376505287802328</v>
      </c>
      <c r="X103" s="55" t="s">
        <v>103</v>
      </c>
      <c r="Y103" s="55" t="s">
        <v>103</v>
      </c>
      <c r="Z103" s="55" t="s">
        <v>103</v>
      </c>
      <c r="AA103" s="55" t="s">
        <v>103</v>
      </c>
      <c r="AB103" s="55" t="s">
        <v>103</v>
      </c>
    </row>
    <row r="104" spans="1:98" hidden="1" outlineLevel="1">
      <c r="A104" s="60"/>
      <c r="B104" s="60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</row>
    <row r="105" spans="1:98" s="72" customFormat="1" hidden="1" outlineLevel="1">
      <c r="A105" s="73" t="s">
        <v>229</v>
      </c>
      <c r="B105" s="73" t="s">
        <v>55</v>
      </c>
      <c r="C105" s="79">
        <v>-298.28460324466539</v>
      </c>
      <c r="D105" s="79">
        <v>-5.6318795121659146</v>
      </c>
      <c r="E105" s="79">
        <v>0</v>
      </c>
      <c r="F105" s="79">
        <v>0</v>
      </c>
      <c r="G105" s="79">
        <f>F105+E105+D105+C105</f>
        <v>-303.91648275683133</v>
      </c>
      <c r="H105" s="79">
        <v>0</v>
      </c>
      <c r="I105" s="79">
        <v>0</v>
      </c>
      <c r="J105" s="79">
        <v>0</v>
      </c>
      <c r="K105" s="79">
        <v>0</v>
      </c>
      <c r="L105" s="79">
        <f>K105+J105+I105+H105</f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f>P105+O105+N105+M105</f>
        <v>0</v>
      </c>
      <c r="R105" s="79">
        <v>0</v>
      </c>
      <c r="S105" s="79">
        <v>0</v>
      </c>
      <c r="T105" s="79">
        <v>0</v>
      </c>
      <c r="U105" s="79">
        <f>T105+S105+R105+Q105</f>
        <v>0</v>
      </c>
      <c r="V105" s="79">
        <f>U105+T105+S105+R105</f>
        <v>0</v>
      </c>
      <c r="W105" s="79">
        <v>0</v>
      </c>
      <c r="X105" s="79">
        <v>0</v>
      </c>
      <c r="Y105" s="79">
        <v>0</v>
      </c>
      <c r="Z105" s="79">
        <v>0</v>
      </c>
      <c r="AA105" s="79">
        <v>0</v>
      </c>
      <c r="AB105" s="79">
        <v>0</v>
      </c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</row>
    <row r="106" spans="1:98" hidden="1" outlineLevel="1">
      <c r="A106" s="52" t="s">
        <v>224</v>
      </c>
      <c r="B106" s="60" t="s">
        <v>39</v>
      </c>
      <c r="C106" s="55">
        <f t="shared" ref="C106:T106" si="251">C105/C23</f>
        <v>-4.7468424215892951E-2</v>
      </c>
      <c r="D106" s="55">
        <f t="shared" si="251"/>
        <v>-1.0010868642996518E-3</v>
      </c>
      <c r="E106" s="55">
        <f t="shared" si="251"/>
        <v>0</v>
      </c>
      <c r="F106" s="55">
        <f t="shared" si="251"/>
        <v>0</v>
      </c>
      <c r="G106" s="55">
        <f t="shared" si="251"/>
        <v>-1.0253689516346517E-2</v>
      </c>
      <c r="H106" s="55">
        <f t="shared" si="251"/>
        <v>0</v>
      </c>
      <c r="I106" s="55">
        <f t="shared" si="251"/>
        <v>0</v>
      </c>
      <c r="J106" s="55">
        <f t="shared" si="251"/>
        <v>0</v>
      </c>
      <c r="K106" s="55">
        <f t="shared" si="251"/>
        <v>0</v>
      </c>
      <c r="L106" s="55">
        <f t="shared" si="251"/>
        <v>0</v>
      </c>
      <c r="M106" s="55">
        <f t="shared" si="251"/>
        <v>0</v>
      </c>
      <c r="N106" s="55">
        <f t="shared" si="251"/>
        <v>0</v>
      </c>
      <c r="O106" s="55">
        <f t="shared" si="251"/>
        <v>0</v>
      </c>
      <c r="P106" s="55">
        <f t="shared" si="251"/>
        <v>0</v>
      </c>
      <c r="Q106" s="55">
        <f t="shared" si="251"/>
        <v>0</v>
      </c>
      <c r="R106" s="55">
        <f t="shared" si="251"/>
        <v>0</v>
      </c>
      <c r="S106" s="55">
        <f t="shared" si="251"/>
        <v>0</v>
      </c>
      <c r="T106" s="55">
        <f t="shared" si="251"/>
        <v>0</v>
      </c>
      <c r="U106" s="55">
        <f t="shared" ref="U106" si="252">U105/U23</f>
        <v>0</v>
      </c>
      <c r="V106" s="55">
        <f>V105/V23</f>
        <v>0</v>
      </c>
      <c r="W106" s="55">
        <f>W105/W23</f>
        <v>0</v>
      </c>
      <c r="X106" s="55">
        <f>X105/X23</f>
        <v>0</v>
      </c>
      <c r="Y106" s="55">
        <f t="shared" ref="Y106:AA106" si="253">Y105/Y23</f>
        <v>0</v>
      </c>
      <c r="Z106" s="55">
        <f t="shared" si="253"/>
        <v>0</v>
      </c>
      <c r="AA106" s="55">
        <f t="shared" si="253"/>
        <v>0</v>
      </c>
      <c r="AB106" s="55">
        <f t="shared" ref="AB106" si="254">AB105/AB23</f>
        <v>0</v>
      </c>
    </row>
    <row r="107" spans="1:98" hidden="1" outlineLevel="1">
      <c r="A107" s="52" t="s">
        <v>215</v>
      </c>
      <c r="B107" s="60" t="s">
        <v>28</v>
      </c>
      <c r="C107" s="55" t="s">
        <v>103</v>
      </c>
      <c r="D107" s="55" t="s">
        <v>103</v>
      </c>
      <c r="E107" s="55" t="s">
        <v>103</v>
      </c>
      <c r="F107" s="55" t="s">
        <v>103</v>
      </c>
      <c r="G107" s="55" t="s">
        <v>103</v>
      </c>
      <c r="H107" s="55">
        <f t="shared" ref="H107:I107" si="255">H105/C105-1</f>
        <v>-1</v>
      </c>
      <c r="I107" s="55">
        <f t="shared" si="255"/>
        <v>-1</v>
      </c>
      <c r="J107" s="55" t="s">
        <v>103</v>
      </c>
      <c r="K107" s="55" t="s">
        <v>103</v>
      </c>
      <c r="L107" s="55">
        <f t="shared" ref="L107" si="256">L105/G105-1</f>
        <v>-1</v>
      </c>
      <c r="M107" s="55" t="s">
        <v>103</v>
      </c>
      <c r="N107" s="55" t="s">
        <v>103</v>
      </c>
      <c r="O107" s="55" t="s">
        <v>103</v>
      </c>
      <c r="P107" s="55" t="s">
        <v>103</v>
      </c>
      <c r="Q107" s="55" t="s">
        <v>103</v>
      </c>
      <c r="R107" s="55" t="s">
        <v>103</v>
      </c>
      <c r="S107" s="55" t="s">
        <v>103</v>
      </c>
      <c r="T107" s="55" t="s">
        <v>103</v>
      </c>
      <c r="U107" s="55" t="s">
        <v>103</v>
      </c>
      <c r="V107" s="55" t="s">
        <v>103</v>
      </c>
      <c r="W107" s="55" t="s">
        <v>103</v>
      </c>
      <c r="X107" s="55" t="s">
        <v>103</v>
      </c>
      <c r="Y107" s="55" t="s">
        <v>103</v>
      </c>
      <c r="Z107" s="55" t="s">
        <v>103</v>
      </c>
      <c r="AA107" s="55" t="s">
        <v>103</v>
      </c>
      <c r="AB107" s="55" t="s">
        <v>103</v>
      </c>
    </row>
    <row r="108" spans="1:98" hidden="1" outlineLevel="1">
      <c r="R108" s="55"/>
      <c r="S108" s="55"/>
      <c r="T108" s="55"/>
      <c r="U108" s="55"/>
      <c r="W108" s="55"/>
    </row>
    <row r="109" spans="1:98" s="72" customFormat="1" hidden="1" outlineLevel="1">
      <c r="A109" s="73" t="s">
        <v>230</v>
      </c>
      <c r="B109" s="73" t="s">
        <v>56</v>
      </c>
      <c r="C109" s="79">
        <v>-30.177364700870939</v>
      </c>
      <c r="D109" s="79">
        <v>-78.104702521924054</v>
      </c>
      <c r="E109" s="79">
        <v>-99.829055331731652</v>
      </c>
      <c r="F109" s="79">
        <v>-171.33346282828231</v>
      </c>
      <c r="G109" s="79">
        <f>F109+E109+D109+C109</f>
        <v>-379.44458538280901</v>
      </c>
      <c r="H109" s="79">
        <v>-110.94780049482371</v>
      </c>
      <c r="I109" s="79">
        <v>-148.41167314692129</v>
      </c>
      <c r="J109" s="79">
        <v>-142.3409800864616</v>
      </c>
      <c r="K109" s="79">
        <v>-157.42942624049044</v>
      </c>
      <c r="L109" s="79">
        <f>K109+J109+I109+H109</f>
        <v>-559.12987996869708</v>
      </c>
      <c r="M109" s="79">
        <v>-109.90764086385332</v>
      </c>
      <c r="N109" s="79">
        <v>-88.695382580185225</v>
      </c>
      <c r="O109" s="79">
        <v>-72.503</v>
      </c>
      <c r="P109" s="79">
        <v>-121</v>
      </c>
      <c r="Q109" s="79">
        <f>P109+O109+N109+M109</f>
        <v>-392.10602344403856</v>
      </c>
      <c r="R109" s="79">
        <v>-70.13</v>
      </c>
      <c r="S109" s="79">
        <v>-83.63</v>
      </c>
      <c r="T109" s="79">
        <v>-74.700999999999993</v>
      </c>
      <c r="U109" s="79">
        <v>-94.798022936378203</v>
      </c>
      <c r="V109" s="79">
        <f>U109+T109+S109+R109</f>
        <v>-323.25902293637819</v>
      </c>
      <c r="W109" s="79">
        <v>-55.251046774663507</v>
      </c>
      <c r="X109" s="79">
        <v>-82.025487181307568</v>
      </c>
      <c r="Y109" s="90">
        <f>AA109-Z109-X109-W109</f>
        <v>-42.823466044028919</v>
      </c>
      <c r="Z109" s="79">
        <v>-60.4</v>
      </c>
      <c r="AA109" s="90">
        <v>-240.5</v>
      </c>
      <c r="AB109" s="79">
        <v>-24.7</v>
      </c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</row>
    <row r="110" spans="1:98" hidden="1" outlineLevel="1">
      <c r="A110" s="52" t="s">
        <v>224</v>
      </c>
      <c r="B110" s="60" t="s">
        <v>39</v>
      </c>
      <c r="C110" s="55">
        <f t="shared" ref="C110:T110" si="257">C109/C23</f>
        <v>-4.8023663767978071E-3</v>
      </c>
      <c r="D110" s="55">
        <f t="shared" si="257"/>
        <v>-1.3883392136821446E-2</v>
      </c>
      <c r="E110" s="55">
        <f t="shared" si="257"/>
        <v>-1.1688275782434034E-2</v>
      </c>
      <c r="F110" s="55">
        <f t="shared" si="257"/>
        <v>-1.8645201802617643E-2</v>
      </c>
      <c r="G110" s="55">
        <f t="shared" si="257"/>
        <v>-1.2801895217664713E-2</v>
      </c>
      <c r="H110" s="55">
        <f t="shared" si="257"/>
        <v>-1.4696205380161288E-2</v>
      </c>
      <c r="I110" s="55">
        <f t="shared" si="257"/>
        <v>-1.918039437838118E-2</v>
      </c>
      <c r="J110" s="55">
        <f t="shared" si="257"/>
        <v>-1.8716249337659283E-2</v>
      </c>
      <c r="K110" s="55">
        <f t="shared" si="257"/>
        <v>-1.7787785091479186E-2</v>
      </c>
      <c r="L110" s="55">
        <f t="shared" si="257"/>
        <v>-1.7614425538514559E-2</v>
      </c>
      <c r="M110" s="55">
        <f t="shared" si="257"/>
        <v>-1.6669099828860404E-2</v>
      </c>
      <c r="N110" s="55">
        <f t="shared" si="257"/>
        <v>-1.2320826118631572E-2</v>
      </c>
      <c r="O110" s="55">
        <f t="shared" si="257"/>
        <v>-9.7645494183599604E-3</v>
      </c>
      <c r="P110" s="55">
        <f t="shared" si="257"/>
        <v>-1.5113853533019399E-2</v>
      </c>
      <c r="Q110" s="55">
        <f t="shared" si="257"/>
        <v>-1.3417564216680283E-2</v>
      </c>
      <c r="R110" s="55">
        <f t="shared" si="257"/>
        <v>-1.0835212911799549E-2</v>
      </c>
      <c r="S110" s="55">
        <f t="shared" si="257"/>
        <v>-1.1992115827519797E-2</v>
      </c>
      <c r="T110" s="55">
        <f t="shared" si="257"/>
        <v>-1.4676031434184675E-2</v>
      </c>
      <c r="U110" s="55">
        <f t="shared" ref="U110" si="258">U109/U23</f>
        <v>-1.4334299813993288E-2</v>
      </c>
      <c r="V110" s="55">
        <f>V109/V23</f>
        <v>-1.2090189470753524E-2</v>
      </c>
      <c r="W110" s="55">
        <f>W109/W23</f>
        <v>-9.0497560384914903E-3</v>
      </c>
      <c r="X110" s="55">
        <f>X109/X23</f>
        <v>-1.1155935354470459E-2</v>
      </c>
      <c r="Y110" s="55">
        <f t="shared" ref="Y110:AA110" si="259">Y109/Y23</f>
        <v>-5.6400144620402737E-3</v>
      </c>
      <c r="Z110" s="55">
        <f t="shared" si="259"/>
        <v>-6.7069379053033666E-3</v>
      </c>
      <c r="AA110" s="55">
        <f t="shared" si="259"/>
        <v>-8.0016560209897718E-3</v>
      </c>
      <c r="AB110" s="55">
        <f t="shared" ref="AB110" si="260">AB109/AB23</f>
        <v>-3.6979369404437521E-3</v>
      </c>
    </row>
    <row r="111" spans="1:98" hidden="1" outlineLevel="1">
      <c r="A111" s="52" t="s">
        <v>215</v>
      </c>
      <c r="B111" s="60" t="s">
        <v>28</v>
      </c>
      <c r="C111" s="55" t="s">
        <v>103</v>
      </c>
      <c r="D111" s="55" t="s">
        <v>103</v>
      </c>
      <c r="E111" s="55" t="s">
        <v>103</v>
      </c>
      <c r="F111" s="55" t="s">
        <v>103</v>
      </c>
      <c r="G111" s="55" t="s">
        <v>103</v>
      </c>
      <c r="H111" s="55">
        <f t="shared" ref="H111:U111" si="261">H109/C109-1</f>
        <v>2.6765238315067879</v>
      </c>
      <c r="I111" s="55">
        <f t="shared" si="261"/>
        <v>0.90016309332030309</v>
      </c>
      <c r="J111" s="55">
        <f t="shared" si="261"/>
        <v>0.4258472106488731</v>
      </c>
      <c r="K111" s="55">
        <f t="shared" si="261"/>
        <v>-8.1151903185001761E-2</v>
      </c>
      <c r="L111" s="55">
        <f t="shared" si="261"/>
        <v>0.47354818465681769</v>
      </c>
      <c r="M111" s="55">
        <f t="shared" si="261"/>
        <v>-9.3752163299435365E-3</v>
      </c>
      <c r="N111" s="55">
        <f t="shared" si="261"/>
        <v>-0.40236922945824793</v>
      </c>
      <c r="O111" s="55">
        <f t="shared" si="261"/>
        <v>-0.49063860628218381</v>
      </c>
      <c r="P111" s="55">
        <f t="shared" si="261"/>
        <v>-0.23140163253114165</v>
      </c>
      <c r="Q111" s="55">
        <f t="shared" si="261"/>
        <v>-0.29872103514483861</v>
      </c>
      <c r="R111" s="55">
        <f t="shared" si="261"/>
        <v>-0.36191879428225893</v>
      </c>
      <c r="S111" s="55">
        <f t="shared" si="261"/>
        <v>-5.7109879148509957E-2</v>
      </c>
      <c r="T111" s="55">
        <f t="shared" si="261"/>
        <v>3.0315986924678962E-2</v>
      </c>
      <c r="U111" s="55">
        <f t="shared" si="261"/>
        <v>-0.21654526498860993</v>
      </c>
      <c r="V111" s="55">
        <f t="shared" ref="V111:X111" si="262">V109/Q109-1</f>
        <v>-0.1755826138628197</v>
      </c>
      <c r="W111" s="55">
        <f t="shared" si="262"/>
        <v>-0.21216245865302286</v>
      </c>
      <c r="X111" s="55">
        <f t="shared" si="262"/>
        <v>-1.9185852190510944E-2</v>
      </c>
      <c r="Y111" s="55">
        <f t="shared" ref="Y111" si="263">Y109/T109-1</f>
        <v>-0.42673503642482802</v>
      </c>
      <c r="Z111" s="55">
        <f t="shared" ref="Z111:AB111" si="264">Z109/U109-1</f>
        <v>-0.3628559106075846</v>
      </c>
      <c r="AA111" s="55">
        <f t="shared" ref="AA111" si="265">AA109/V109-1</f>
        <v>-0.2560145798394815</v>
      </c>
      <c r="AB111" s="55">
        <f t="shared" si="264"/>
        <v>-0.55294964635264265</v>
      </c>
    </row>
    <row r="112" spans="1:98" hidden="1" outlineLevel="1"/>
    <row r="113" spans="1:98" s="72" customFormat="1" hidden="1" outlineLevel="1">
      <c r="A113" s="73" t="s">
        <v>231</v>
      </c>
      <c r="B113" s="73" t="s">
        <v>57</v>
      </c>
      <c r="C113" s="79">
        <f t="shared" ref="C113:T113" si="266">C116+C119+C122</f>
        <v>-25.07162472740665</v>
      </c>
      <c r="D113" s="79">
        <f t="shared" si="266"/>
        <v>-43.226509845547625</v>
      </c>
      <c r="E113" s="79">
        <f t="shared" si="266"/>
        <v>-77.73196170481782</v>
      </c>
      <c r="F113" s="79">
        <f t="shared" si="266"/>
        <v>-78.144919482371719</v>
      </c>
      <c r="G113" s="79">
        <f t="shared" si="266"/>
        <v>-224.17501576014382</v>
      </c>
      <c r="H113" s="79">
        <f t="shared" si="266"/>
        <v>-134.14216887932599</v>
      </c>
      <c r="I113" s="79">
        <f t="shared" si="266"/>
        <v>-181.26454542543999</v>
      </c>
      <c r="J113" s="79">
        <f t="shared" si="266"/>
        <v>-105.126620901007</v>
      </c>
      <c r="K113" s="79">
        <f t="shared" si="266"/>
        <v>-89.657316535827704</v>
      </c>
      <c r="L113" s="79">
        <f t="shared" si="266"/>
        <v>-510.19065174160067</v>
      </c>
      <c r="M113" s="79">
        <f t="shared" si="266"/>
        <v>-80.119010926183606</v>
      </c>
      <c r="N113" s="79">
        <f t="shared" si="266"/>
        <v>-281.60998916918197</v>
      </c>
      <c r="O113" s="79">
        <f t="shared" si="266"/>
        <v>-162.57900000000001</v>
      </c>
      <c r="P113" s="79">
        <f t="shared" si="266"/>
        <v>-117</v>
      </c>
      <c r="Q113" s="79">
        <f>Q116+Q119+Q122</f>
        <v>-641.30800009536551</v>
      </c>
      <c r="R113" s="79">
        <f t="shared" si="266"/>
        <v>-84.899999999999991</v>
      </c>
      <c r="S113" s="79">
        <f t="shared" si="266"/>
        <v>-239.1</v>
      </c>
      <c r="T113" s="79">
        <f t="shared" si="266"/>
        <v>-205.863</v>
      </c>
      <c r="U113" s="79">
        <v>-226.797775871629</v>
      </c>
      <c r="V113" s="79">
        <f>V116+V119+V122</f>
        <v>-756.66077587162908</v>
      </c>
      <c r="W113" s="79">
        <f t="shared" ref="W113:AA113" si="267">W116+W119+W122</f>
        <v>-89.029520135028449</v>
      </c>
      <c r="X113" s="79">
        <f t="shared" si="267"/>
        <v>-146.34210028038541</v>
      </c>
      <c r="Y113" s="79">
        <f t="shared" si="267"/>
        <v>-167.82837958458606</v>
      </c>
      <c r="Z113" s="79">
        <f t="shared" si="267"/>
        <v>-263.60000000000002</v>
      </c>
      <c r="AA113" s="79">
        <f t="shared" si="267"/>
        <v>-666.8</v>
      </c>
      <c r="AB113" s="79">
        <f t="shared" ref="AB113" si="268">AB116+AB119+AB122</f>
        <v>-189.10000000000002</v>
      </c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</row>
    <row r="114" spans="1:98" hidden="1" outlineLevel="1">
      <c r="A114" s="52" t="s">
        <v>224</v>
      </c>
      <c r="B114" s="52" t="s">
        <v>39</v>
      </c>
      <c r="C114" s="55">
        <f t="shared" ref="C114:T114" si="269">C113/C23</f>
        <v>-3.9898489744240413E-3</v>
      </c>
      <c r="D114" s="55">
        <f t="shared" si="269"/>
        <v>-7.6836677884209803E-3</v>
      </c>
      <c r="E114" s="55">
        <f t="shared" si="269"/>
        <v>-9.1010838727902839E-3</v>
      </c>
      <c r="F114" s="55">
        <f t="shared" si="269"/>
        <v>-8.504046842609041E-3</v>
      </c>
      <c r="G114" s="55">
        <f t="shared" si="269"/>
        <v>-7.5633311759723378E-3</v>
      </c>
      <c r="H114" s="55">
        <f t="shared" si="269"/>
        <v>-1.7768543902615085E-2</v>
      </c>
      <c r="I114" s="55">
        <f t="shared" si="269"/>
        <v>-2.3426226484463377E-2</v>
      </c>
      <c r="J114" s="55">
        <f t="shared" si="269"/>
        <v>-1.3822976683269105E-2</v>
      </c>
      <c r="K114" s="55">
        <f t="shared" si="269"/>
        <v>-1.0130285782670575E-2</v>
      </c>
      <c r="L114" s="55">
        <f t="shared" si="269"/>
        <v>-1.6072679296001421E-2</v>
      </c>
      <c r="M114" s="55">
        <f t="shared" si="269"/>
        <v>-1.215121879444633E-2</v>
      </c>
      <c r="N114" s="55">
        <f t="shared" si="269"/>
        <v>-3.9118921514166217E-2</v>
      </c>
      <c r="O114" s="55">
        <f t="shared" si="269"/>
        <v>-2.1895793000117843E-2</v>
      </c>
      <c r="P114" s="55">
        <f t="shared" si="269"/>
        <v>-1.4614222011266692E-2</v>
      </c>
      <c r="Q114" s="55">
        <f t="shared" si="269"/>
        <v>-2.1945062711280817E-2</v>
      </c>
      <c r="R114" s="55">
        <f t="shared" si="269"/>
        <v>-1.3117204851159015E-2</v>
      </c>
      <c r="S114" s="55">
        <f t="shared" si="269"/>
        <v>-3.4285721563553549E-2</v>
      </c>
      <c r="T114" s="55">
        <f t="shared" si="269"/>
        <v>-4.0444597249508843E-2</v>
      </c>
      <c r="U114" s="55">
        <f t="shared" ref="U114" si="270">U113/U23</f>
        <v>-3.4293830354169073E-2</v>
      </c>
      <c r="V114" s="55">
        <f>V113/V23</f>
        <v>-2.8299819947101207E-2</v>
      </c>
      <c r="W114" s="55">
        <f>W113/W23</f>
        <v>-1.4582446568513548E-2</v>
      </c>
      <c r="X114" s="55">
        <f>X113/X23</f>
        <v>-1.990336255799106E-2</v>
      </c>
      <c r="Y114" s="55">
        <f t="shared" ref="Y114:AA114" si="271">Y113/Y23</f>
        <v>-2.2103640257064912E-2</v>
      </c>
      <c r="Z114" s="55">
        <f t="shared" si="271"/>
        <v>-2.927067602380741E-2</v>
      </c>
      <c r="AA114" s="55">
        <f t="shared" si="271"/>
        <v>-2.2185048793330477E-2</v>
      </c>
      <c r="AB114" s="55">
        <f t="shared" ref="AB114" si="272">AB113/AB23</f>
        <v>-2.8310926131089618E-2</v>
      </c>
    </row>
    <row r="115" spans="1:98" hidden="1" outlineLevel="1">
      <c r="A115" s="52" t="s">
        <v>215</v>
      </c>
      <c r="B115" s="52" t="s">
        <v>28</v>
      </c>
      <c r="C115" s="55" t="s">
        <v>103</v>
      </c>
      <c r="D115" s="55" t="s">
        <v>103</v>
      </c>
      <c r="E115" s="55" t="s">
        <v>103</v>
      </c>
      <c r="F115" s="55" t="s">
        <v>103</v>
      </c>
      <c r="G115" s="55" t="s">
        <v>103</v>
      </c>
      <c r="H115" s="55">
        <f t="shared" ref="H115:U115" si="273">H113/C113-1</f>
        <v>4.3503580377338134</v>
      </c>
      <c r="I115" s="55">
        <f t="shared" si="273"/>
        <v>3.1933652768431973</v>
      </c>
      <c r="J115" s="55">
        <f t="shared" si="273"/>
        <v>0.3524246474084709</v>
      </c>
      <c r="K115" s="55">
        <f t="shared" si="273"/>
        <v>0.14732111991046337</v>
      </c>
      <c r="L115" s="55">
        <f t="shared" si="273"/>
        <v>1.2758586634269693</v>
      </c>
      <c r="M115" s="55">
        <f t="shared" si="273"/>
        <v>-0.4027306133818479</v>
      </c>
      <c r="N115" s="55">
        <f t="shared" si="273"/>
        <v>0.5535856088581721</v>
      </c>
      <c r="O115" s="55">
        <f t="shared" si="273"/>
        <v>0.54650647577737055</v>
      </c>
      <c r="P115" s="55">
        <f t="shared" si="273"/>
        <v>0.30496879140082189</v>
      </c>
      <c r="Q115" s="55">
        <f t="shared" si="273"/>
        <v>0.25699676759301471</v>
      </c>
      <c r="R115" s="55">
        <f t="shared" si="273"/>
        <v>5.967359080632284E-2</v>
      </c>
      <c r="S115" s="55">
        <f t="shared" si="273"/>
        <v>-0.15095341360083425</v>
      </c>
      <c r="T115" s="55">
        <f t="shared" si="273"/>
        <v>0.26623364641189817</v>
      </c>
      <c r="U115" s="55">
        <f t="shared" si="273"/>
        <v>0.93844252881734191</v>
      </c>
      <c r="V115" s="55">
        <f t="shared" ref="V115:X115" si="274">V113/Q113-1</f>
        <v>0.17987110056183631</v>
      </c>
      <c r="W115" s="55">
        <f t="shared" si="274"/>
        <v>4.8639813133432908E-2</v>
      </c>
      <c r="X115" s="55">
        <f t="shared" si="274"/>
        <v>-0.38794604650612541</v>
      </c>
      <c r="Y115" s="55">
        <f t="shared" ref="Y115" si="275">Y113/T113-1</f>
        <v>-0.1847569520283584</v>
      </c>
      <c r="Z115" s="55">
        <f t="shared" ref="Z115:AB115" si="276">Z113/U113-1</f>
        <v>0.16226889345335405</v>
      </c>
      <c r="AA115" s="55">
        <f t="shared" ref="AA115" si="277">AA113/V113-1</f>
        <v>-0.1187596591988197</v>
      </c>
      <c r="AB115" s="55">
        <f t="shared" si="276"/>
        <v>1.1240145932854366</v>
      </c>
    </row>
    <row r="116" spans="1:98" s="59" customFormat="1" hidden="1" outlineLevel="1">
      <c r="A116" s="57" t="s">
        <v>219</v>
      </c>
      <c r="B116" s="57" t="s">
        <v>29</v>
      </c>
      <c r="C116" s="80">
        <v>-10.53833931216715</v>
      </c>
      <c r="D116" s="80">
        <v>-24.324055375377622</v>
      </c>
      <c r="E116" s="80">
        <v>-30.652535840420754</v>
      </c>
      <c r="F116" s="80">
        <v>-57.465208339883851</v>
      </c>
      <c r="G116" s="80">
        <f>F116+E116+D116+C116</f>
        <v>-122.98013886784939</v>
      </c>
      <c r="H116" s="80">
        <v>-55.948612934455284</v>
      </c>
      <c r="I116" s="80">
        <v>-37.843618399248172</v>
      </c>
      <c r="J116" s="80">
        <v>-51.660052404783215</v>
      </c>
      <c r="K116" s="80">
        <v>-42.581643364979286</v>
      </c>
      <c r="L116" s="80">
        <f>K116+J116+I116+H116</f>
        <v>-188.03392710346594</v>
      </c>
      <c r="M116" s="80">
        <v>-35.22600253931833</v>
      </c>
      <c r="N116" s="80">
        <v>-99.941635752698659</v>
      </c>
      <c r="O116" s="80">
        <v>-64.093999999999994</v>
      </c>
      <c r="P116" s="80">
        <v>-56.9</v>
      </c>
      <c r="Q116" s="80">
        <f>P116+O116+N116+M116</f>
        <v>-256.16163829201696</v>
      </c>
      <c r="R116" s="80">
        <v>-26.1</v>
      </c>
      <c r="S116" s="80">
        <v>-98.7</v>
      </c>
      <c r="T116" s="80">
        <f>-206.463</f>
        <v>-206.46299999999999</v>
      </c>
      <c r="U116" s="80">
        <v>-166.95164795949961</v>
      </c>
      <c r="V116" s="80">
        <f>U116+T116+S116+R116</f>
        <v>-498.21464795949959</v>
      </c>
      <c r="W116" s="80">
        <v>-42.113909873056024</v>
      </c>
      <c r="X116" s="80">
        <v>-66.485642999084149</v>
      </c>
      <c r="Y116" s="96">
        <f>AA116-Z116-X116-W116</f>
        <v>-117.90044712785982</v>
      </c>
      <c r="Z116" s="96">
        <v>-257.2</v>
      </c>
      <c r="AA116" s="96">
        <v>-483.7</v>
      </c>
      <c r="AB116" s="96">
        <v>-125.7</v>
      </c>
    </row>
    <row r="117" spans="1:98" hidden="1" outlineLevel="1">
      <c r="A117" s="52" t="s">
        <v>224</v>
      </c>
      <c r="B117" s="52" t="s">
        <v>39</v>
      </c>
      <c r="C117" s="55">
        <f t="shared" ref="C117:T117" si="278">C116/C25</f>
        <v>-2.5318330932494275E-3</v>
      </c>
      <c r="D117" s="55">
        <f t="shared" si="278"/>
        <v>-6.1181088054218105E-3</v>
      </c>
      <c r="E117" s="55">
        <f t="shared" si="278"/>
        <v>-5.0385353582910767E-3</v>
      </c>
      <c r="F117" s="55">
        <f t="shared" si="278"/>
        <v>-9.0916742584943745E-3</v>
      </c>
      <c r="G117" s="55">
        <f t="shared" si="278"/>
        <v>-5.9866652432742379E-3</v>
      </c>
      <c r="H117" s="55">
        <f t="shared" si="278"/>
        <v>-1.0788508907394611E-2</v>
      </c>
      <c r="I117" s="55">
        <f t="shared" si="278"/>
        <v>-6.8387908106243471E-3</v>
      </c>
      <c r="J117" s="55">
        <f t="shared" si="278"/>
        <v>-9.3056233277472155E-3</v>
      </c>
      <c r="K117" s="55">
        <f t="shared" si="278"/>
        <v>-6.9325271240141297E-3</v>
      </c>
      <c r="L117" s="55">
        <f t="shared" si="278"/>
        <v>-8.3893527730622159E-3</v>
      </c>
      <c r="M117" s="55">
        <f t="shared" si="278"/>
        <v>-7.4136275942310167E-3</v>
      </c>
      <c r="N117" s="55">
        <f t="shared" si="278"/>
        <v>-1.7991148119856235E-2</v>
      </c>
      <c r="O117" s="55">
        <f t="shared" si="278"/>
        <v>-1.1093662294962225E-2</v>
      </c>
      <c r="P117" s="55">
        <f t="shared" si="278"/>
        <v>-9.5739668865257779E-3</v>
      </c>
      <c r="Q117" s="55">
        <f t="shared" si="278"/>
        <v>-1.1629280860663683E-2</v>
      </c>
      <c r="R117" s="55">
        <f t="shared" si="278"/>
        <v>-5.366284927113104E-3</v>
      </c>
      <c r="S117" s="55">
        <f t="shared" si="278"/>
        <v>-1.8070855710618717E-2</v>
      </c>
      <c r="T117" s="55">
        <f t="shared" si="278"/>
        <v>-4.0568851685923134E-2</v>
      </c>
      <c r="U117" s="55">
        <f t="shared" ref="U117" si="279">U116/U25</f>
        <v>-3.419591096208454E-2</v>
      </c>
      <c r="V117" s="55">
        <f>V116/V25</f>
        <v>-2.4373486091481596E-2</v>
      </c>
      <c r="W117" s="55">
        <f>W116/W25</f>
        <v>-8.9517330125503201E-3</v>
      </c>
      <c r="X117" s="55">
        <f>X116/X25</f>
        <v>-1.1226051330063699E-2</v>
      </c>
      <c r="Y117" s="55">
        <f t="shared" ref="Y117:AA117" si="280">Y116/Y25</f>
        <v>-1.9339343772800128E-2</v>
      </c>
      <c r="Z117" s="55">
        <f t="shared" si="280"/>
        <v>-3.592128601555844E-2</v>
      </c>
      <c r="AA117" s="55">
        <f t="shared" si="280"/>
        <v>-2.0252475558439925E-2</v>
      </c>
      <c r="AB117" s="55">
        <f t="shared" ref="AB117" si="281">AB116/AB25</f>
        <v>-2.3783845149571436E-2</v>
      </c>
    </row>
    <row r="118" spans="1:98" hidden="1" outlineLevel="1">
      <c r="A118" s="52" t="s">
        <v>215</v>
      </c>
      <c r="B118" s="52" t="s">
        <v>28</v>
      </c>
      <c r="C118" s="55" t="s">
        <v>103</v>
      </c>
      <c r="D118" s="55" t="s">
        <v>103</v>
      </c>
      <c r="E118" s="55" t="s">
        <v>103</v>
      </c>
      <c r="F118" s="55" t="s">
        <v>103</v>
      </c>
      <c r="G118" s="55" t="s">
        <v>103</v>
      </c>
      <c r="H118" s="55">
        <f t="shared" ref="H118:U118" si="282">H116/C116-1</f>
        <v>4.3090540432551103</v>
      </c>
      <c r="I118" s="55">
        <f t="shared" si="282"/>
        <v>0.55581040312693597</v>
      </c>
      <c r="J118" s="55">
        <f t="shared" si="282"/>
        <v>0.68534351199290855</v>
      </c>
      <c r="K118" s="55">
        <f t="shared" si="282"/>
        <v>-0.25900132279820864</v>
      </c>
      <c r="L118" s="55">
        <f t="shared" si="282"/>
        <v>0.52897800274499063</v>
      </c>
      <c r="M118" s="55">
        <f t="shared" si="282"/>
        <v>-0.37038649053576778</v>
      </c>
      <c r="N118" s="55">
        <f t="shared" si="282"/>
        <v>1.6409112019447951</v>
      </c>
      <c r="O118" s="55">
        <f t="shared" si="282"/>
        <v>0.24068786260204256</v>
      </c>
      <c r="P118" s="55">
        <f t="shared" si="282"/>
        <v>0.33625655337662841</v>
      </c>
      <c r="Q118" s="55">
        <f t="shared" si="282"/>
        <v>0.362316057734962</v>
      </c>
      <c r="R118" s="55">
        <f t="shared" si="282"/>
        <v>-0.25907005852089304</v>
      </c>
      <c r="S118" s="55">
        <f t="shared" si="282"/>
        <v>-1.2423608472559189E-2</v>
      </c>
      <c r="T118" s="55">
        <f t="shared" si="282"/>
        <v>2.221253159422099</v>
      </c>
      <c r="U118" s="55">
        <f t="shared" si="282"/>
        <v>1.9341238657205557</v>
      </c>
      <c r="V118" s="55">
        <f t="shared" ref="V118:X118" si="283">V116/Q116-1</f>
        <v>0.94492294506466701</v>
      </c>
      <c r="W118" s="55">
        <f t="shared" si="283"/>
        <v>0.6135597652511886</v>
      </c>
      <c r="X118" s="55">
        <f t="shared" si="283"/>
        <v>-0.32638659575396001</v>
      </c>
      <c r="Y118" s="55">
        <f t="shared" ref="Y118" si="284">Y116/T116-1</f>
        <v>-0.42895120613446558</v>
      </c>
      <c r="Z118" s="55">
        <f t="shared" ref="Z118:AB118" si="285">Z116/U116-1</f>
        <v>0.54056580539051335</v>
      </c>
      <c r="AA118" s="55">
        <f t="shared" ref="AA118" si="286">AA116/V116-1</f>
        <v>-2.9133322392157934E-2</v>
      </c>
      <c r="AB118" s="55">
        <f t="shared" si="285"/>
        <v>1.9847620508021593</v>
      </c>
    </row>
    <row r="119" spans="1:98" s="59" customFormat="1" hidden="1" outlineLevel="1">
      <c r="A119" s="57" t="s">
        <v>30</v>
      </c>
      <c r="B119" s="57" t="s">
        <v>30</v>
      </c>
      <c r="C119" s="80">
        <v>-14.533285415239499</v>
      </c>
      <c r="D119" s="80">
        <v>-18.902454470169999</v>
      </c>
      <c r="E119" s="80">
        <v>-47.079425864397059</v>
      </c>
      <c r="F119" s="80">
        <v>-20.679711142487864</v>
      </c>
      <c r="G119" s="80">
        <f>F119+E119+D119+C119</f>
        <v>-101.19487689229443</v>
      </c>
      <c r="H119" s="80">
        <v>-75.062555542796247</v>
      </c>
      <c r="I119" s="80">
        <v>-127.3256799655239</v>
      </c>
      <c r="J119" s="80">
        <v>-44.09289845867383</v>
      </c>
      <c r="K119" s="80">
        <v>-42.898662819155732</v>
      </c>
      <c r="L119" s="80">
        <f>K119+J119+I119+H119</f>
        <v>-289.37979678614971</v>
      </c>
      <c r="M119" s="80">
        <v>-40.321948384238652</v>
      </c>
      <c r="N119" s="80">
        <v>-25.532071981863698</v>
      </c>
      <c r="O119" s="80">
        <v>-88.887</v>
      </c>
      <c r="P119" s="80">
        <v>-59.5</v>
      </c>
      <c r="Q119" s="80">
        <f>P119+O119+N119+M119</f>
        <v>-214.24102036610236</v>
      </c>
      <c r="R119" s="80">
        <v>-57.5</v>
      </c>
      <c r="S119" s="80">
        <v>-138.80000000000001</v>
      </c>
      <c r="T119" s="96">
        <v>0</v>
      </c>
      <c r="U119" s="80">
        <v>-60.946127912129398</v>
      </c>
      <c r="V119" s="80">
        <f>U119+T119+S119+R119</f>
        <v>-257.2461279121294</v>
      </c>
      <c r="W119" s="80">
        <v>-46.715610261972429</v>
      </c>
      <c r="X119" s="80">
        <v>-78.730640154160142</v>
      </c>
      <c r="Y119" s="96">
        <f>AA119-Z119-X119-W119</f>
        <v>-39.053749583867429</v>
      </c>
      <c r="Z119" s="96">
        <v>-3.8</v>
      </c>
      <c r="AA119" s="96">
        <v>-168.3</v>
      </c>
      <c r="AB119" s="96">
        <v>-63.6</v>
      </c>
    </row>
    <row r="120" spans="1:98" hidden="1" outlineLevel="1">
      <c r="A120" s="52" t="s">
        <v>224</v>
      </c>
      <c r="B120" s="52" t="s">
        <v>39</v>
      </c>
      <c r="C120" s="55">
        <f t="shared" ref="C120:S120" si="287">C119/C28</f>
        <v>-6.8504202381142795E-3</v>
      </c>
      <c r="D120" s="55">
        <f t="shared" si="287"/>
        <v>-1.1455910563273062E-2</v>
      </c>
      <c r="E120" s="55">
        <f t="shared" si="287"/>
        <v>-1.9158723494464073E-2</v>
      </c>
      <c r="F120" s="55">
        <f t="shared" si="287"/>
        <v>-7.2092319177428877E-3</v>
      </c>
      <c r="G120" s="55">
        <f t="shared" si="287"/>
        <v>-1.112352445685124E-2</v>
      </c>
      <c r="H120" s="55">
        <f t="shared" si="287"/>
        <v>-3.175942618885183E-2</v>
      </c>
      <c r="I120" s="55">
        <f t="shared" si="287"/>
        <v>-5.7770146828392821E-2</v>
      </c>
      <c r="J120" s="55">
        <f t="shared" si="287"/>
        <v>-2.1469760786192765E-2</v>
      </c>
      <c r="K120" s="55">
        <f t="shared" si="287"/>
        <v>-1.5840720011322383E-2</v>
      </c>
      <c r="L120" s="55">
        <f t="shared" si="287"/>
        <v>-3.1018299859412124E-2</v>
      </c>
      <c r="M120" s="55">
        <f t="shared" si="287"/>
        <v>-2.1890599756531806E-2</v>
      </c>
      <c r="N120" s="55">
        <f t="shared" si="287"/>
        <v>-1.5532602980578255E-2</v>
      </c>
      <c r="O120" s="55">
        <f t="shared" si="287"/>
        <v>-5.3949642872750045E-2</v>
      </c>
      <c r="P120" s="55">
        <f t="shared" si="287"/>
        <v>-2.8847086201881124E-2</v>
      </c>
      <c r="Q120" s="55">
        <f t="shared" si="287"/>
        <v>-2.9772483964749446E-2</v>
      </c>
      <c r="R120" s="55">
        <f t="shared" si="287"/>
        <v>-3.5789866799452265E-2</v>
      </c>
      <c r="S120" s="55">
        <f t="shared" si="287"/>
        <v>-9.1901083501233577E-2</v>
      </c>
      <c r="T120" s="95">
        <v>0</v>
      </c>
      <c r="U120" s="55">
        <f t="shared" ref="U120" si="288">U119/U28</f>
        <v>-3.5556615312721716E-2</v>
      </c>
      <c r="V120" s="55">
        <f>V119/V28</f>
        <v>-4.0918812164221267E-2</v>
      </c>
      <c r="W120" s="55">
        <f>W119/W28</f>
        <v>-3.3447916420164099E-2</v>
      </c>
      <c r="X120" s="55">
        <f>X119/X28</f>
        <v>-5.5178216857571682E-2</v>
      </c>
      <c r="Y120" s="55">
        <f t="shared" ref="Y120:AA120" si="289">Y119/Y28</f>
        <v>-2.6110859147846607E-2</v>
      </c>
      <c r="Z120" s="55">
        <f t="shared" si="289"/>
        <v>-2.0590625846654024E-3</v>
      </c>
      <c r="AA120" s="55">
        <f t="shared" si="289"/>
        <v>-2.7300598569273447E-2</v>
      </c>
      <c r="AB120" s="55">
        <f t="shared" ref="AB120" si="290">AB119/AB28</f>
        <v>-4.5614286738865382E-2</v>
      </c>
    </row>
    <row r="121" spans="1:98" hidden="1" outlineLevel="1">
      <c r="A121" s="52" t="s">
        <v>215</v>
      </c>
      <c r="B121" s="52" t="s">
        <v>28</v>
      </c>
      <c r="C121" s="55" t="s">
        <v>103</v>
      </c>
      <c r="D121" s="55" t="s">
        <v>103</v>
      </c>
      <c r="E121" s="55" t="s">
        <v>103</v>
      </c>
      <c r="F121" s="55" t="s">
        <v>103</v>
      </c>
      <c r="G121" s="55" t="s">
        <v>103</v>
      </c>
      <c r="H121" s="55">
        <f t="shared" ref="H121:U121" si="291">H119/C119-1</f>
        <v>4.164871768367405</v>
      </c>
      <c r="I121" s="55">
        <f t="shared" si="291"/>
        <v>5.735933694032</v>
      </c>
      <c r="J121" s="55">
        <f t="shared" si="291"/>
        <v>-6.343593514341761E-2</v>
      </c>
      <c r="K121" s="55">
        <f t="shared" si="291"/>
        <v>1.0744324001227237</v>
      </c>
      <c r="L121" s="55">
        <f t="shared" si="291"/>
        <v>1.8596289226592733</v>
      </c>
      <c r="M121" s="55">
        <f t="shared" si="291"/>
        <v>-0.46282206763864508</v>
      </c>
      <c r="N121" s="55">
        <f t="shared" si="291"/>
        <v>-0.79947429309800633</v>
      </c>
      <c r="O121" s="55">
        <f t="shared" si="291"/>
        <v>1.015902857538602</v>
      </c>
      <c r="P121" s="55">
        <f t="shared" si="291"/>
        <v>0.38698961901980766</v>
      </c>
      <c r="Q121" s="55">
        <f t="shared" si="291"/>
        <v>-0.25965453447178466</v>
      </c>
      <c r="R121" s="55">
        <f t="shared" si="291"/>
        <v>0.42602236013168526</v>
      </c>
      <c r="S121" s="55">
        <f t="shared" si="291"/>
        <v>4.4362998858296496</v>
      </c>
      <c r="T121" s="55">
        <f t="shared" si="291"/>
        <v>-1</v>
      </c>
      <c r="U121" s="55">
        <f t="shared" si="291"/>
        <v>2.4304670792090644E-2</v>
      </c>
      <c r="V121" s="55">
        <f t="shared" ref="V121:X121" si="292">V119/Q119-1</f>
        <v>0.20073236895781421</v>
      </c>
      <c r="W121" s="55">
        <f t="shared" si="292"/>
        <v>-0.18755460413960989</v>
      </c>
      <c r="X121" s="55">
        <f t="shared" si="292"/>
        <v>-0.43277636776541695</v>
      </c>
      <c r="Y121" s="55" t="e">
        <f t="shared" ref="Y121" si="293">Y119/T119-1</f>
        <v>#DIV/0!</v>
      </c>
      <c r="Z121" s="55">
        <f t="shared" ref="Z121:AB121" si="294">Z119/U119-1</f>
        <v>-0.93764985356446684</v>
      </c>
      <c r="AA121" s="55">
        <f t="shared" ref="AA121" si="295">AA119/V119-1</f>
        <v>-0.34576274727257228</v>
      </c>
      <c r="AB121" s="55">
        <f t="shared" si="294"/>
        <v>0.36142928762662119</v>
      </c>
    </row>
    <row r="122" spans="1:98" s="84" customFormat="1" hidden="1" outlineLevel="1">
      <c r="A122" s="81" t="s">
        <v>225</v>
      </c>
      <c r="B122" s="82" t="s">
        <v>58</v>
      </c>
      <c r="C122" s="83">
        <v>0</v>
      </c>
      <c r="D122" s="83">
        <v>0</v>
      </c>
      <c r="E122" s="83">
        <v>0</v>
      </c>
      <c r="F122" s="83">
        <v>0</v>
      </c>
      <c r="G122" s="83">
        <f>C122+D122+E122+F122</f>
        <v>0</v>
      </c>
      <c r="H122" s="83">
        <f>-134.142168879326-H116-H119</f>
        <v>-3.1310004020744628</v>
      </c>
      <c r="I122" s="83">
        <f>-181.26454542544-I116-I119</f>
        <v>-16.095247060667901</v>
      </c>
      <c r="J122" s="83">
        <f>-105.126620901007-J116-J119</f>
        <v>-9.3736700375499566</v>
      </c>
      <c r="K122" s="83">
        <f>-89.6573165358277-K116-K119</f>
        <v>-4.1770103516926866</v>
      </c>
      <c r="L122" s="83">
        <f>K122+J122+I122+H122</f>
        <v>-32.776927851985008</v>
      </c>
      <c r="M122" s="83">
        <f>-80.1190109261836-M116-M119</f>
        <v>-4.5710600026266235</v>
      </c>
      <c r="N122" s="83">
        <f>-281.609989169182-N116-N119</f>
        <v>-156.1362814346196</v>
      </c>
      <c r="O122" s="83">
        <f>-162.579-O119-O116</f>
        <v>-9.5980000000000132</v>
      </c>
      <c r="P122" s="83">
        <f>-116.8-0.2-P119-P116</f>
        <v>-0.60000000000000142</v>
      </c>
      <c r="Q122" s="83">
        <f>P122+O122+N122+M122</f>
        <v>-170.90534143724625</v>
      </c>
      <c r="R122" s="83">
        <v>-1.2999999999999998</v>
      </c>
      <c r="S122" s="83">
        <f>-0.9-0.7</f>
        <v>-1.6</v>
      </c>
      <c r="T122" s="83">
        <v>0.6</v>
      </c>
      <c r="U122" s="83">
        <f>U113-U116-U119</f>
        <v>1.1000000000000085</v>
      </c>
      <c r="V122" s="83">
        <f>U122+T122+S122+R122</f>
        <v>-1.1999999999999913</v>
      </c>
      <c r="W122" s="83">
        <v>-0.2</v>
      </c>
      <c r="X122" s="83">
        <v>-1.1258171271411288</v>
      </c>
      <c r="Y122" s="91">
        <f>AA122-Z122-X122-W122</f>
        <v>-10.874182872858803</v>
      </c>
      <c r="Z122" s="91">
        <f>-263.6-Z119-Z116</f>
        <v>-2.6000000000000227</v>
      </c>
      <c r="AA122" s="91">
        <f>-666.8-AA116-AA119</f>
        <v>-14.799999999999955</v>
      </c>
      <c r="AB122" s="91">
        <v>0.2</v>
      </c>
    </row>
    <row r="123" spans="1:98" hidden="1" outlineLevel="1">
      <c r="A123" s="52" t="s">
        <v>224</v>
      </c>
      <c r="B123" s="52" t="s">
        <v>39</v>
      </c>
      <c r="C123" s="55" t="s">
        <v>103</v>
      </c>
      <c r="D123" s="55">
        <f t="shared" ref="D123:T123" si="296">D122/D23</f>
        <v>0</v>
      </c>
      <c r="E123" s="55">
        <f t="shared" si="296"/>
        <v>0</v>
      </c>
      <c r="F123" s="55">
        <f t="shared" si="296"/>
        <v>0</v>
      </c>
      <c r="G123" s="55">
        <f t="shared" si="296"/>
        <v>0</v>
      </c>
      <c r="H123" s="55">
        <f t="shared" si="296"/>
        <v>-4.1473399877269907E-4</v>
      </c>
      <c r="I123" s="55">
        <f t="shared" si="296"/>
        <v>-2.0801139135159393E-3</v>
      </c>
      <c r="J123" s="55">
        <f t="shared" si="296"/>
        <v>-1.2325329327166658E-3</v>
      </c>
      <c r="K123" s="55">
        <f t="shared" si="296"/>
        <v>-4.7195600108008079E-4</v>
      </c>
      <c r="L123" s="55">
        <f t="shared" si="296"/>
        <v>-1.0325807575556087E-3</v>
      </c>
      <c r="M123" s="55">
        <f t="shared" si="296"/>
        <v>-6.9326804677647693E-4</v>
      </c>
      <c r="N123" s="55">
        <f t="shared" si="296"/>
        <v>-2.1689155832058351E-2</v>
      </c>
      <c r="O123" s="55">
        <f t="shared" si="296"/>
        <v>-1.2926381710745628E-3</v>
      </c>
      <c r="P123" s="55">
        <f t="shared" si="296"/>
        <v>-7.4944728262906285E-5</v>
      </c>
      <c r="Q123" s="55">
        <f t="shared" si="296"/>
        <v>-5.8482483221408551E-3</v>
      </c>
      <c r="R123" s="55">
        <f t="shared" si="296"/>
        <v>-2.0085237110137476E-4</v>
      </c>
      <c r="S123" s="55">
        <f t="shared" si="296"/>
        <v>-2.2943184651478749E-4</v>
      </c>
      <c r="T123" s="55">
        <f t="shared" si="296"/>
        <v>1.1787819253438114E-4</v>
      </c>
      <c r="U123" s="55">
        <f t="shared" ref="U123" si="297">U122/U23</f>
        <v>1.6632973248793318E-4</v>
      </c>
      <c r="V123" s="55">
        <f>V122/V23</f>
        <v>-4.488112113040551E-5</v>
      </c>
      <c r="W123" s="55">
        <f>W122/W23</f>
        <v>-3.2758677226153263E-5</v>
      </c>
      <c r="X123" s="55">
        <f>X122/X23</f>
        <v>-1.5311756775769839E-4</v>
      </c>
      <c r="Y123" s="55">
        <f t="shared" ref="Y123:AA123" si="298">Y122/Y23</f>
        <v>-1.4321715249003275E-3</v>
      </c>
      <c r="Z123" s="55">
        <f t="shared" si="298"/>
        <v>-2.887092475792865E-4</v>
      </c>
      <c r="AA123" s="55">
        <f t="shared" si="298"/>
        <v>-4.9240960129167679E-4</v>
      </c>
      <c r="AB123" s="55">
        <f t="shared" ref="AB123" si="299">AB122/AB23</f>
        <v>2.9942809234362367E-5</v>
      </c>
    </row>
    <row r="124" spans="1:98" hidden="1" outlineLevel="1">
      <c r="A124" s="52" t="s">
        <v>215</v>
      </c>
      <c r="B124" s="52" t="s">
        <v>28</v>
      </c>
      <c r="C124" s="55" t="s">
        <v>103</v>
      </c>
      <c r="D124" s="55" t="s">
        <v>103</v>
      </c>
      <c r="E124" s="55" t="s">
        <v>103</v>
      </c>
      <c r="F124" s="55" t="s">
        <v>103</v>
      </c>
      <c r="G124" s="55" t="s">
        <v>103</v>
      </c>
      <c r="H124" s="55" t="s">
        <v>103</v>
      </c>
      <c r="I124" s="55" t="s">
        <v>103</v>
      </c>
      <c r="J124" s="55" t="s">
        <v>103</v>
      </c>
      <c r="K124" s="55" t="s">
        <v>103</v>
      </c>
      <c r="L124" s="55" t="s">
        <v>103</v>
      </c>
      <c r="M124" s="55">
        <f t="shared" ref="M124:U124" si="300">M122/H122-1</f>
        <v>0.45993593600244842</v>
      </c>
      <c r="N124" s="55">
        <f t="shared" si="300"/>
        <v>8.7007694784736316</v>
      </c>
      <c r="O124" s="55">
        <f t="shared" si="300"/>
        <v>2.3931924374488656E-2</v>
      </c>
      <c r="P124" s="55">
        <f t="shared" si="300"/>
        <v>-0.85635659251913077</v>
      </c>
      <c r="Q124" s="55">
        <f t="shared" si="300"/>
        <v>4.2141964679858193</v>
      </c>
      <c r="R124" s="55">
        <f t="shared" si="300"/>
        <v>-0.71560207058034819</v>
      </c>
      <c r="S124" s="55">
        <f t="shared" si="300"/>
        <v>-0.98975254191211171</v>
      </c>
      <c r="T124" s="55">
        <f t="shared" si="300"/>
        <v>-1.0625130235465721</v>
      </c>
      <c r="U124" s="55">
        <f t="shared" si="300"/>
        <v>-2.8333333333333433</v>
      </c>
      <c r="V124" s="55">
        <f t="shared" ref="V124:X124" si="301">V122/Q122-1</f>
        <v>-0.99297856936530793</v>
      </c>
      <c r="W124" s="55">
        <f t="shared" si="301"/>
        <v>-0.84615384615384615</v>
      </c>
      <c r="X124" s="55">
        <f t="shared" si="301"/>
        <v>-0.29636429553679455</v>
      </c>
      <c r="Y124" s="55">
        <f t="shared" ref="Y124" si="302">Y122/T122-1</f>
        <v>-19.123638121431341</v>
      </c>
      <c r="Z124" s="55">
        <f t="shared" ref="Z124:AB124" si="303">Z122/U122-1</f>
        <v>-3.363636363636366</v>
      </c>
      <c r="AA124" s="55">
        <f t="shared" ref="AA124" si="304">AA122/V122-1</f>
        <v>11.333333333333385</v>
      </c>
      <c r="AB124" s="55">
        <f t="shared" si="303"/>
        <v>-2</v>
      </c>
    </row>
    <row r="125" spans="1:98" hidden="1" outlineLevel="1"/>
    <row r="126" spans="1:98" s="72" customFormat="1" hidden="1" outlineLevel="1">
      <c r="A126" s="73" t="s">
        <v>232</v>
      </c>
      <c r="B126" s="73" t="s">
        <v>44</v>
      </c>
      <c r="C126" s="79">
        <f t="shared" ref="C126:Q126" si="305">C44+C55</f>
        <v>-471.77807380290687</v>
      </c>
      <c r="D126" s="79">
        <f t="shared" si="305"/>
        <v>-28.179182624566238</v>
      </c>
      <c r="E126" s="79">
        <f t="shared" si="305"/>
        <v>568.11464817871365</v>
      </c>
      <c r="F126" s="79">
        <f t="shared" si="305"/>
        <v>244.06798009858812</v>
      </c>
      <c r="G126" s="79">
        <f t="shared" si="305"/>
        <v>312.22537184982866</v>
      </c>
      <c r="H126" s="79">
        <f t="shared" si="305"/>
        <v>-343.73879361354648</v>
      </c>
      <c r="I126" s="79">
        <f t="shared" si="305"/>
        <v>-515.72162522854342</v>
      </c>
      <c r="J126" s="79">
        <f t="shared" si="305"/>
        <v>-248.57723757459553</v>
      </c>
      <c r="K126" s="79">
        <f t="shared" si="305"/>
        <v>-72.340315628713142</v>
      </c>
      <c r="L126" s="79">
        <f t="shared" si="305"/>
        <v>579.69680848847202</v>
      </c>
      <c r="M126" s="79">
        <f t="shared" si="305"/>
        <v>-86.621124748667626</v>
      </c>
      <c r="N126" s="79">
        <f t="shared" si="305"/>
        <v>5.6094580896615298</v>
      </c>
      <c r="O126" s="79">
        <f t="shared" si="305"/>
        <v>70.844000000000051</v>
      </c>
      <c r="P126" s="79">
        <f t="shared" si="305"/>
        <v>-363.30000000000018</v>
      </c>
      <c r="Q126" s="79">
        <f t="shared" si="305"/>
        <v>-383.99451743399914</v>
      </c>
      <c r="R126" s="79">
        <f t="shared" ref="R126:X126" si="306">R44+R55</f>
        <v>186.10656982124738</v>
      </c>
      <c r="S126" s="79">
        <f t="shared" si="306"/>
        <v>18.134116777582676</v>
      </c>
      <c r="T126" s="79">
        <f t="shared" si="306"/>
        <v>110.93600000000015</v>
      </c>
      <c r="U126" s="79">
        <f t="shared" si="306"/>
        <v>-419.89172156379846</v>
      </c>
      <c r="V126" s="79">
        <f t="shared" si="306"/>
        <v>-1152.9132072853099</v>
      </c>
      <c r="W126" s="79">
        <f t="shared" si="306"/>
        <v>155.2144632245836</v>
      </c>
      <c r="X126" s="79">
        <f t="shared" si="306"/>
        <v>263.82303713942292</v>
      </c>
      <c r="Y126" s="79">
        <f t="shared" ref="Y126:AA126" si="307">Y44+Y55</f>
        <v>306.76384624062575</v>
      </c>
      <c r="Z126" s="79">
        <f t="shared" si="307"/>
        <v>-413.90000000000055</v>
      </c>
      <c r="AA126" s="79">
        <f t="shared" si="307"/>
        <v>311.90134660463445</v>
      </c>
      <c r="AB126" s="79">
        <f t="shared" ref="AB126" si="308">AB44+AB55</f>
        <v>259</v>
      </c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</row>
    <row r="127" spans="1:98" hidden="1" outlineLevel="1">
      <c r="A127" s="52" t="s">
        <v>233</v>
      </c>
      <c r="B127" s="52" t="s">
        <v>45</v>
      </c>
      <c r="C127" s="55">
        <f t="shared" ref="C127:T127" si="309">C126/C23</f>
        <v>-7.507783338271834E-2</v>
      </c>
      <c r="D127" s="55">
        <f t="shared" si="309"/>
        <v>-5.0089511878256233E-3</v>
      </c>
      <c r="E127" s="55">
        <f t="shared" si="309"/>
        <v>6.6516513272490238E-2</v>
      </c>
      <c r="F127" s="55">
        <f t="shared" si="309"/>
        <v>2.656046674931414E-2</v>
      </c>
      <c r="G127" s="55">
        <f t="shared" si="309"/>
        <v>1.0534019060215054E-2</v>
      </c>
      <c r="H127" s="55">
        <f t="shared" si="309"/>
        <v>-4.5531825647226222E-2</v>
      </c>
      <c r="I127" s="55">
        <f t="shared" si="309"/>
        <v>-6.6650715213962666E-2</v>
      </c>
      <c r="J127" s="55">
        <f t="shared" si="309"/>
        <v>-3.2685130840652415E-2</v>
      </c>
      <c r="K127" s="55">
        <f t="shared" si="309"/>
        <v>-8.1736560856649262E-3</v>
      </c>
      <c r="L127" s="55">
        <f t="shared" si="309"/>
        <v>1.8262351260151556E-2</v>
      </c>
      <c r="M127" s="55">
        <f t="shared" si="309"/>
        <v>-1.3137359371695722E-2</v>
      </c>
      <c r="N127" s="55">
        <f t="shared" si="309"/>
        <v>7.7921934301358991E-4</v>
      </c>
      <c r="O127" s="55">
        <f t="shared" si="309"/>
        <v>9.541118836383233E-3</v>
      </c>
      <c r="P127" s="55">
        <f t="shared" si="309"/>
        <v>-4.5379032963189674E-2</v>
      </c>
      <c r="Q127" s="55">
        <f t="shared" si="309"/>
        <v>-1.3139994767918104E-2</v>
      </c>
      <c r="R127" s="55">
        <f t="shared" si="309"/>
        <v>2.8753804481646997E-2</v>
      </c>
      <c r="S127" s="55">
        <f t="shared" si="309"/>
        <v>2.6003399357472381E-3</v>
      </c>
      <c r="T127" s="55">
        <f t="shared" si="309"/>
        <v>2.1794891944990204E-2</v>
      </c>
      <c r="U127" s="55">
        <f t="shared" ref="U127" si="310">U126/U23</f>
        <v>-6.3491343383276166E-2</v>
      </c>
      <c r="V127" s="55">
        <f t="shared" ref="V127:AB127" si="311">V126/V23</f>
        <v>-4.3120031090847243E-2</v>
      </c>
      <c r="W127" s="55">
        <f t="shared" si="311"/>
        <v>2.5423102508023848E-2</v>
      </c>
      <c r="X127" s="55">
        <f t="shared" si="311"/>
        <v>3.5881441835778238E-2</v>
      </c>
      <c r="Y127" s="55">
        <f t="shared" si="311"/>
        <v>4.0401973241712213E-2</v>
      </c>
      <c r="Z127" s="55">
        <f t="shared" si="311"/>
        <v>-4.5960291374256078E-2</v>
      </c>
      <c r="AA127" s="55">
        <f t="shared" si="311"/>
        <v>1.0377244440805783E-2</v>
      </c>
      <c r="AB127" s="55">
        <f t="shared" si="311"/>
        <v>3.8775937958499263E-2</v>
      </c>
    </row>
    <row r="128" spans="1:98" hidden="1" outlineLevel="1">
      <c r="A128" s="52" t="s">
        <v>215</v>
      </c>
      <c r="B128" s="52" t="s">
        <v>28</v>
      </c>
      <c r="C128" s="55" t="s">
        <v>103</v>
      </c>
      <c r="D128" s="55" t="s">
        <v>103</v>
      </c>
      <c r="E128" s="55" t="s">
        <v>103</v>
      </c>
      <c r="F128" s="55" t="s">
        <v>103</v>
      </c>
      <c r="G128" s="55" t="s">
        <v>103</v>
      </c>
      <c r="H128" s="55">
        <f t="shared" ref="H128:U128" si="312">H126/C126-1</f>
        <v>-0.27139726769678352</v>
      </c>
      <c r="I128" s="55">
        <f t="shared" si="312"/>
        <v>17.301511158061203</v>
      </c>
      <c r="J128" s="55">
        <f t="shared" si="312"/>
        <v>-1.4375476646685579</v>
      </c>
      <c r="K128" s="55">
        <f t="shared" si="312"/>
        <v>-1.2963941259295555</v>
      </c>
      <c r="L128" s="55">
        <f t="shared" si="312"/>
        <v>0.85666143995270616</v>
      </c>
      <c r="M128" s="55">
        <f t="shared" si="312"/>
        <v>-0.74800305825808899</v>
      </c>
      <c r="N128" s="55">
        <f t="shared" si="312"/>
        <v>-1.010876910750399</v>
      </c>
      <c r="O128" s="55">
        <f t="shared" si="312"/>
        <v>-1.2849979374267544</v>
      </c>
      <c r="P128" s="55">
        <f t="shared" si="312"/>
        <v>4.0220958651139753</v>
      </c>
      <c r="Q128" s="55">
        <f t="shared" si="312"/>
        <v>-1.6624057814553854</v>
      </c>
      <c r="R128" s="55">
        <f t="shared" si="312"/>
        <v>-3.1485125061725778</v>
      </c>
      <c r="S128" s="55">
        <f t="shared" si="312"/>
        <v>2.2327751607601143</v>
      </c>
      <c r="T128" s="55">
        <f t="shared" si="312"/>
        <v>0.56591948506577938</v>
      </c>
      <c r="U128" s="55">
        <f t="shared" si="312"/>
        <v>0.15577132277401118</v>
      </c>
      <c r="V128" s="55">
        <f t="shared" ref="V128:AB128" si="313">V126/Q126-1</f>
        <v>2.0024210110850666</v>
      </c>
      <c r="W128" s="55">
        <f t="shared" si="313"/>
        <v>-0.16599148878158998</v>
      </c>
      <c r="X128" s="55">
        <f t="shared" si="313"/>
        <v>13.548435988101716</v>
      </c>
      <c r="Y128" s="55">
        <f t="shared" si="313"/>
        <v>1.765232622779128</v>
      </c>
      <c r="Z128" s="55">
        <f t="shared" si="313"/>
        <v>-1.4269682530255623E-2</v>
      </c>
      <c r="AA128" s="55">
        <f t="shared" si="313"/>
        <v>-1.270533241039929</v>
      </c>
      <c r="AB128" s="55">
        <f t="shared" si="313"/>
        <v>0.66865892919557735</v>
      </c>
    </row>
    <row r="129" spans="1:98" s="59" customFormat="1" hidden="1" outlineLevel="1">
      <c r="A129" s="57" t="s">
        <v>219</v>
      </c>
      <c r="B129" s="57" t="s">
        <v>29</v>
      </c>
      <c r="C129" s="80">
        <f t="shared" ref="C129:T129" si="314">C47+C58</f>
        <v>12.861598279374448</v>
      </c>
      <c r="D129" s="80">
        <f t="shared" si="314"/>
        <v>208.85669090974034</v>
      </c>
      <c r="E129" s="80">
        <f t="shared" si="314"/>
        <v>730.99820741639314</v>
      </c>
      <c r="F129" s="80">
        <f t="shared" si="314"/>
        <v>542.00595227623216</v>
      </c>
      <c r="G129" s="80">
        <f t="shared" si="314"/>
        <v>1494.7224488817392</v>
      </c>
      <c r="H129" s="80">
        <f t="shared" si="314"/>
        <v>361.05203344942629</v>
      </c>
      <c r="I129" s="80">
        <f t="shared" si="314"/>
        <v>344.15694615554185</v>
      </c>
      <c r="J129" s="80">
        <f t="shared" si="314"/>
        <v>510.05538310353313</v>
      </c>
      <c r="K129" s="80">
        <f t="shared" si="314"/>
        <v>508.83918583452032</v>
      </c>
      <c r="L129" s="80">
        <f t="shared" si="314"/>
        <v>1724.9961753530242</v>
      </c>
      <c r="M129" s="80">
        <f t="shared" si="314"/>
        <v>173.65699913086837</v>
      </c>
      <c r="N129" s="80">
        <f t="shared" si="314"/>
        <v>275.82117595675254</v>
      </c>
      <c r="O129" s="80">
        <f t="shared" si="314"/>
        <v>373.21900000000005</v>
      </c>
      <c r="P129" s="80">
        <f t="shared" si="314"/>
        <v>173.70000000000027</v>
      </c>
      <c r="Q129" s="80">
        <f t="shared" si="314"/>
        <v>999.97687132759347</v>
      </c>
      <c r="R129" s="80">
        <f t="shared" si="314"/>
        <v>410.30683323543144</v>
      </c>
      <c r="S129" s="80">
        <f t="shared" si="314"/>
        <v>385.90573947608345</v>
      </c>
      <c r="T129" s="80">
        <f t="shared" si="314"/>
        <v>187.9369999999999</v>
      </c>
      <c r="U129" s="80">
        <f t="shared" ref="U129" si="315">U47+U58</f>
        <v>344.37768281200169</v>
      </c>
      <c r="V129" s="80">
        <f t="shared" ref="V129:AA129" si="316">V47+V58</f>
        <v>1243.8660524318348</v>
      </c>
      <c r="W129" s="80">
        <f t="shared" si="316"/>
        <v>504.19761267043668</v>
      </c>
      <c r="X129" s="80">
        <f t="shared" si="316"/>
        <v>585.49287037229669</v>
      </c>
      <c r="Y129" s="80">
        <f t="shared" si="316"/>
        <v>567.70951695726717</v>
      </c>
      <c r="Z129" s="80">
        <f t="shared" si="316"/>
        <v>194.10000000000036</v>
      </c>
      <c r="AA129" s="80">
        <f t="shared" si="316"/>
        <v>1851.5</v>
      </c>
      <c r="AB129" s="80">
        <f t="shared" ref="AB129" si="317">AB47+AB58</f>
        <v>442.00000000000045</v>
      </c>
    </row>
    <row r="130" spans="1:98" hidden="1" outlineLevel="1">
      <c r="A130" s="52" t="s">
        <v>233</v>
      </c>
      <c r="B130" s="52" t="s">
        <v>45</v>
      </c>
      <c r="C130" s="55">
        <f t="shared" ref="C130:T130" si="318">C129/C25</f>
        <v>3.0899954149515461E-3</v>
      </c>
      <c r="D130" s="55">
        <f t="shared" si="318"/>
        <v>5.2532685853840945E-2</v>
      </c>
      <c r="E130" s="55">
        <f t="shared" si="318"/>
        <v>0.12015842128330528</v>
      </c>
      <c r="F130" s="55">
        <f t="shared" si="318"/>
        <v>8.5751739297888194E-2</v>
      </c>
      <c r="G130" s="55">
        <f t="shared" si="318"/>
        <v>7.2762992589215855E-2</v>
      </c>
      <c r="H130" s="55">
        <f t="shared" si="318"/>
        <v>6.9621262701639777E-2</v>
      </c>
      <c r="I130" s="55">
        <f t="shared" si="318"/>
        <v>6.2193243150021206E-2</v>
      </c>
      <c r="J130" s="55">
        <f t="shared" si="318"/>
        <v>9.1877244611773032E-2</v>
      </c>
      <c r="K130" s="55">
        <f t="shared" si="318"/>
        <v>8.2841834621635538E-2</v>
      </c>
      <c r="L130" s="55">
        <f t="shared" si="318"/>
        <v>7.6962714495967477E-2</v>
      </c>
      <c r="M130" s="55">
        <f t="shared" si="318"/>
        <v>3.6547670126661803E-2</v>
      </c>
      <c r="N130" s="55">
        <f t="shared" si="318"/>
        <v>4.9652375547564208E-2</v>
      </c>
      <c r="O130" s="55">
        <f t="shared" si="318"/>
        <v>6.459833288706443E-2</v>
      </c>
      <c r="P130" s="55">
        <f t="shared" si="318"/>
        <v>2.9226679230044468E-2</v>
      </c>
      <c r="Q130" s="55">
        <f t="shared" si="318"/>
        <v>4.5397163948411326E-2</v>
      </c>
      <c r="R130" s="55">
        <f t="shared" si="318"/>
        <v>8.4361048838421659E-2</v>
      </c>
      <c r="S130" s="55">
        <f t="shared" si="318"/>
        <v>7.0654984153717543E-2</v>
      </c>
      <c r="T130" s="55">
        <f t="shared" si="318"/>
        <v>3.6928593885089976E-2</v>
      </c>
      <c r="U130" s="55">
        <f t="shared" ref="U130" si="319">U129/U25</f>
        <v>7.0537240708309676E-2</v>
      </c>
      <c r="V130" s="55">
        <f t="shared" ref="V130:AB130" si="320">V129/V25</f>
        <v>6.0851988300187378E-2</v>
      </c>
      <c r="W130" s="55">
        <f t="shared" si="320"/>
        <v>0.10717224849926969</v>
      </c>
      <c r="X130" s="55">
        <f t="shared" si="320"/>
        <v>9.8860035335392268E-2</v>
      </c>
      <c r="Y130" s="55">
        <f t="shared" si="320"/>
        <v>9.3122034555308569E-2</v>
      </c>
      <c r="Z130" s="55">
        <f t="shared" si="320"/>
        <v>2.7108559936313788E-2</v>
      </c>
      <c r="AA130" s="55">
        <f t="shared" si="320"/>
        <v>7.7522138715012456E-2</v>
      </c>
      <c r="AB130" s="55">
        <f t="shared" si="320"/>
        <v>8.3631340939622795E-2</v>
      </c>
    </row>
    <row r="131" spans="1:98" hidden="1" outlineLevel="1">
      <c r="A131" s="52" t="s">
        <v>215</v>
      </c>
      <c r="B131" s="52" t="s">
        <v>28</v>
      </c>
      <c r="C131" s="55" t="s">
        <v>103</v>
      </c>
      <c r="D131" s="55" t="s">
        <v>103</v>
      </c>
      <c r="E131" s="55" t="s">
        <v>103</v>
      </c>
      <c r="F131" s="55" t="s">
        <v>103</v>
      </c>
      <c r="G131" s="55" t="s">
        <v>103</v>
      </c>
      <c r="H131" s="55">
        <f t="shared" ref="H131:U131" si="321">H129/C129-1</f>
        <v>27.072096920367105</v>
      </c>
      <c r="I131" s="55">
        <f t="shared" si="321"/>
        <v>0.64781384142619092</v>
      </c>
      <c r="J131" s="55">
        <f t="shared" si="321"/>
        <v>-0.30224810686437975</v>
      </c>
      <c r="K131" s="55">
        <f t="shared" si="321"/>
        <v>-6.1192623996882745E-2</v>
      </c>
      <c r="L131" s="55">
        <f t="shared" si="321"/>
        <v>0.15405784976572878</v>
      </c>
      <c r="M131" s="55">
        <f t="shared" si="321"/>
        <v>-0.51902500736035029</v>
      </c>
      <c r="N131" s="55">
        <f t="shared" si="321"/>
        <v>-0.19855990402676615</v>
      </c>
      <c r="O131" s="55">
        <f t="shared" si="321"/>
        <v>-0.26827750012346696</v>
      </c>
      <c r="P131" s="55">
        <f t="shared" si="321"/>
        <v>-0.65863478121260632</v>
      </c>
      <c r="Q131" s="55">
        <f t="shared" si="321"/>
        <v>-0.42030197769977895</v>
      </c>
      <c r="R131" s="55">
        <f t="shared" si="321"/>
        <v>1.362742851074048</v>
      </c>
      <c r="S131" s="55">
        <f t="shared" si="321"/>
        <v>0.39911570653513428</v>
      </c>
      <c r="T131" s="55">
        <f t="shared" si="321"/>
        <v>-0.4964431071301304</v>
      </c>
      <c r="U131" s="55">
        <f t="shared" si="321"/>
        <v>0.98260036161198139</v>
      </c>
      <c r="V131" s="55">
        <f t="shared" ref="V131:AB131" si="322">V129/Q129-1</f>
        <v>0.24389482206768265</v>
      </c>
      <c r="W131" s="55">
        <f t="shared" si="322"/>
        <v>0.22883065021033011</v>
      </c>
      <c r="X131" s="55">
        <f t="shared" si="322"/>
        <v>0.51719140318352963</v>
      </c>
      <c r="Y131" s="55">
        <f t="shared" si="322"/>
        <v>2.0207437436868072</v>
      </c>
      <c r="Z131" s="55">
        <f t="shared" si="322"/>
        <v>-0.4363746267903168</v>
      </c>
      <c r="AA131" s="55">
        <f t="shared" si="322"/>
        <v>0.48850432599250015</v>
      </c>
      <c r="AB131" s="55">
        <f t="shared" si="322"/>
        <v>-0.12335959375335448</v>
      </c>
    </row>
    <row r="132" spans="1:98" s="59" customFormat="1" hidden="1" outlineLevel="1">
      <c r="A132" s="57" t="s">
        <v>30</v>
      </c>
      <c r="B132" s="57" t="s">
        <v>30</v>
      </c>
      <c r="C132" s="80">
        <f t="shared" ref="C132:T132" si="323">C50+C61</f>
        <v>-156.17770413674543</v>
      </c>
      <c r="D132" s="80">
        <f t="shared" si="323"/>
        <v>-153.29929150021655</v>
      </c>
      <c r="E132" s="80">
        <f t="shared" si="323"/>
        <v>-63.054503905946831</v>
      </c>
      <c r="F132" s="80">
        <f t="shared" si="323"/>
        <v>-126.60450934936216</v>
      </c>
      <c r="G132" s="80">
        <f t="shared" si="323"/>
        <v>-499.13600889227109</v>
      </c>
      <c r="H132" s="80">
        <f t="shared" si="323"/>
        <v>-196.65666581693904</v>
      </c>
      <c r="I132" s="80">
        <f t="shared" si="323"/>
        <v>-254.55883499168499</v>
      </c>
      <c r="J132" s="80">
        <f t="shared" si="323"/>
        <v>-158.00924609932031</v>
      </c>
      <c r="K132" s="80">
        <f t="shared" si="323"/>
        <v>52.347082411068868</v>
      </c>
      <c r="L132" s="80">
        <f t="shared" si="323"/>
        <v>-556.87766449687479</v>
      </c>
      <c r="M132" s="80">
        <f t="shared" si="323"/>
        <v>-137.58523808680138</v>
      </c>
      <c r="N132" s="80">
        <f t="shared" si="323"/>
        <v>-26.380053852287006</v>
      </c>
      <c r="O132" s="80">
        <f t="shared" si="323"/>
        <v>-190.274</v>
      </c>
      <c r="P132" s="80">
        <f t="shared" si="323"/>
        <v>-399.79999999999973</v>
      </c>
      <c r="Q132" s="80">
        <f t="shared" si="323"/>
        <v>-758.50374984956125</v>
      </c>
      <c r="R132" s="80">
        <f t="shared" si="323"/>
        <v>-148.51979152674221</v>
      </c>
      <c r="S132" s="80">
        <f t="shared" si="323"/>
        <v>-276.83569998652251</v>
      </c>
      <c r="T132" s="80">
        <f t="shared" si="323"/>
        <v>0</v>
      </c>
      <c r="U132" s="80">
        <f t="shared" ref="U132" si="324">U50+U61</f>
        <v>-684.35245604851229</v>
      </c>
      <c r="V132" s="80">
        <f t="shared" ref="V132:AA132" si="325">V50+V61</f>
        <v>-2082.8399091072497</v>
      </c>
      <c r="W132" s="80">
        <f t="shared" si="325"/>
        <v>-276.8339573524454</v>
      </c>
      <c r="X132" s="80">
        <f t="shared" si="325"/>
        <v>-204.33517019435271</v>
      </c>
      <c r="Y132" s="80">
        <f t="shared" si="325"/>
        <v>-144.23087245320266</v>
      </c>
      <c r="Z132" s="80">
        <f t="shared" si="325"/>
        <v>-80.799999999999727</v>
      </c>
      <c r="AA132" s="80">
        <f t="shared" si="325"/>
        <v>-706.20000000000073</v>
      </c>
      <c r="AB132" s="80">
        <f t="shared" ref="AB132" si="326">AB50+AB61</f>
        <v>-151.5</v>
      </c>
    </row>
    <row r="133" spans="1:98" hidden="1" outlineLevel="1">
      <c r="A133" s="52" t="s">
        <v>233</v>
      </c>
      <c r="B133" s="52" t="s">
        <v>45</v>
      </c>
      <c r="C133" s="55">
        <f t="shared" ref="C133:T133" si="327">C132/C28</f>
        <v>-7.3616038947305992E-2</v>
      </c>
      <c r="D133" s="55">
        <f t="shared" si="327"/>
        <v>-9.290766845178984E-2</v>
      </c>
      <c r="E133" s="55">
        <f t="shared" si="327"/>
        <v>-2.5659697059479243E-2</v>
      </c>
      <c r="F133" s="55">
        <f t="shared" si="327"/>
        <v>-4.4136074408522658E-2</v>
      </c>
      <c r="G133" s="55">
        <f t="shared" si="327"/>
        <v>-5.4865935635434016E-2</v>
      </c>
      <c r="H133" s="55">
        <f t="shared" si="327"/>
        <v>-8.3206637682324114E-2</v>
      </c>
      <c r="I133" s="55">
        <f t="shared" si="327"/>
        <v>-0.11549831328539689</v>
      </c>
      <c r="J133" s="55">
        <f t="shared" si="327"/>
        <v>-7.6938029350432105E-2</v>
      </c>
      <c r="K133" s="55">
        <f t="shared" si="327"/>
        <v>1.9329634571105727E-2</v>
      </c>
      <c r="L133" s="55">
        <f t="shared" si="327"/>
        <v>-5.9691099980756855E-2</v>
      </c>
      <c r="M133" s="55">
        <f t="shared" si="327"/>
        <v>-7.4694391021605216E-2</v>
      </c>
      <c r="N133" s="55">
        <f t="shared" si="327"/>
        <v>-1.6048478297605775E-2</v>
      </c>
      <c r="O133" s="55">
        <f t="shared" si="327"/>
        <v>-0.11548611549461274</v>
      </c>
      <c r="P133" s="55">
        <f t="shared" si="327"/>
        <v>-0.1938330262775137</v>
      </c>
      <c r="Q133" s="55">
        <f t="shared" si="327"/>
        <v>-0.10540717501722392</v>
      </c>
      <c r="R133" s="55">
        <f t="shared" si="327"/>
        <v>-9.2443540101296046E-2</v>
      </c>
      <c r="S133" s="55">
        <f t="shared" si="327"/>
        <v>-0.18329611513388941</v>
      </c>
      <c r="T133" s="55" t="e">
        <f t="shared" si="327"/>
        <v>#DIV/0!</v>
      </c>
      <c r="U133" s="55">
        <f t="shared" ref="U133" si="328">U132/U28</f>
        <v>-0.39925845745469396</v>
      </c>
      <c r="V133" s="55">
        <f t="shared" ref="V133:AB133" si="329">V132/V28</f>
        <v>-0.3313065805912358</v>
      </c>
      <c r="W133" s="55">
        <f t="shared" si="329"/>
        <v>-0.19821038440603067</v>
      </c>
      <c r="X133" s="55">
        <f t="shared" si="329"/>
        <v>-0.1432079087701543</v>
      </c>
      <c r="Y133" s="55">
        <f t="shared" si="329"/>
        <v>-9.6430996652682066E-2</v>
      </c>
      <c r="Z133" s="55">
        <f t="shared" si="329"/>
        <v>-4.378217285288525E-2</v>
      </c>
      <c r="AA133" s="55">
        <f t="shared" si="329"/>
        <v>-0.11455545282008869</v>
      </c>
      <c r="AB133" s="55">
        <f t="shared" si="329"/>
        <v>-0.10865667359965575</v>
      </c>
    </row>
    <row r="134" spans="1:98" hidden="1" outlineLevel="1">
      <c r="A134" s="52" t="s">
        <v>215</v>
      </c>
      <c r="B134" s="52" t="s">
        <v>28</v>
      </c>
      <c r="C134" s="55" t="s">
        <v>103</v>
      </c>
      <c r="D134" s="55" t="s">
        <v>103</v>
      </c>
      <c r="E134" s="55" t="s">
        <v>103</v>
      </c>
      <c r="F134" s="55" t="s">
        <v>103</v>
      </c>
      <c r="G134" s="55" t="s">
        <v>103</v>
      </c>
      <c r="H134" s="55">
        <f t="shared" ref="H134:U134" si="330">H132/C132-1</f>
        <v>0.25918527810314851</v>
      </c>
      <c r="I134" s="55">
        <f t="shared" si="330"/>
        <v>0.66053497377921921</v>
      </c>
      <c r="J134" s="55">
        <f t="shared" si="330"/>
        <v>1.5059153004361048</v>
      </c>
      <c r="K134" s="55">
        <f t="shared" si="330"/>
        <v>-1.4134693359666861</v>
      </c>
      <c r="L134" s="55">
        <f t="shared" si="330"/>
        <v>0.11568320973826207</v>
      </c>
      <c r="M134" s="55">
        <f t="shared" si="330"/>
        <v>-0.30037846662734147</v>
      </c>
      <c r="N134" s="55">
        <f t="shared" si="330"/>
        <v>-0.89636952159547445</v>
      </c>
      <c r="O134" s="55">
        <f t="shared" si="330"/>
        <v>0.20419535373517927</v>
      </c>
      <c r="P134" s="55">
        <f t="shared" si="330"/>
        <v>-8.6374839166864703</v>
      </c>
      <c r="Q134" s="55">
        <f t="shared" si="330"/>
        <v>0.3620653120193833</v>
      </c>
      <c r="R134" s="55">
        <f t="shared" si="330"/>
        <v>7.9474757553875897E-2</v>
      </c>
      <c r="S134" s="55">
        <f t="shared" si="330"/>
        <v>9.4941294485842143</v>
      </c>
      <c r="T134" s="55">
        <f t="shared" si="330"/>
        <v>-1</v>
      </c>
      <c r="U134" s="55">
        <f t="shared" si="330"/>
        <v>0.71173700862559475</v>
      </c>
      <c r="V134" s="55">
        <f t="shared" ref="V134:AB134" si="331">V132/Q132-1</f>
        <v>1.7459849862579482</v>
      </c>
      <c r="W134" s="55">
        <f t="shared" si="331"/>
        <v>0.86395331226006444</v>
      </c>
      <c r="X134" s="55">
        <f t="shared" si="331"/>
        <v>-0.2618901023086958</v>
      </c>
      <c r="Y134" s="55" t="e">
        <f t="shared" si="331"/>
        <v>#DIV/0!</v>
      </c>
      <c r="Z134" s="55">
        <f t="shared" si="331"/>
        <v>-0.88193218379525773</v>
      </c>
      <c r="AA134" s="55">
        <f t="shared" si="331"/>
        <v>-0.66094369667484743</v>
      </c>
      <c r="AB134" s="55">
        <f t="shared" si="331"/>
        <v>-0.45274054726197865</v>
      </c>
    </row>
    <row r="135" spans="1:98" s="84" customFormat="1" hidden="1" outlineLevel="1">
      <c r="A135" s="81" t="s">
        <v>225</v>
      </c>
      <c r="B135" s="82" t="s">
        <v>58</v>
      </c>
      <c r="C135" s="83">
        <v>0</v>
      </c>
      <c r="D135" s="83">
        <v>0</v>
      </c>
      <c r="E135" s="83">
        <v>0</v>
      </c>
      <c r="F135" s="83">
        <v>0</v>
      </c>
      <c r="G135" s="83">
        <v>0</v>
      </c>
      <c r="H135" s="83">
        <f t="shared" ref="H135:T135" si="332">H64</f>
        <v>-118.41415225121207</v>
      </c>
      <c r="I135" s="83">
        <f t="shared" si="332"/>
        <v>-173.31541345061123</v>
      </c>
      <c r="J135" s="83">
        <f t="shared" si="332"/>
        <v>-161.01576666063886</v>
      </c>
      <c r="K135" s="83">
        <f t="shared" si="332"/>
        <v>-155.01230463157765</v>
      </c>
      <c r="L135" s="83">
        <f t="shared" si="332"/>
        <v>-607.6722756410669</v>
      </c>
      <c r="M135" s="83">
        <f t="shared" si="332"/>
        <v>-122.69288579273399</v>
      </c>
      <c r="N135" s="83">
        <f t="shared" si="332"/>
        <v>-243.83166401480483</v>
      </c>
      <c r="O135" s="83">
        <f t="shared" si="332"/>
        <v>-112.10100000000001</v>
      </c>
      <c r="P135" s="83">
        <f t="shared" si="332"/>
        <v>-137.3000000000001</v>
      </c>
      <c r="Q135" s="83">
        <f t="shared" si="332"/>
        <v>-625.56763891202615</v>
      </c>
      <c r="R135" s="89">
        <f t="shared" si="332"/>
        <v>-76.540859452462271</v>
      </c>
      <c r="S135" s="83">
        <v>-91.40255698503347</v>
      </c>
      <c r="T135" s="83">
        <f t="shared" si="332"/>
        <v>-77.500999999999991</v>
      </c>
      <c r="U135" s="83">
        <f t="shared" ref="U135:AA135" si="333">U64</f>
        <v>-97.026887070387815</v>
      </c>
      <c r="V135" s="83">
        <f t="shared" si="333"/>
        <v>-331.47917452510882</v>
      </c>
      <c r="W135" s="83">
        <f t="shared" si="333"/>
        <v>-72.885244636732139</v>
      </c>
      <c r="X135" s="83">
        <f t="shared" si="333"/>
        <v>-117.79995709983029</v>
      </c>
      <c r="Y135" s="83">
        <f t="shared" si="333"/>
        <v>-116.71479826343753</v>
      </c>
      <c r="Z135" s="83">
        <f t="shared" si="333"/>
        <v>-527.20000000000005</v>
      </c>
      <c r="AA135" s="83">
        <f t="shared" si="333"/>
        <v>-834.59999999999991</v>
      </c>
      <c r="AB135" s="83">
        <f t="shared" ref="AB135" si="334">AB64</f>
        <v>-31.5</v>
      </c>
    </row>
    <row r="136" spans="1:98" hidden="1" outlineLevel="1">
      <c r="A136" s="52" t="s">
        <v>233</v>
      </c>
      <c r="B136" s="52" t="s">
        <v>45</v>
      </c>
      <c r="C136" s="55" t="s">
        <v>103</v>
      </c>
      <c r="D136" s="55" t="s">
        <v>103</v>
      </c>
      <c r="E136" s="55" t="s">
        <v>103</v>
      </c>
      <c r="F136" s="55" t="s">
        <v>103</v>
      </c>
      <c r="G136" s="55" t="s">
        <v>103</v>
      </c>
      <c r="H136" s="55">
        <f t="shared" ref="H136:T136" si="335">H135/H23</f>
        <v>-1.5685202353179519E-2</v>
      </c>
      <c r="I136" s="55">
        <f t="shared" si="335"/>
        <v>-2.2398898357166547E-2</v>
      </c>
      <c r="J136" s="55">
        <f t="shared" si="335"/>
        <v>-2.1171775227937437E-2</v>
      </c>
      <c r="K136" s="55">
        <f t="shared" si="335"/>
        <v>-1.7514677066213114E-2</v>
      </c>
      <c r="L136" s="55">
        <f t="shared" si="335"/>
        <v>-1.9143670253677945E-2</v>
      </c>
      <c r="M136" s="55">
        <f t="shared" si="335"/>
        <v>-1.8608169054447194E-2</v>
      </c>
      <c r="N136" s="55">
        <f t="shared" si="335"/>
        <v>-3.3871070253595738E-2</v>
      </c>
      <c r="O136" s="55">
        <f t="shared" si="335"/>
        <v>-1.5097523610713625E-2</v>
      </c>
      <c r="P136" s="55">
        <f t="shared" si="335"/>
        <v>-1.7149851984161694E-2</v>
      </c>
      <c r="Q136" s="55">
        <f t="shared" si="335"/>
        <v>-2.1406439751306471E-2</v>
      </c>
      <c r="R136" s="55">
        <f t="shared" si="335"/>
        <v>-1.1825702390126249E-2</v>
      </c>
      <c r="S136" s="55">
        <f t="shared" si="335"/>
        <v>-1.3106660890780822E-2</v>
      </c>
      <c r="T136" s="55">
        <f t="shared" si="335"/>
        <v>-1.5226129666011785E-2</v>
      </c>
      <c r="U136" s="55">
        <f t="shared" ref="U136" si="336">U135/U23</f>
        <v>-1.4671323791413074E-2</v>
      </c>
      <c r="V136" s="55">
        <f t="shared" ref="V136:AB136" si="337">V135/V23</f>
        <v>-1.2397630820056954E-2</v>
      </c>
      <c r="W136" s="55">
        <f t="shared" si="337"/>
        <v>-1.1938121018019632E-2</v>
      </c>
      <c r="X136" s="55">
        <f t="shared" si="337"/>
        <v>-1.6021467854988616E-2</v>
      </c>
      <c r="Y136" s="55">
        <f t="shared" si="337"/>
        <v>-1.5371785867661846E-2</v>
      </c>
      <c r="Z136" s="55">
        <f t="shared" si="337"/>
        <v>-5.854135204761482E-2</v>
      </c>
      <c r="AA136" s="55">
        <f t="shared" si="337"/>
        <v>-2.7767909002569906E-2</v>
      </c>
      <c r="AB136" s="55">
        <f t="shared" si="337"/>
        <v>-4.7159924544120727E-3</v>
      </c>
    </row>
    <row r="137" spans="1:98" hidden="1" outlineLevel="1">
      <c r="A137" s="52" t="s">
        <v>215</v>
      </c>
      <c r="B137" s="52" t="s">
        <v>28</v>
      </c>
      <c r="C137" s="53" t="s">
        <v>103</v>
      </c>
      <c r="D137" s="53" t="s">
        <v>103</v>
      </c>
      <c r="E137" s="53" t="s">
        <v>103</v>
      </c>
      <c r="F137" s="53" t="s">
        <v>103</v>
      </c>
      <c r="G137" s="53" t="s">
        <v>103</v>
      </c>
      <c r="H137" s="55" t="s">
        <v>103</v>
      </c>
      <c r="I137" s="55" t="s">
        <v>103</v>
      </c>
      <c r="J137" s="55" t="s">
        <v>103</v>
      </c>
      <c r="K137" s="55" t="s">
        <v>103</v>
      </c>
      <c r="L137" s="55" t="s">
        <v>103</v>
      </c>
      <c r="M137" s="55">
        <f t="shared" ref="M137:U137" si="338">M135/H135-1</f>
        <v>3.6133633186383962E-2</v>
      </c>
      <c r="N137" s="55">
        <f t="shared" si="338"/>
        <v>0.40686658595594705</v>
      </c>
      <c r="O137" s="55">
        <f t="shared" si="338"/>
        <v>-0.30378867656937547</v>
      </c>
      <c r="P137" s="55">
        <f t="shared" si="338"/>
        <v>-0.11426386230225349</v>
      </c>
      <c r="Q137" s="55">
        <f t="shared" si="338"/>
        <v>2.9449036904111603E-2</v>
      </c>
      <c r="R137" s="55">
        <f t="shared" si="338"/>
        <v>-0.37615894387093218</v>
      </c>
      <c r="S137" s="55">
        <f t="shared" si="338"/>
        <v>-0.62514074062389313</v>
      </c>
      <c r="T137" s="55">
        <f t="shared" si="338"/>
        <v>-0.30865023505588729</v>
      </c>
      <c r="U137" s="55">
        <f t="shared" si="338"/>
        <v>-0.2933220169673143</v>
      </c>
      <c r="V137" s="55">
        <f t="shared" ref="V137:AB137" si="339">V135/Q135-1</f>
        <v>-0.47011457449811456</v>
      </c>
      <c r="W137" s="55">
        <f t="shared" si="339"/>
        <v>-4.7760305304653028E-2</v>
      </c>
      <c r="X137" s="55">
        <f t="shared" si="339"/>
        <v>0.28880373794268377</v>
      </c>
      <c r="Y137" s="55">
        <f t="shared" si="339"/>
        <v>0.50597796497383962</v>
      </c>
      <c r="Z137" s="55">
        <f t="shared" si="339"/>
        <v>4.433545442074676</v>
      </c>
      <c r="AA137" s="55">
        <f t="shared" si="339"/>
        <v>1.5178052322462894</v>
      </c>
      <c r="AB137" s="55">
        <f t="shared" si="339"/>
        <v>-0.56781375768169029</v>
      </c>
    </row>
    <row r="138" spans="1:98" hidden="1" outlineLevel="1"/>
    <row r="139" spans="1:98" s="72" customFormat="1" hidden="1" outlineLevel="1">
      <c r="A139" s="73" t="s">
        <v>46</v>
      </c>
      <c r="B139" s="73" t="s">
        <v>46</v>
      </c>
      <c r="C139" s="79">
        <f t="shared" ref="C139:T139" si="340">C142+C145</f>
        <v>405.74964612710596</v>
      </c>
      <c r="D139" s="79">
        <f t="shared" si="340"/>
        <v>443.95629252406894</v>
      </c>
      <c r="E139" s="79">
        <f t="shared" si="340"/>
        <v>440.09281754746206</v>
      </c>
      <c r="F139" s="79">
        <f t="shared" si="340"/>
        <v>399.46161337302175</v>
      </c>
      <c r="G139" s="79">
        <f t="shared" si="340"/>
        <v>1689.2603695716587</v>
      </c>
      <c r="H139" s="79">
        <f t="shared" si="340"/>
        <v>432.29108313030747</v>
      </c>
      <c r="I139" s="79">
        <f t="shared" si="340"/>
        <v>437.38135923468928</v>
      </c>
      <c r="J139" s="79">
        <f t="shared" si="340"/>
        <v>404.05678609988377</v>
      </c>
      <c r="K139" s="79">
        <f t="shared" si="340"/>
        <v>429.17428566483284</v>
      </c>
      <c r="L139" s="79">
        <f t="shared" si="340"/>
        <v>1702.9035141297134</v>
      </c>
      <c r="M139" s="79">
        <f t="shared" si="340"/>
        <v>398.00300042362056</v>
      </c>
      <c r="N139" s="79">
        <f t="shared" si="340"/>
        <v>394.513420695523</v>
      </c>
      <c r="O139" s="79">
        <f t="shared" si="340"/>
        <v>375.16300000000001</v>
      </c>
      <c r="P139" s="79">
        <f t="shared" si="340"/>
        <v>428.6</v>
      </c>
      <c r="Q139" s="79">
        <f t="shared" si="340"/>
        <v>1596.2794211191435</v>
      </c>
      <c r="R139" s="79">
        <f t="shared" si="340"/>
        <v>416</v>
      </c>
      <c r="S139" s="79">
        <f t="shared" si="340"/>
        <v>408.5</v>
      </c>
      <c r="T139" s="79">
        <f t="shared" si="340"/>
        <v>240.4</v>
      </c>
      <c r="U139" s="79">
        <f>U142+U145</f>
        <v>364.39000484125319</v>
      </c>
      <c r="V139" s="79">
        <f>V142+V145</f>
        <v>1429.2900048412532</v>
      </c>
      <c r="W139" s="79">
        <v>392.0664345077879</v>
      </c>
      <c r="X139" s="79">
        <v>407.02538036404576</v>
      </c>
      <c r="Y139" s="79">
        <f>Y142+Y145+2</f>
        <v>414.47818512816627</v>
      </c>
      <c r="Z139" s="79">
        <f>Z142+Z145</f>
        <v>456.5</v>
      </c>
      <c r="AA139" s="79">
        <f>AA142+AA145+2</f>
        <v>1669.8</v>
      </c>
      <c r="AB139" s="79">
        <f>AB142+AB145</f>
        <v>336.3</v>
      </c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</row>
    <row r="140" spans="1:98" hidden="1" outlineLevel="1">
      <c r="A140" s="52" t="s">
        <v>224</v>
      </c>
      <c r="B140" s="52" t="s">
        <v>39</v>
      </c>
      <c r="C140" s="55">
        <f t="shared" ref="C140:T140" si="341">C139/C23</f>
        <v>6.4570199461525063E-2</v>
      </c>
      <c r="D140" s="55">
        <f t="shared" si="341"/>
        <v>7.8914829731166675E-2</v>
      </c>
      <c r="E140" s="55">
        <f t="shared" si="341"/>
        <v>5.1527345463401507E-2</v>
      </c>
      <c r="F140" s="55">
        <f t="shared" si="341"/>
        <v>4.3471031699183961E-2</v>
      </c>
      <c r="G140" s="55">
        <f t="shared" si="341"/>
        <v>5.6993129114736113E-2</v>
      </c>
      <c r="H140" s="55">
        <f t="shared" si="341"/>
        <v>5.7261509587040238E-2</v>
      </c>
      <c r="I140" s="55">
        <f t="shared" si="341"/>
        <v>5.6526193566788063E-2</v>
      </c>
      <c r="J140" s="55">
        <f t="shared" si="341"/>
        <v>5.3128955207594281E-2</v>
      </c>
      <c r="K140" s="55">
        <f t="shared" si="341"/>
        <v>4.8491950599713757E-2</v>
      </c>
      <c r="L140" s="55">
        <f t="shared" si="341"/>
        <v>5.3647047356138289E-2</v>
      </c>
      <c r="M140" s="55">
        <f t="shared" si="341"/>
        <v>6.0362971073735616E-2</v>
      </c>
      <c r="N140" s="55">
        <f t="shared" si="341"/>
        <v>5.4802528795247399E-2</v>
      </c>
      <c r="O140" s="55">
        <f t="shared" si="341"/>
        <v>5.0526152758371072E-2</v>
      </c>
      <c r="P140" s="55">
        <f t="shared" si="341"/>
        <v>5.3535517555802603E-2</v>
      </c>
      <c r="Q140" s="55">
        <f t="shared" si="341"/>
        <v>5.4623444578856727E-2</v>
      </c>
      <c r="R140" s="55">
        <f t="shared" si="341"/>
        <v>6.4272758752439943E-2</v>
      </c>
      <c r="S140" s="55">
        <f t="shared" si="341"/>
        <v>5.8576818313306675E-2</v>
      </c>
      <c r="T140" s="55">
        <f t="shared" si="341"/>
        <v>4.7229862475442044E-2</v>
      </c>
      <c r="U140" s="55">
        <f t="shared" ref="U140" si="342">U139/U23</f>
        <v>5.5098992751383497E-2</v>
      </c>
      <c r="V140" s="55">
        <f>V139/V23</f>
        <v>5.3456781531465526E-2</v>
      </c>
      <c r="W140" s="55">
        <f>W139/W23</f>
        <v>6.4217888896246911E-2</v>
      </c>
      <c r="X140" s="55">
        <f>X139/X23</f>
        <v>5.5357779478142681E-2</v>
      </c>
      <c r="Y140" s="55">
        <f t="shared" ref="Y140:AA140" si="343">Y139/Y23</f>
        <v>5.4588364144079249E-2</v>
      </c>
      <c r="Z140" s="55">
        <f t="shared" si="343"/>
        <v>5.0690681353824284E-2</v>
      </c>
      <c r="AA140" s="55">
        <f t="shared" si="343"/>
        <v>5.5555780556543533E-2</v>
      </c>
      <c r="AB140" s="55">
        <f t="shared" ref="AB140" si="344">AB139/AB23</f>
        <v>5.0348833727580318E-2</v>
      </c>
    </row>
    <row r="141" spans="1:98" hidden="1" outlineLevel="1">
      <c r="A141" s="52" t="s">
        <v>215</v>
      </c>
      <c r="B141" s="52" t="s">
        <v>28</v>
      </c>
      <c r="C141" s="55" t="s">
        <v>103</v>
      </c>
      <c r="D141" s="55" t="s">
        <v>103</v>
      </c>
      <c r="E141" s="55" t="s">
        <v>103</v>
      </c>
      <c r="F141" s="55" t="s">
        <v>103</v>
      </c>
      <c r="G141" s="55" t="s">
        <v>103</v>
      </c>
      <c r="H141" s="55">
        <f t="shared" ref="H141:U141" si="345">H139/C139-1</f>
        <v>6.5413333705994336E-2</v>
      </c>
      <c r="I141" s="55">
        <f t="shared" si="345"/>
        <v>-1.4809866196508925E-2</v>
      </c>
      <c r="J141" s="55">
        <f t="shared" si="345"/>
        <v>-8.1882798379666721E-2</v>
      </c>
      <c r="K141" s="55">
        <f t="shared" si="345"/>
        <v>7.4381796140359224E-2</v>
      </c>
      <c r="L141" s="55">
        <f t="shared" si="345"/>
        <v>8.07640124862119E-3</v>
      </c>
      <c r="M141" s="55">
        <f t="shared" si="345"/>
        <v>-7.9317117666179771E-2</v>
      </c>
      <c r="N141" s="55">
        <f t="shared" si="345"/>
        <v>-9.80104378800567E-2</v>
      </c>
      <c r="O141" s="55">
        <f t="shared" si="345"/>
        <v>-7.1509221213131968E-2</v>
      </c>
      <c r="P141" s="55">
        <f t="shared" si="345"/>
        <v>-1.3381175993412153E-3</v>
      </c>
      <c r="Q141" s="55">
        <f t="shared" si="345"/>
        <v>-6.261311467494457E-2</v>
      </c>
      <c r="R141" s="55">
        <f t="shared" si="345"/>
        <v>4.5218251011233779E-2</v>
      </c>
      <c r="S141" s="55">
        <f t="shared" si="345"/>
        <v>3.5452733850774409E-2</v>
      </c>
      <c r="T141" s="55">
        <f t="shared" si="345"/>
        <v>-0.3592118625770665</v>
      </c>
      <c r="U141" s="55">
        <f t="shared" si="345"/>
        <v>-0.14981333448144385</v>
      </c>
      <c r="V141" s="55">
        <f t="shared" ref="V141:X141" si="346">V139/Q139-1</f>
        <v>-0.10461164509708132</v>
      </c>
      <c r="W141" s="55">
        <f t="shared" si="346"/>
        <v>-5.753260935627913E-2</v>
      </c>
      <c r="X141" s="55">
        <f t="shared" si="346"/>
        <v>-3.6098399900960088E-3</v>
      </c>
      <c r="Y141" s="55">
        <f t="shared" ref="Y141" si="347">Y139/T139-1</f>
        <v>0.72411890652315414</v>
      </c>
      <c r="Z141" s="55">
        <f t="shared" ref="Z141:AB141" si="348">Z139/U139-1</f>
        <v>0.25277859967337646</v>
      </c>
      <c r="AA141" s="55">
        <f t="shared" ref="AA141" si="349">AA139/V139-1</f>
        <v>0.16827235504628013</v>
      </c>
      <c r="AB141" s="55">
        <f t="shared" si="348"/>
        <v>-0.14223720675757101</v>
      </c>
    </row>
    <row r="142" spans="1:98" s="59" customFormat="1" hidden="1" outlineLevel="1">
      <c r="A142" s="57" t="s">
        <v>219</v>
      </c>
      <c r="B142" s="57" t="s">
        <v>29</v>
      </c>
      <c r="C142" s="80">
        <v>221.86228953432069</v>
      </c>
      <c r="D142" s="80">
        <v>237.00731579841369</v>
      </c>
      <c r="E142" s="80">
        <v>241.10960249397002</v>
      </c>
      <c r="F142" s="80">
        <v>174.60276113068767</v>
      </c>
      <c r="G142" s="80">
        <f>F142+E142+D142+C142</f>
        <v>874.58196895739195</v>
      </c>
      <c r="H142" s="80">
        <v>213.3292563388342</v>
      </c>
      <c r="I142" s="80">
        <v>215.82910971935959</v>
      </c>
      <c r="J142" s="80">
        <v>209.34571435397424</v>
      </c>
      <c r="K142" s="80">
        <v>233.46867919127834</v>
      </c>
      <c r="L142" s="80">
        <f>K142+J142+I142+H142</f>
        <v>871.97275960344632</v>
      </c>
      <c r="M142" s="80">
        <v>219.5955518290487</v>
      </c>
      <c r="N142" s="80">
        <v>225.95062248945979</v>
      </c>
      <c r="O142" s="80">
        <v>214.297</v>
      </c>
      <c r="P142" s="80">
        <v>252.6</v>
      </c>
      <c r="Q142" s="80">
        <f>P142+O142+N142+M142</f>
        <v>912.44317431850845</v>
      </c>
      <c r="R142" s="80">
        <v>226.9</v>
      </c>
      <c r="S142" s="80">
        <v>239</v>
      </c>
      <c r="T142" s="80">
        <v>240.4</v>
      </c>
      <c r="U142" s="80">
        <v>210.34373594205596</v>
      </c>
      <c r="V142" s="80">
        <f>U142+T142+S142+R142</f>
        <v>916.64373594205597</v>
      </c>
      <c r="W142" s="80">
        <v>226.45210637054223</v>
      </c>
      <c r="X142" s="80">
        <v>241.74670868516733</v>
      </c>
      <c r="Y142" s="96">
        <f>AA142-Z142-X142-W142</f>
        <v>229.50118494429049</v>
      </c>
      <c r="Z142" s="80">
        <v>261.2</v>
      </c>
      <c r="AA142" s="96">
        <v>958.9</v>
      </c>
      <c r="AB142" s="80">
        <v>224.8</v>
      </c>
    </row>
    <row r="143" spans="1:98" hidden="1" outlineLevel="1">
      <c r="A143" s="52" t="s">
        <v>224</v>
      </c>
      <c r="B143" s="52" t="s">
        <v>39</v>
      </c>
      <c r="C143" s="55">
        <f t="shared" ref="C143:T143" si="350">C142/C25</f>
        <v>5.3302353449422676E-2</v>
      </c>
      <c r="D143" s="55">
        <f t="shared" si="350"/>
        <v>5.9613272678349642E-2</v>
      </c>
      <c r="E143" s="55">
        <f t="shared" si="350"/>
        <v>3.963258582304291E-2</v>
      </c>
      <c r="F143" s="55">
        <f t="shared" si="350"/>
        <v>2.7624217760508055E-2</v>
      </c>
      <c r="G143" s="55">
        <f t="shared" si="350"/>
        <v>4.257459394787174E-2</v>
      </c>
      <c r="H143" s="55">
        <f t="shared" si="350"/>
        <v>4.1136043621235636E-2</v>
      </c>
      <c r="I143" s="55">
        <f t="shared" si="350"/>
        <v>3.9002880661203207E-2</v>
      </c>
      <c r="J143" s="55">
        <f t="shared" si="350"/>
        <v>3.7709841015876974E-2</v>
      </c>
      <c r="K143" s="55">
        <f t="shared" si="350"/>
        <v>3.8009992644680954E-2</v>
      </c>
      <c r="L143" s="55">
        <f t="shared" si="350"/>
        <v>3.8904080776809166E-2</v>
      </c>
      <c r="M143" s="55">
        <f t="shared" si="350"/>
        <v>4.6215849805639822E-2</v>
      </c>
      <c r="N143" s="55">
        <f t="shared" si="350"/>
        <v>4.0674850740291417E-2</v>
      </c>
      <c r="O143" s="55">
        <f t="shared" si="350"/>
        <v>3.7091436777600399E-2</v>
      </c>
      <c r="P143" s="55">
        <f t="shared" si="350"/>
        <v>4.2502355633328846E-2</v>
      </c>
      <c r="Q143" s="55">
        <f t="shared" si="350"/>
        <v>4.1423290443860859E-2</v>
      </c>
      <c r="R143" s="55">
        <f t="shared" si="350"/>
        <v>4.6651726052182499E-2</v>
      </c>
      <c r="S143" s="55">
        <f t="shared" si="350"/>
        <v>4.3758201771407025E-2</v>
      </c>
      <c r="T143" s="55">
        <f t="shared" si="350"/>
        <v>4.723728680342687E-2</v>
      </c>
      <c r="U143" s="55">
        <f t="shared" ref="U143" si="351">U142/U25</f>
        <v>4.3083705693349454E-2</v>
      </c>
      <c r="V143" s="55">
        <f>V142/V25</f>
        <v>4.4843730388761306E-2</v>
      </c>
      <c r="W143" s="55">
        <f>W142/W25</f>
        <v>4.813466150421903E-2</v>
      </c>
      <c r="X143" s="55">
        <f>X142/X25</f>
        <v>4.0818751810989158E-2</v>
      </c>
      <c r="Y143" s="55">
        <f t="shared" ref="Y143:AA143" si="352">Y142/Y25</f>
        <v>3.7645339097732926E-2</v>
      </c>
      <c r="Z143" s="55">
        <f t="shared" si="352"/>
        <v>3.6479937431041463E-2</v>
      </c>
      <c r="AA143" s="55">
        <f t="shared" si="352"/>
        <v>4.0149056880272989E-2</v>
      </c>
      <c r="AB143" s="55">
        <f t="shared" ref="AB143" si="353">AB142/AB25</f>
        <v>4.2534672948477792E-2</v>
      </c>
    </row>
    <row r="144" spans="1:98" hidden="1" outlineLevel="1">
      <c r="A144" s="52" t="s">
        <v>215</v>
      </c>
      <c r="B144" s="52" t="s">
        <v>28</v>
      </c>
      <c r="C144" s="55" t="s">
        <v>103</v>
      </c>
      <c r="D144" s="55" t="s">
        <v>103</v>
      </c>
      <c r="E144" s="55" t="s">
        <v>103</v>
      </c>
      <c r="F144" s="55" t="s">
        <v>103</v>
      </c>
      <c r="G144" s="55" t="s">
        <v>103</v>
      </c>
      <c r="H144" s="55">
        <f t="shared" ref="H144:U144" si="354">H142/C142-1</f>
        <v>-3.8460944459723034E-2</v>
      </c>
      <c r="I144" s="55">
        <f t="shared" si="354"/>
        <v>-8.935676102533141E-2</v>
      </c>
      <c r="J144" s="55">
        <f t="shared" si="354"/>
        <v>-0.13174045252216848</v>
      </c>
      <c r="K144" s="55">
        <f t="shared" si="354"/>
        <v>0.33714196544996433</v>
      </c>
      <c r="L144" s="55">
        <f t="shared" si="354"/>
        <v>-2.9833788559077146E-3</v>
      </c>
      <c r="M144" s="55">
        <f t="shared" si="354"/>
        <v>2.9373821470889405E-2</v>
      </c>
      <c r="N144" s="55">
        <f t="shared" si="354"/>
        <v>4.6895957562263391E-2</v>
      </c>
      <c r="O144" s="55">
        <f t="shared" si="354"/>
        <v>2.3651239583791117E-2</v>
      </c>
      <c r="P144" s="55">
        <f t="shared" si="354"/>
        <v>8.1943843067050492E-2</v>
      </c>
      <c r="Q144" s="55">
        <f t="shared" si="354"/>
        <v>4.6412475928109487E-2</v>
      </c>
      <c r="R144" s="55">
        <f t="shared" si="354"/>
        <v>3.3263188211743344E-2</v>
      </c>
      <c r="S144" s="55">
        <f t="shared" si="354"/>
        <v>5.7753226642024202E-2</v>
      </c>
      <c r="T144" s="55">
        <f t="shared" si="354"/>
        <v>0.12180758480053377</v>
      </c>
      <c r="U144" s="55">
        <f t="shared" si="354"/>
        <v>-0.16728528922384811</v>
      </c>
      <c r="V144" s="55">
        <f t="shared" ref="V144:X144" si="355">V142/Q142-1</f>
        <v>4.6036418943951052E-3</v>
      </c>
      <c r="W144" s="55">
        <f t="shared" si="355"/>
        <v>-1.9739692792322128E-3</v>
      </c>
      <c r="X144" s="55">
        <f t="shared" si="355"/>
        <v>1.1492504958859229E-2</v>
      </c>
      <c r="Y144" s="55">
        <f t="shared" ref="Y144" si="356">Y142/T142-1</f>
        <v>-4.5336169116928171E-2</v>
      </c>
      <c r="Z144" s="55">
        <f t="shared" ref="Z144:AB144" si="357">Z142/U142-1</f>
        <v>0.24177693635694264</v>
      </c>
      <c r="AA144" s="55">
        <f t="shared" ref="AA144" si="358">AA142/V142-1</f>
        <v>4.6098895788030836E-2</v>
      </c>
      <c r="AB144" s="55">
        <f t="shared" si="357"/>
        <v>-7.2956105245445269E-3</v>
      </c>
    </row>
    <row r="145" spans="1:98" s="57" customFormat="1" hidden="1" outlineLevel="1">
      <c r="A145" s="57" t="s">
        <v>30</v>
      </c>
      <c r="B145" s="57" t="s">
        <v>30</v>
      </c>
      <c r="C145" s="88">
        <v>183.8873565927853</v>
      </c>
      <c r="D145" s="88">
        <v>206.94897672565526</v>
      </c>
      <c r="E145" s="88">
        <v>198.98321505349205</v>
      </c>
      <c r="F145" s="88">
        <v>224.85885224233408</v>
      </c>
      <c r="G145" s="88">
        <f>F145+E145+D145+C145</f>
        <v>814.67840061426671</v>
      </c>
      <c r="H145" s="88">
        <v>218.96182679147327</v>
      </c>
      <c r="I145" s="88">
        <v>221.55224951532966</v>
      </c>
      <c r="J145" s="88">
        <v>194.71107174590955</v>
      </c>
      <c r="K145" s="88">
        <v>195.7056064735545</v>
      </c>
      <c r="L145" s="88">
        <f>K145+J145+I145+H145</f>
        <v>830.93075452626704</v>
      </c>
      <c r="M145" s="88">
        <v>178.40744859457186</v>
      </c>
      <c r="N145" s="88">
        <v>168.56279820606323</v>
      </c>
      <c r="O145" s="88">
        <v>160.86600000000001</v>
      </c>
      <c r="P145" s="88">
        <v>176</v>
      </c>
      <c r="Q145" s="88">
        <f>P145+O145+N145+M145</f>
        <v>683.83624680063508</v>
      </c>
      <c r="R145" s="88">
        <v>189.1</v>
      </c>
      <c r="S145" s="88">
        <v>169.5</v>
      </c>
      <c r="T145" s="88">
        <v>0</v>
      </c>
      <c r="U145" s="87">
        <v>154.04626889919723</v>
      </c>
      <c r="V145" s="88">
        <f>U145+T145+S145+R145</f>
        <v>512.64626889919725</v>
      </c>
      <c r="W145" s="88">
        <v>165.61432813724565</v>
      </c>
      <c r="X145" s="88">
        <v>165.00867167887844</v>
      </c>
      <c r="Y145" s="96">
        <f>AA145-Z145-X145-W145</f>
        <v>182.97700018387582</v>
      </c>
      <c r="Z145" s="88">
        <v>195.3</v>
      </c>
      <c r="AA145" s="88">
        <v>708.9</v>
      </c>
      <c r="AB145" s="88">
        <v>111.5</v>
      </c>
    </row>
    <row r="146" spans="1:98" hidden="1" outlineLevel="1">
      <c r="A146" s="52" t="s">
        <v>224</v>
      </c>
      <c r="B146" s="52" t="s">
        <v>39</v>
      </c>
      <c r="C146" s="55">
        <f t="shared" ref="C146:S146" si="359">C145/C28</f>
        <v>8.6677281367889145E-2</v>
      </c>
      <c r="D146" s="55">
        <f t="shared" si="359"/>
        <v>0.12542228165507985</v>
      </c>
      <c r="E146" s="55">
        <f t="shared" si="359"/>
        <v>8.0975167544094659E-2</v>
      </c>
      <c r="F146" s="55">
        <f t="shared" si="359"/>
        <v>7.8388890608916198E-2</v>
      </c>
      <c r="G146" s="55">
        <f t="shared" si="359"/>
        <v>8.9550927793967103E-2</v>
      </c>
      <c r="H146" s="55">
        <f t="shared" si="359"/>
        <v>9.2644087666255065E-2</v>
      </c>
      <c r="I146" s="55">
        <f t="shared" si="359"/>
        <v>0.1005225810545598</v>
      </c>
      <c r="J146" s="55">
        <f t="shared" si="359"/>
        <v>9.4808921140123834E-2</v>
      </c>
      <c r="K146" s="55">
        <f t="shared" si="359"/>
        <v>7.226606875516195E-2</v>
      </c>
      <c r="L146" s="55">
        <f t="shared" si="359"/>
        <v>8.9066547120945791E-2</v>
      </c>
      <c r="M146" s="55">
        <f t="shared" si="359"/>
        <v>9.6856580777093249E-2</v>
      </c>
      <c r="N146" s="55">
        <f t="shared" si="359"/>
        <v>0.10254628075974088</v>
      </c>
      <c r="O146" s="55">
        <f t="shared" si="359"/>
        <v>9.7637036353660375E-2</v>
      </c>
      <c r="P146" s="55">
        <f t="shared" si="359"/>
        <v>8.532919616018618E-2</v>
      </c>
      <c r="Q146" s="55">
        <f t="shared" si="359"/>
        <v>9.5030837967422566E-2</v>
      </c>
      <c r="R146" s="55">
        <f t="shared" si="359"/>
        <v>0.11770197933524212</v>
      </c>
      <c r="S146" s="55">
        <f t="shared" si="359"/>
        <v>0.11222790816613178</v>
      </c>
      <c r="T146" s="95">
        <v>0</v>
      </c>
      <c r="U146" s="55">
        <f t="shared" ref="U146" si="360">U145/U28</f>
        <v>8.987222176782042E-2</v>
      </c>
      <c r="V146" s="55">
        <f>V145/V28</f>
        <v>8.1543992728008871E-2</v>
      </c>
      <c r="W146" s="55">
        <f>W145/W28</f>
        <v>0.11857822630277114</v>
      </c>
      <c r="X146" s="55">
        <f>X145/X28</f>
        <v>0.11564600835772447</v>
      </c>
      <c r="Y146" s="55">
        <f t="shared" ref="Y146:AA146" si="361">Y145/Y28</f>
        <v>0.12233618359324661</v>
      </c>
      <c r="Z146" s="55">
        <f t="shared" si="361"/>
        <v>0.10582497968030345</v>
      </c>
      <c r="AA146" s="55">
        <f t="shared" si="361"/>
        <v>0.11499343033724269</v>
      </c>
      <c r="AB146" s="55">
        <f t="shared" ref="AB146" si="362">AB145/AB28</f>
        <v>7.996844294628129E-2</v>
      </c>
    </row>
    <row r="147" spans="1:98" hidden="1" outlineLevel="1">
      <c r="A147" s="52" t="s">
        <v>215</v>
      </c>
      <c r="B147" s="52" t="s">
        <v>28</v>
      </c>
      <c r="C147" s="53" t="s">
        <v>103</v>
      </c>
      <c r="D147" s="53" t="s">
        <v>103</v>
      </c>
      <c r="E147" s="53" t="s">
        <v>103</v>
      </c>
      <c r="F147" s="53" t="s">
        <v>103</v>
      </c>
      <c r="G147" s="53" t="s">
        <v>103</v>
      </c>
      <c r="H147" s="55">
        <f t="shared" ref="H147:U147" si="363">H145/C145-1</f>
        <v>0.19073888954943019</v>
      </c>
      <c r="I147" s="55">
        <f t="shared" si="363"/>
        <v>7.0564604960736022E-2</v>
      </c>
      <c r="J147" s="55">
        <f t="shared" si="363"/>
        <v>-2.1469867729466685E-2</v>
      </c>
      <c r="K147" s="55">
        <f t="shared" si="363"/>
        <v>-0.12965131449377254</v>
      </c>
      <c r="L147" s="55">
        <f t="shared" si="363"/>
        <v>1.9949410589192196E-2</v>
      </c>
      <c r="M147" s="55">
        <f t="shared" si="363"/>
        <v>-0.18521209286184426</v>
      </c>
      <c r="N147" s="55">
        <f t="shared" si="363"/>
        <v>-0.23917360995064041</v>
      </c>
      <c r="O147" s="55">
        <f t="shared" si="363"/>
        <v>-0.17382201968502364</v>
      </c>
      <c r="P147" s="55">
        <f t="shared" si="363"/>
        <v>-0.1006900457714649</v>
      </c>
      <c r="Q147" s="55">
        <f t="shared" si="363"/>
        <v>-0.17702378558547149</v>
      </c>
      <c r="R147" s="55">
        <f t="shared" si="363"/>
        <v>5.9933323914781012E-2</v>
      </c>
      <c r="S147" s="55">
        <f t="shared" si="363"/>
        <v>5.5599563124899554E-3</v>
      </c>
      <c r="T147" s="55">
        <f t="shared" si="363"/>
        <v>-1</v>
      </c>
      <c r="U147" s="55">
        <f t="shared" si="363"/>
        <v>-0.12473710852728848</v>
      </c>
      <c r="V147" s="55">
        <f t="shared" ref="V147:X147" si="364">V145/Q145-1</f>
        <v>-0.25033767762729664</v>
      </c>
      <c r="W147" s="55">
        <f t="shared" si="364"/>
        <v>-0.12419710133661732</v>
      </c>
      <c r="X147" s="55">
        <f t="shared" si="364"/>
        <v>-2.6497512219006203E-2</v>
      </c>
      <c r="Y147" s="55" t="e">
        <f t="shared" ref="Y147" si="365">Y145/T145-1</f>
        <v>#DIV/0!</v>
      </c>
      <c r="Z147" s="55">
        <f t="shared" ref="Z147:AB147" si="366">Z145/U145-1</f>
        <v>0.26780091069779721</v>
      </c>
      <c r="AA147" s="55">
        <f t="shared" ref="AA147" si="367">AA145/V145-1</f>
        <v>0.38282485020756596</v>
      </c>
      <c r="AB147" s="55">
        <f t="shared" si="366"/>
        <v>-0.32674907265511932</v>
      </c>
    </row>
    <row r="148" spans="1:98" hidden="1" outlineLevel="1"/>
    <row r="149" spans="1:98" hidden="1" outlineLevel="1">
      <c r="N149" s="61"/>
      <c r="O149" s="61"/>
      <c r="P149" s="61"/>
    </row>
    <row r="150" spans="1:98" s="72" customFormat="1" hidden="1" outlineLevel="1">
      <c r="A150" s="73" t="s">
        <v>47</v>
      </c>
      <c r="B150" s="73" t="s">
        <v>47</v>
      </c>
      <c r="C150" s="79">
        <f t="shared" ref="C150:M150" si="368">C126+C139</f>
        <v>-66.028427675800913</v>
      </c>
      <c r="D150" s="79">
        <f t="shared" si="368"/>
        <v>415.7771098995027</v>
      </c>
      <c r="E150" s="79">
        <f t="shared" si="368"/>
        <v>1008.2074657261758</v>
      </c>
      <c r="F150" s="79">
        <f t="shared" si="368"/>
        <v>643.52959347160981</v>
      </c>
      <c r="G150" s="79">
        <f t="shared" si="368"/>
        <v>2001.4857414214873</v>
      </c>
      <c r="H150" s="79">
        <f t="shared" si="368"/>
        <v>88.552289516760993</v>
      </c>
      <c r="I150" s="79">
        <f t="shared" si="368"/>
        <v>-78.340265993854132</v>
      </c>
      <c r="J150" s="79">
        <f t="shared" si="368"/>
        <v>155.47954852528824</v>
      </c>
      <c r="K150" s="79">
        <f t="shared" si="368"/>
        <v>356.83397003611969</v>
      </c>
      <c r="L150" s="79">
        <f t="shared" si="368"/>
        <v>2282.6003226181856</v>
      </c>
      <c r="M150" s="79">
        <f t="shared" si="368"/>
        <v>311.38187567495294</v>
      </c>
      <c r="N150" s="79">
        <f>N126+N139+0.1</f>
        <v>400.22287878518455</v>
      </c>
      <c r="O150" s="79">
        <f t="shared" ref="O150:P150" si="369">O126+O139</f>
        <v>446.00700000000006</v>
      </c>
      <c r="P150" s="79">
        <f t="shared" si="369"/>
        <v>65.299999999999841</v>
      </c>
      <c r="Q150" s="79">
        <f>Q126+Q139</f>
        <v>1212.2849036851444</v>
      </c>
      <c r="R150" s="79">
        <f>R126+R139</f>
        <v>602.10656982124738</v>
      </c>
      <c r="S150" s="79">
        <f>S126+S139</f>
        <v>426.63411677758268</v>
      </c>
      <c r="T150" s="79">
        <f>T126+T139</f>
        <v>351.33600000000013</v>
      </c>
      <c r="U150" s="79">
        <f t="shared" ref="U150" si="370">U126+U139</f>
        <v>-55.501716722545268</v>
      </c>
      <c r="V150" s="79">
        <f t="shared" ref="V150:AA150" si="371">V126+V139</f>
        <v>276.37679755594331</v>
      </c>
      <c r="W150" s="79">
        <f t="shared" si="371"/>
        <v>547.2808977323715</v>
      </c>
      <c r="X150" s="79">
        <f t="shared" si="371"/>
        <v>670.84841750346868</v>
      </c>
      <c r="Y150" s="79">
        <f t="shared" si="371"/>
        <v>721.24203136879203</v>
      </c>
      <c r="Z150" s="79">
        <f t="shared" si="371"/>
        <v>42.599999999999454</v>
      </c>
      <c r="AA150" s="79">
        <f t="shared" si="371"/>
        <v>1981.7013466046344</v>
      </c>
      <c r="AB150" s="79">
        <f t="shared" ref="AB150" si="372">AB126+AB139</f>
        <v>595.29999999999995</v>
      </c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</row>
    <row r="151" spans="1:98" hidden="1" outlineLevel="1">
      <c r="A151" s="52" t="s">
        <v>234</v>
      </c>
      <c r="B151" s="52" t="s">
        <v>48</v>
      </c>
      <c r="C151" s="55">
        <f t="shared" ref="C151:T151" si="373">C150/C23</f>
        <v>-1.0507633921193277E-2</v>
      </c>
      <c r="D151" s="55">
        <f t="shared" si="373"/>
        <v>7.3905878543341047E-2</v>
      </c>
      <c r="E151" s="55">
        <f t="shared" si="373"/>
        <v>0.11804385873589175</v>
      </c>
      <c r="F151" s="55">
        <f t="shared" si="373"/>
        <v>7.0031498448498097E-2</v>
      </c>
      <c r="G151" s="55">
        <f t="shared" si="373"/>
        <v>6.752714817495116E-2</v>
      </c>
      <c r="H151" s="55">
        <f t="shared" si="373"/>
        <v>1.1729683939814014E-2</v>
      </c>
      <c r="I151" s="55">
        <f t="shared" si="373"/>
        <v>-1.0124521647174603E-2</v>
      </c>
      <c r="J151" s="55">
        <f t="shared" si="373"/>
        <v>2.0443824366941865E-2</v>
      </c>
      <c r="K151" s="55">
        <f t="shared" si="373"/>
        <v>4.0318294514048829E-2</v>
      </c>
      <c r="L151" s="55">
        <f t="shared" si="373"/>
        <v>7.1909398616289852E-2</v>
      </c>
      <c r="M151" s="55">
        <f t="shared" si="373"/>
        <v>4.7225611702039892E-2</v>
      </c>
      <c r="N151" s="55">
        <f t="shared" si="373"/>
        <v>5.5595639307970408E-2</v>
      </c>
      <c r="O151" s="55">
        <f t="shared" si="373"/>
        <v>6.0067271594754307E-2</v>
      </c>
      <c r="P151" s="55">
        <f t="shared" si="373"/>
        <v>8.1564845926129278E-3</v>
      </c>
      <c r="Q151" s="55">
        <f t="shared" si="373"/>
        <v>4.1483449810938627E-2</v>
      </c>
      <c r="R151" s="55">
        <f t="shared" si="373"/>
        <v>9.3026563234086937E-2</v>
      </c>
      <c r="S151" s="55">
        <f t="shared" si="373"/>
        <v>6.1177158249053912E-2</v>
      </c>
      <c r="T151" s="55">
        <f t="shared" si="373"/>
        <v>6.9024754420432238E-2</v>
      </c>
      <c r="U151" s="55">
        <f t="shared" ref="U151" si="374">U150/U23</f>
        <v>-8.392350631892663E-3</v>
      </c>
      <c r="V151" s="55">
        <f t="shared" ref="V151:AB151" si="375">V150/V23</f>
        <v>1.0336750440618287E-2</v>
      </c>
      <c r="W151" s="55">
        <f t="shared" si="375"/>
        <v>8.9640991404270759E-2</v>
      </c>
      <c r="X151" s="55">
        <f t="shared" si="375"/>
        <v>9.1239221313920926E-2</v>
      </c>
      <c r="Y151" s="55">
        <f t="shared" si="375"/>
        <v>9.4990337385791462E-2</v>
      </c>
      <c r="Z151" s="55">
        <f t="shared" si="375"/>
        <v>4.7303899795682076E-3</v>
      </c>
      <c r="AA151" s="55">
        <f t="shared" si="375"/>
        <v>6.5933024997349321E-2</v>
      </c>
      <c r="AB151" s="55">
        <f t="shared" si="375"/>
        <v>8.9124771686079574E-2</v>
      </c>
    </row>
    <row r="152" spans="1:98" hidden="1" outlineLevel="1">
      <c r="A152" s="52" t="s">
        <v>215</v>
      </c>
      <c r="B152" s="52" t="s">
        <v>28</v>
      </c>
      <c r="C152" s="55" t="s">
        <v>103</v>
      </c>
      <c r="D152" s="55" t="s">
        <v>103</v>
      </c>
      <c r="E152" s="55" t="s">
        <v>103</v>
      </c>
      <c r="F152" s="55" t="s">
        <v>103</v>
      </c>
      <c r="G152" s="55" t="s">
        <v>103</v>
      </c>
      <c r="H152" s="55">
        <f t="shared" ref="H152:U152" si="376">H150/C150-1</f>
        <v>-2.341123704346741</v>
      </c>
      <c r="I152" s="55">
        <f t="shared" si="376"/>
        <v>-1.1884189007249335</v>
      </c>
      <c r="J152" s="55">
        <f t="shared" si="376"/>
        <v>-0.84578615631128873</v>
      </c>
      <c r="K152" s="55">
        <f t="shared" si="376"/>
        <v>-0.44550495632822529</v>
      </c>
      <c r="L152" s="55">
        <f t="shared" si="376"/>
        <v>0.14045295221391196</v>
      </c>
      <c r="M152" s="55">
        <f t="shared" si="376"/>
        <v>2.5163616590174693</v>
      </c>
      <c r="N152" s="55">
        <f t="shared" si="376"/>
        <v>-6.1087761026568685</v>
      </c>
      <c r="O152" s="55">
        <f t="shared" si="376"/>
        <v>1.8685894976563975</v>
      </c>
      <c r="P152" s="55">
        <f t="shared" si="376"/>
        <v>-0.81700172774080337</v>
      </c>
      <c r="Q152" s="55">
        <f t="shared" si="376"/>
        <v>-0.46890180831367323</v>
      </c>
      <c r="R152" s="55">
        <f t="shared" si="376"/>
        <v>0.9336596534917716</v>
      </c>
      <c r="S152" s="55">
        <f t="shared" si="376"/>
        <v>6.5991324815226404E-2</v>
      </c>
      <c r="T152" s="55">
        <f t="shared" si="376"/>
        <v>-0.21226348465382816</v>
      </c>
      <c r="U152" s="55">
        <f t="shared" si="376"/>
        <v>-1.849949720100236</v>
      </c>
      <c r="V152" s="55">
        <f t="shared" ref="V152:AB152" si="377">V150/Q150-1</f>
        <v>-0.77201992970810429</v>
      </c>
      <c r="W152" s="55">
        <f t="shared" si="377"/>
        <v>-9.1056425617731529E-2</v>
      </c>
      <c r="X152" s="55">
        <f t="shared" si="377"/>
        <v>0.57242093663410021</v>
      </c>
      <c r="Y152" s="55">
        <f t="shared" si="377"/>
        <v>1.0528554755811865</v>
      </c>
      <c r="Z152" s="55">
        <f t="shared" si="377"/>
        <v>-1.7675438259497112</v>
      </c>
      <c r="AA152" s="55">
        <f t="shared" si="377"/>
        <v>6.170288403835726</v>
      </c>
      <c r="AB152" s="55">
        <f t="shared" si="377"/>
        <v>8.774123574674908E-2</v>
      </c>
    </row>
    <row r="153" spans="1:98" s="59" customFormat="1" hidden="1" outlineLevel="1">
      <c r="A153" s="57" t="s">
        <v>219</v>
      </c>
      <c r="B153" s="57" t="s">
        <v>29</v>
      </c>
      <c r="C153" s="80">
        <f t="shared" ref="C153:R153" si="378">C129+C142</f>
        <v>234.72388781369514</v>
      </c>
      <c r="D153" s="80">
        <f t="shared" si="378"/>
        <v>445.86400670815402</v>
      </c>
      <c r="E153" s="80">
        <f t="shared" si="378"/>
        <v>972.10780991036313</v>
      </c>
      <c r="F153" s="80">
        <f t="shared" si="378"/>
        <v>716.60871340691983</v>
      </c>
      <c r="G153" s="80">
        <f t="shared" si="378"/>
        <v>2369.304417839131</v>
      </c>
      <c r="H153" s="80">
        <f t="shared" si="378"/>
        <v>574.38128978826046</v>
      </c>
      <c r="I153" s="80">
        <f t="shared" si="378"/>
        <v>559.98605587490147</v>
      </c>
      <c r="J153" s="80">
        <f t="shared" si="378"/>
        <v>719.40109745750738</v>
      </c>
      <c r="K153" s="80">
        <f t="shared" si="378"/>
        <v>742.30786502579872</v>
      </c>
      <c r="L153" s="80">
        <f t="shared" si="378"/>
        <v>2596.9689349564705</v>
      </c>
      <c r="M153" s="80">
        <f t="shared" si="378"/>
        <v>393.25255095991707</v>
      </c>
      <c r="N153" s="80">
        <f t="shared" si="378"/>
        <v>501.7717984462123</v>
      </c>
      <c r="O153" s="80">
        <f t="shared" si="378"/>
        <v>587.51600000000008</v>
      </c>
      <c r="P153" s="80">
        <f t="shared" si="378"/>
        <v>426.3000000000003</v>
      </c>
      <c r="Q153" s="80">
        <f t="shared" si="378"/>
        <v>1912.4200456461019</v>
      </c>
      <c r="R153" s="80">
        <f t="shared" si="378"/>
        <v>637.20683323543142</v>
      </c>
      <c r="S153" s="80">
        <f>S129+S142+0.1</f>
        <v>625.00573947608348</v>
      </c>
      <c r="T153" s="80">
        <f t="shared" ref="T153:AA153" si="379">T129+T142</f>
        <v>428.33699999999988</v>
      </c>
      <c r="U153" s="80">
        <f t="shared" si="379"/>
        <v>554.72141875405759</v>
      </c>
      <c r="V153" s="80">
        <f t="shared" si="379"/>
        <v>2160.5097883738908</v>
      </c>
      <c r="W153" s="80">
        <f t="shared" si="379"/>
        <v>730.64971904097888</v>
      </c>
      <c r="X153" s="80">
        <f t="shared" si="379"/>
        <v>827.23957905746397</v>
      </c>
      <c r="Y153" s="80">
        <f t="shared" si="379"/>
        <v>797.21070190155763</v>
      </c>
      <c r="Z153" s="80">
        <f t="shared" si="379"/>
        <v>455.30000000000035</v>
      </c>
      <c r="AA153" s="80">
        <f t="shared" si="379"/>
        <v>2810.4</v>
      </c>
      <c r="AB153" s="80">
        <f t="shared" ref="AB153" si="380">AB129+AB142</f>
        <v>666.80000000000041</v>
      </c>
    </row>
    <row r="154" spans="1:98" hidden="1" outlineLevel="1">
      <c r="A154" s="52" t="s">
        <v>234</v>
      </c>
      <c r="B154" s="52" t="s">
        <v>48</v>
      </c>
      <c r="C154" s="55">
        <f t="shared" ref="C154:T154" si="381">C153/C25</f>
        <v>5.639234886437422E-2</v>
      </c>
      <c r="D154" s="55">
        <f t="shared" si="381"/>
        <v>0.11214595853219059</v>
      </c>
      <c r="E154" s="55">
        <f t="shared" si="381"/>
        <v>0.15979100710634819</v>
      </c>
      <c r="F154" s="55">
        <f t="shared" si="381"/>
        <v>0.11337595705839625</v>
      </c>
      <c r="G154" s="55">
        <f t="shared" si="381"/>
        <v>0.11533758653708759</v>
      </c>
      <c r="H154" s="55">
        <f t="shared" si="381"/>
        <v>0.11075730632287541</v>
      </c>
      <c r="I154" s="55">
        <f t="shared" si="381"/>
        <v>0.10119612381122442</v>
      </c>
      <c r="J154" s="55">
        <f t="shared" si="381"/>
        <v>0.12958708562765001</v>
      </c>
      <c r="K154" s="55">
        <f t="shared" si="381"/>
        <v>0.12085182726631651</v>
      </c>
      <c r="L154" s="55">
        <f t="shared" si="381"/>
        <v>0.11586679527277664</v>
      </c>
      <c r="M154" s="55">
        <f t="shared" si="381"/>
        <v>8.2763519932301632E-2</v>
      </c>
      <c r="N154" s="55">
        <f t="shared" si="381"/>
        <v>9.0327226287855625E-2</v>
      </c>
      <c r="O154" s="55">
        <f t="shared" si="381"/>
        <v>0.10168976966466484</v>
      </c>
      <c r="P154" s="55">
        <f t="shared" si="381"/>
        <v>7.1729034863373314E-2</v>
      </c>
      <c r="Q154" s="55">
        <f t="shared" si="381"/>
        <v>8.6820454392272178E-2</v>
      </c>
      <c r="R154" s="55">
        <f t="shared" si="381"/>
        <v>0.13101277489060414</v>
      </c>
      <c r="S154" s="55">
        <f t="shared" si="381"/>
        <v>0.11443149479615863</v>
      </c>
      <c r="T154" s="55">
        <f t="shared" si="381"/>
        <v>8.4165880688516839E-2</v>
      </c>
      <c r="U154" s="55">
        <f t="shared" ref="U154:W154" si="382">U153/U25</f>
        <v>0.11362094640165911</v>
      </c>
      <c r="V154" s="55">
        <f>V153/V25</f>
        <v>0.1056957186889487</v>
      </c>
      <c r="W154" s="55">
        <f t="shared" si="382"/>
        <v>0.1553069100034887</v>
      </c>
      <c r="X154" s="55">
        <f t="shared" ref="X154" si="383">X153/X25</f>
        <v>0.13967878714638143</v>
      </c>
      <c r="Y154" s="55">
        <f t="shared" ref="Y154:AA154" si="384">Y153/Y25</f>
        <v>0.1307673736530415</v>
      </c>
      <c r="Z154" s="55">
        <f t="shared" si="384"/>
        <v>6.3588497367355251E-2</v>
      </c>
      <c r="AA154" s="55">
        <f t="shared" si="384"/>
        <v>0.11767119559528545</v>
      </c>
      <c r="AB154" s="55">
        <f t="shared" ref="AB154" si="385">AB153/AB25</f>
        <v>0.12616601388810059</v>
      </c>
    </row>
    <row r="155" spans="1:98" hidden="1" outlineLevel="1">
      <c r="A155" s="52" t="s">
        <v>215</v>
      </c>
      <c r="B155" s="52" t="s">
        <v>28</v>
      </c>
      <c r="C155" s="55" t="s">
        <v>103</v>
      </c>
      <c r="D155" s="55" t="s">
        <v>103</v>
      </c>
      <c r="E155" s="55" t="s">
        <v>103</v>
      </c>
      <c r="F155" s="55" t="s">
        <v>103</v>
      </c>
      <c r="G155" s="55" t="s">
        <v>103</v>
      </c>
      <c r="H155" s="55">
        <f t="shared" ref="H155:AB155" si="386">H153/C153-1</f>
        <v>1.4470508525496046</v>
      </c>
      <c r="I155" s="55">
        <f t="shared" si="386"/>
        <v>0.25595707984889549</v>
      </c>
      <c r="J155" s="55">
        <f t="shared" si="386"/>
        <v>-0.25995749635645615</v>
      </c>
      <c r="K155" s="55">
        <f t="shared" si="386"/>
        <v>3.586218132444885E-2</v>
      </c>
      <c r="L155" s="55">
        <f t="shared" si="386"/>
        <v>9.6089179340228315E-2</v>
      </c>
      <c r="M155" s="55">
        <f t="shared" si="386"/>
        <v>-0.31534582001289524</v>
      </c>
      <c r="N155" s="55">
        <f t="shared" si="386"/>
        <v>-0.10395661966571179</v>
      </c>
      <c r="O155" s="55">
        <f t="shared" si="386"/>
        <v>-0.18332623890012523</v>
      </c>
      <c r="P155" s="55">
        <f t="shared" si="386"/>
        <v>-0.42570997818380341</v>
      </c>
      <c r="Q155" s="55">
        <f t="shared" si="386"/>
        <v>-0.26359533227217546</v>
      </c>
      <c r="R155" s="55">
        <f t="shared" si="386"/>
        <v>0.62035015839065677</v>
      </c>
      <c r="S155" s="55">
        <f t="shared" si="386"/>
        <v>0.24559758322703207</v>
      </c>
      <c r="T155" s="55">
        <f t="shared" si="386"/>
        <v>-0.27093560005174355</v>
      </c>
      <c r="U155" s="55">
        <f t="shared" si="386"/>
        <v>0.30124658398793613</v>
      </c>
      <c r="V155" s="55">
        <f t="shared" ref="V155" si="387">V153/Q153-1</f>
        <v>0.12972555024854548</v>
      </c>
      <c r="W155" s="55">
        <f t="shared" si="386"/>
        <v>0.14664451310273807</v>
      </c>
      <c r="X155" s="55">
        <f t="shared" si="386"/>
        <v>0.3235711719238048</v>
      </c>
      <c r="Y155" s="55">
        <f t="shared" si="386"/>
        <v>0.86117636791021512</v>
      </c>
      <c r="Z155" s="55">
        <f t="shared" si="386"/>
        <v>-0.17922765444565769</v>
      </c>
      <c r="AA155" s="55">
        <f t="shared" si="386"/>
        <v>0.30080410425506554</v>
      </c>
      <c r="AB155" s="55">
        <f t="shared" si="386"/>
        <v>-8.7387591313639379E-2</v>
      </c>
    </row>
    <row r="156" spans="1:98" s="59" customFormat="1" hidden="1" outlineLevel="1">
      <c r="A156" s="57" t="s">
        <v>30</v>
      </c>
      <c r="B156" s="57" t="s">
        <v>30</v>
      </c>
      <c r="C156" s="80">
        <f t="shared" ref="C156:Q156" si="388">C132+C145</f>
        <v>27.709652456039862</v>
      </c>
      <c r="D156" s="80">
        <f t="shared" si="388"/>
        <v>53.649685225438702</v>
      </c>
      <c r="E156" s="80">
        <f t="shared" si="388"/>
        <v>135.92871114754521</v>
      </c>
      <c r="F156" s="80">
        <f t="shared" si="388"/>
        <v>98.25434289297192</v>
      </c>
      <c r="G156" s="80">
        <f t="shared" si="388"/>
        <v>315.54239172199561</v>
      </c>
      <c r="H156" s="80">
        <f t="shared" si="388"/>
        <v>22.305160974534232</v>
      </c>
      <c r="I156" s="80">
        <f t="shared" si="388"/>
        <v>-33.006585476355326</v>
      </c>
      <c r="J156" s="80">
        <f t="shared" si="388"/>
        <v>36.701825646589242</v>
      </c>
      <c r="K156" s="80">
        <f t="shared" si="388"/>
        <v>248.05268888462336</v>
      </c>
      <c r="L156" s="80">
        <f t="shared" si="388"/>
        <v>274.05309002939225</v>
      </c>
      <c r="M156" s="80">
        <f t="shared" si="388"/>
        <v>40.822210507770478</v>
      </c>
      <c r="N156" s="80">
        <f t="shared" si="388"/>
        <v>142.18274435377623</v>
      </c>
      <c r="O156" s="80">
        <f t="shared" si="388"/>
        <v>-29.407999999999987</v>
      </c>
      <c r="P156" s="80">
        <f t="shared" si="388"/>
        <v>-223.79999999999973</v>
      </c>
      <c r="Q156" s="80">
        <f t="shared" si="388"/>
        <v>-74.667503048926164</v>
      </c>
      <c r="R156" s="80">
        <f>R132+R145-0.1</f>
        <v>40.480208473257782</v>
      </c>
      <c r="S156" s="80">
        <f t="shared" ref="S156:X156" si="389">S132+S145</f>
        <v>-107.33569998652251</v>
      </c>
      <c r="T156" s="80">
        <f t="shared" si="389"/>
        <v>0</v>
      </c>
      <c r="U156" s="80">
        <f t="shared" si="389"/>
        <v>-530.30618714931506</v>
      </c>
      <c r="V156" s="80">
        <f t="shared" si="389"/>
        <v>-1570.1936402080523</v>
      </c>
      <c r="W156" s="80">
        <f t="shared" si="389"/>
        <v>-111.21962921519975</v>
      </c>
      <c r="X156" s="80">
        <f t="shared" si="389"/>
        <v>-39.32649851547427</v>
      </c>
      <c r="Y156" s="80">
        <f t="shared" ref="Y156:AA156" si="390">Y132+Y145</f>
        <v>38.746127730673152</v>
      </c>
      <c r="Z156" s="80">
        <f t="shared" si="390"/>
        <v>114.50000000000028</v>
      </c>
      <c r="AA156" s="80">
        <f t="shared" si="390"/>
        <v>2.6999999999992497</v>
      </c>
      <c r="AB156" s="80">
        <f t="shared" ref="AB156" si="391">AB132+AB145</f>
        <v>-40</v>
      </c>
    </row>
    <row r="157" spans="1:98" hidden="1" outlineLevel="1">
      <c r="A157" s="52" t="s">
        <v>234</v>
      </c>
      <c r="B157" s="52" t="s">
        <v>48</v>
      </c>
      <c r="C157" s="55">
        <f t="shared" ref="C157:S157" si="392">C156/C28</f>
        <v>1.3061242420583149E-2</v>
      </c>
      <c r="D157" s="55">
        <f t="shared" si="392"/>
        <v>3.2514613203290021E-2</v>
      </c>
      <c r="E157" s="55">
        <f t="shared" si="392"/>
        <v>5.5315470484615416E-2</v>
      </c>
      <c r="F157" s="55">
        <f t="shared" si="392"/>
        <v>3.425281620039354E-2</v>
      </c>
      <c r="G157" s="55">
        <f t="shared" si="392"/>
        <v>3.468499215853308E-2</v>
      </c>
      <c r="H157" s="55">
        <f t="shared" si="392"/>
        <v>9.4374499839309477E-3</v>
      </c>
      <c r="I157" s="55">
        <f t="shared" si="392"/>
        <v>-1.4975732230837095E-2</v>
      </c>
      <c r="J157" s="55">
        <f t="shared" si="392"/>
        <v>1.7870891789691739E-2</v>
      </c>
      <c r="K157" s="55">
        <f t="shared" si="392"/>
        <v>9.159570332626768E-2</v>
      </c>
      <c r="L157" s="55">
        <f t="shared" si="392"/>
        <v>2.9375447140188932E-2</v>
      </c>
      <c r="M157" s="55">
        <f t="shared" si="392"/>
        <v>2.2162189755488018E-2</v>
      </c>
      <c r="N157" s="55">
        <f t="shared" si="392"/>
        <v>8.6497802462135107E-2</v>
      </c>
      <c r="O157" s="55">
        <f t="shared" si="392"/>
        <v>-1.7849079140952361E-2</v>
      </c>
      <c r="P157" s="55">
        <f t="shared" si="392"/>
        <v>-0.10850383011732752</v>
      </c>
      <c r="Q157" s="55">
        <f t="shared" si="392"/>
        <v>-1.0376337049801355E-2</v>
      </c>
      <c r="R157" s="55">
        <f t="shared" si="392"/>
        <v>2.5196195987338344E-2</v>
      </c>
      <c r="S157" s="55">
        <f t="shared" si="392"/>
        <v>-7.1068206967757647E-2</v>
      </c>
      <c r="T157" s="95">
        <v>0</v>
      </c>
      <c r="U157" s="55">
        <f t="shared" ref="U157" si="393">U156/U28</f>
        <v>-0.30938623568687351</v>
      </c>
      <c r="V157" s="55">
        <f t="shared" ref="V157:AB157" si="394">V156/V28</f>
        <v>-0.24976258786322689</v>
      </c>
      <c r="W157" s="55">
        <f t="shared" si="394"/>
        <v>-7.9632158103259548E-2</v>
      </c>
      <c r="X157" s="55">
        <f t="shared" si="394"/>
        <v>-2.756190041242982E-2</v>
      </c>
      <c r="Y157" s="55">
        <f t="shared" si="394"/>
        <v>2.5905186940564533E-2</v>
      </c>
      <c r="Z157" s="55">
        <f t="shared" si="394"/>
        <v>6.2042806827418195E-2</v>
      </c>
      <c r="AA157" s="55">
        <f t="shared" si="394"/>
        <v>4.3797751715399772E-4</v>
      </c>
      <c r="AB157" s="55">
        <f t="shared" si="394"/>
        <v>-2.8688230653374454E-2</v>
      </c>
    </row>
    <row r="158" spans="1:98" hidden="1" outlineLevel="1">
      <c r="A158" s="52" t="s">
        <v>215</v>
      </c>
      <c r="B158" s="52" t="s">
        <v>28</v>
      </c>
      <c r="C158" s="55" t="s">
        <v>103</v>
      </c>
      <c r="D158" s="55" t="s">
        <v>103</v>
      </c>
      <c r="E158" s="55" t="s">
        <v>103</v>
      </c>
      <c r="F158" s="55" t="s">
        <v>103</v>
      </c>
      <c r="G158" s="55" t="s">
        <v>103</v>
      </c>
      <c r="H158" s="55">
        <f t="shared" ref="H158:U158" si="395">H156/C156-1</f>
        <v>-0.19504003126995606</v>
      </c>
      <c r="I158" s="55">
        <f t="shared" si="395"/>
        <v>-1.6152242149727436</v>
      </c>
      <c r="J158" s="55">
        <f t="shared" si="395"/>
        <v>-0.72999210147184534</v>
      </c>
      <c r="K158" s="55">
        <f t="shared" si="395"/>
        <v>1.5245977081626427</v>
      </c>
      <c r="L158" s="55">
        <f t="shared" si="395"/>
        <v>-0.13148566652545679</v>
      </c>
      <c r="M158" s="55">
        <f t="shared" si="395"/>
        <v>0.83016883645794493</v>
      </c>
      <c r="N158" s="55">
        <f t="shared" si="395"/>
        <v>-5.3077083649149523</v>
      </c>
      <c r="O158" s="55">
        <f t="shared" si="395"/>
        <v>-1.8012680427174588</v>
      </c>
      <c r="P158" s="55">
        <f t="shared" si="395"/>
        <v>-1.9022276718963353</v>
      </c>
      <c r="Q158" s="55">
        <f t="shared" si="395"/>
        <v>-1.272456344283212</v>
      </c>
      <c r="R158" s="55">
        <f t="shared" si="395"/>
        <v>-8.3778421172855388E-3</v>
      </c>
      <c r="S158" s="55">
        <f t="shared" si="395"/>
        <v>-1.7549136885377032</v>
      </c>
      <c r="T158" s="55">
        <f t="shared" si="395"/>
        <v>-1</v>
      </c>
      <c r="U158" s="55">
        <f t="shared" si="395"/>
        <v>1.3695540087100793</v>
      </c>
      <c r="V158" s="55">
        <f t="shared" ref="V158:AB158" si="396">V156/Q156-1</f>
        <v>20.029143550965902</v>
      </c>
      <c r="W158" s="55">
        <f t="shared" si="396"/>
        <v>-3.7475063348222171</v>
      </c>
      <c r="X158" s="55">
        <f t="shared" si="396"/>
        <v>-0.63361212979081283</v>
      </c>
      <c r="Y158" s="55" t="e">
        <f t="shared" si="396"/>
        <v>#DIV/0!</v>
      </c>
      <c r="Z158" s="55">
        <f t="shared" si="396"/>
        <v>-1.2159130004035974</v>
      </c>
      <c r="AA158" s="55">
        <f t="shared" si="396"/>
        <v>-1.001719533139646</v>
      </c>
      <c r="AB158" s="55">
        <f t="shared" si="396"/>
        <v>-0.64035125559892236</v>
      </c>
    </row>
    <row r="159" spans="1:98" s="84" customFormat="1" hidden="1" outlineLevel="1">
      <c r="A159" s="81" t="s">
        <v>225</v>
      </c>
      <c r="B159" s="82" t="s">
        <v>58</v>
      </c>
      <c r="C159" s="83">
        <v>0</v>
      </c>
      <c r="D159" s="83">
        <v>0</v>
      </c>
      <c r="E159" s="83">
        <v>0</v>
      </c>
      <c r="F159" s="83">
        <v>0</v>
      </c>
      <c r="G159" s="83">
        <v>0</v>
      </c>
      <c r="H159" s="83">
        <f t="shared" ref="H159:T159" si="397">H64</f>
        <v>-118.41415225121207</v>
      </c>
      <c r="I159" s="83">
        <f t="shared" si="397"/>
        <v>-173.31541345061123</v>
      </c>
      <c r="J159" s="83">
        <f t="shared" si="397"/>
        <v>-161.01576666063886</v>
      </c>
      <c r="K159" s="83">
        <f t="shared" si="397"/>
        <v>-155.01230463157765</v>
      </c>
      <c r="L159" s="83">
        <f t="shared" si="397"/>
        <v>-607.6722756410669</v>
      </c>
      <c r="M159" s="83">
        <f t="shared" si="397"/>
        <v>-122.69288579273399</v>
      </c>
      <c r="N159" s="83">
        <f t="shared" si="397"/>
        <v>-243.83166401480483</v>
      </c>
      <c r="O159" s="83">
        <f t="shared" si="397"/>
        <v>-112.10100000000001</v>
      </c>
      <c r="P159" s="83">
        <f>P64</f>
        <v>-137.3000000000001</v>
      </c>
      <c r="Q159" s="83">
        <f t="shared" si="397"/>
        <v>-625.56763891202615</v>
      </c>
      <c r="R159" s="83">
        <f>R64+R53</f>
        <v>-75.083072078274043</v>
      </c>
      <c r="S159" s="83">
        <v>-91.192556985033477</v>
      </c>
      <c r="T159" s="83">
        <f t="shared" si="397"/>
        <v>-77.500999999999991</v>
      </c>
      <c r="U159" s="83">
        <f t="shared" ref="U159:AA159" si="398">U64+U53</f>
        <v>-82.026887070387815</v>
      </c>
      <c r="V159" s="83">
        <f t="shared" si="398"/>
        <v>-314.47917452510882</v>
      </c>
      <c r="W159" s="83">
        <f t="shared" si="398"/>
        <v>-72.149192093407535</v>
      </c>
      <c r="X159" s="83">
        <f t="shared" si="398"/>
        <v>-117.33466303852185</v>
      </c>
      <c r="Y159" s="83">
        <f t="shared" si="398"/>
        <v>-116.71479826343753</v>
      </c>
      <c r="Z159" s="83">
        <f t="shared" si="398"/>
        <v>-527.20000000000005</v>
      </c>
      <c r="AA159" s="83">
        <f t="shared" si="398"/>
        <v>-833.39865339536686</v>
      </c>
      <c r="AB159" s="83">
        <f t="shared" ref="AB159" si="399">AB64+AB53</f>
        <v>-31.5</v>
      </c>
    </row>
    <row r="160" spans="1:98" hidden="1" outlineLevel="1">
      <c r="A160" s="52" t="s">
        <v>234</v>
      </c>
      <c r="B160" s="52" t="s">
        <v>48</v>
      </c>
      <c r="C160" s="55" t="s">
        <v>103</v>
      </c>
      <c r="D160" s="55" t="s">
        <v>103</v>
      </c>
      <c r="E160" s="55" t="s">
        <v>103</v>
      </c>
      <c r="F160" s="55" t="s">
        <v>103</v>
      </c>
      <c r="G160" s="55" t="s">
        <v>103</v>
      </c>
      <c r="H160" s="55">
        <f t="shared" ref="H160:T160" si="400">H159/H23</f>
        <v>-1.5685202353179519E-2</v>
      </c>
      <c r="I160" s="55">
        <f t="shared" si="400"/>
        <v>-2.2398898357166547E-2</v>
      </c>
      <c r="J160" s="55">
        <f t="shared" si="400"/>
        <v>-2.1171775227937437E-2</v>
      </c>
      <c r="K160" s="55">
        <f t="shared" si="400"/>
        <v>-1.7514677066213114E-2</v>
      </c>
      <c r="L160" s="55">
        <f t="shared" si="400"/>
        <v>-1.9143670253677945E-2</v>
      </c>
      <c r="M160" s="55">
        <f t="shared" si="400"/>
        <v>-1.8608169054447194E-2</v>
      </c>
      <c r="N160" s="55">
        <f t="shared" si="400"/>
        <v>-3.3871070253595738E-2</v>
      </c>
      <c r="O160" s="55">
        <f t="shared" si="400"/>
        <v>-1.5097523610713625E-2</v>
      </c>
      <c r="P160" s="55">
        <f t="shared" si="400"/>
        <v>-1.7149851984161694E-2</v>
      </c>
      <c r="Q160" s="55">
        <f t="shared" si="400"/>
        <v>-2.1406439751306471E-2</v>
      </c>
      <c r="R160" s="55">
        <f t="shared" si="400"/>
        <v>-1.1600471581920593E-2</v>
      </c>
      <c r="S160" s="55">
        <f t="shared" si="400"/>
        <v>-1.3076547960925756E-2</v>
      </c>
      <c r="T160" s="55">
        <f t="shared" si="400"/>
        <v>-1.5226129666011785E-2</v>
      </c>
      <c r="U160" s="55">
        <f t="shared" ref="U160" si="401">U159/U23</f>
        <v>-1.2403191075668549E-2</v>
      </c>
      <c r="V160" s="55">
        <f t="shared" ref="V160:AB160" si="402">V159/V23</f>
        <v>-1.1761814937376205E-2</v>
      </c>
      <c r="W160" s="55">
        <f t="shared" si="402"/>
        <v>-1.1817560479578331E-2</v>
      </c>
      <c r="X160" s="55">
        <f t="shared" si="402"/>
        <v>-1.5958185201667675E-2</v>
      </c>
      <c r="Y160" s="55">
        <f t="shared" si="402"/>
        <v>-1.5371785867661846E-2</v>
      </c>
      <c r="Z160" s="55">
        <f t="shared" si="402"/>
        <v>-5.854135204761482E-2</v>
      </c>
      <c r="AA160" s="55">
        <f t="shared" si="402"/>
        <v>-2.7727939096988796E-2</v>
      </c>
      <c r="AB160" s="55">
        <f t="shared" si="402"/>
        <v>-4.7159924544120727E-3</v>
      </c>
    </row>
    <row r="161" spans="1:98" hidden="1" outlineLevel="1">
      <c r="A161" s="52" t="s">
        <v>215</v>
      </c>
      <c r="B161" s="52" t="s">
        <v>28</v>
      </c>
      <c r="C161" s="53" t="s">
        <v>103</v>
      </c>
      <c r="D161" s="53" t="s">
        <v>103</v>
      </c>
      <c r="E161" s="53" t="s">
        <v>103</v>
      </c>
      <c r="F161" s="53" t="s">
        <v>103</v>
      </c>
      <c r="G161" s="53" t="s">
        <v>103</v>
      </c>
      <c r="H161" s="53" t="s">
        <v>103</v>
      </c>
      <c r="I161" s="53" t="s">
        <v>103</v>
      </c>
      <c r="J161" s="53" t="s">
        <v>103</v>
      </c>
      <c r="K161" s="53" t="s">
        <v>103</v>
      </c>
      <c r="L161" s="53" t="s">
        <v>103</v>
      </c>
      <c r="M161" s="55">
        <f t="shared" ref="M161:U161" si="403">M159/H159-1</f>
        <v>3.6133633186383962E-2</v>
      </c>
      <c r="N161" s="55">
        <f t="shared" si="403"/>
        <v>0.40686658595594705</v>
      </c>
      <c r="O161" s="55">
        <f t="shared" si="403"/>
        <v>-0.30378867656937547</v>
      </c>
      <c r="P161" s="55">
        <f t="shared" si="403"/>
        <v>-0.11426386230225349</v>
      </c>
      <c r="Q161" s="55">
        <f t="shared" si="403"/>
        <v>2.9449036904111603E-2</v>
      </c>
      <c r="R161" s="55">
        <f t="shared" si="403"/>
        <v>-0.38804054046693104</v>
      </c>
      <c r="S161" s="55">
        <f t="shared" si="403"/>
        <v>-0.62600199053927419</v>
      </c>
      <c r="T161" s="55">
        <f t="shared" si="403"/>
        <v>-0.30865023505588729</v>
      </c>
      <c r="U161" s="55">
        <f t="shared" si="403"/>
        <v>-0.40257183488428439</v>
      </c>
      <c r="V161" s="55">
        <f t="shared" ref="V161:AB161" si="404">V159/Q159-1</f>
        <v>-0.4972898932687051</v>
      </c>
      <c r="W161" s="55">
        <f t="shared" si="404"/>
        <v>-3.9075119113505918E-2</v>
      </c>
      <c r="X161" s="55">
        <f t="shared" si="404"/>
        <v>0.28666929536561647</v>
      </c>
      <c r="Y161" s="55">
        <f t="shared" si="404"/>
        <v>0.50597796497383962</v>
      </c>
      <c r="Z161" s="55">
        <f t="shared" si="404"/>
        <v>5.4271608838161347</v>
      </c>
      <c r="AA161" s="55">
        <f t="shared" si="404"/>
        <v>1.6500917100595678</v>
      </c>
      <c r="AB161" s="55">
        <f t="shared" si="404"/>
        <v>-0.56340467459124555</v>
      </c>
    </row>
    <row r="162" spans="1:98" hidden="1" outlineLevel="1"/>
    <row r="163" spans="1:98" s="72" customFormat="1" hidden="1" outlineLevel="1">
      <c r="A163" s="73" t="s">
        <v>235</v>
      </c>
      <c r="B163" s="73" t="s">
        <v>108</v>
      </c>
      <c r="C163" s="79">
        <f t="shared" ref="C163:L163" si="405">C176-C150</f>
        <v>456.43822578294248</v>
      </c>
      <c r="D163" s="79">
        <f t="shared" si="405"/>
        <v>29.963091879637489</v>
      </c>
      <c r="E163" s="79">
        <f t="shared" si="405"/>
        <v>177.56101703655008</v>
      </c>
      <c r="F163" s="79">
        <f t="shared" si="405"/>
        <v>249.47838231065361</v>
      </c>
      <c r="G163" s="79">
        <f t="shared" si="405"/>
        <v>913.44071700978316</v>
      </c>
      <c r="H163" s="79">
        <f t="shared" si="405"/>
        <v>523.86217787414762</v>
      </c>
      <c r="I163" s="79">
        <f t="shared" si="405"/>
        <v>613.26886836722883</v>
      </c>
      <c r="J163" s="79">
        <f t="shared" si="405"/>
        <v>304.7529343539839</v>
      </c>
      <c r="K163" s="79">
        <f t="shared" si="405"/>
        <v>524.67159577855261</v>
      </c>
      <c r="L163" s="79">
        <f t="shared" si="405"/>
        <v>206.56615719301544</v>
      </c>
      <c r="M163" s="79">
        <f>M176-M150+0.1</f>
        <v>80.21901092618404</v>
      </c>
      <c r="N163" s="79">
        <f>N176-N150</f>
        <v>167.84799328278166</v>
      </c>
      <c r="O163" s="79">
        <f>O176-O150</f>
        <v>162.5809999999999</v>
      </c>
      <c r="P163" s="79">
        <f>P176-P150</f>
        <v>447.00000000000023</v>
      </c>
      <c r="Q163" s="79">
        <f>M163+N163+O163+P163</f>
        <v>857.64800420896586</v>
      </c>
      <c r="R163" s="79">
        <f>R176-R150</f>
        <v>53.267113307146928</v>
      </c>
      <c r="S163" s="79">
        <f>S176-S150</f>
        <v>277.07332623738375</v>
      </c>
      <c r="T163" s="79">
        <f>T176-T150</f>
        <v>220.36299999999983</v>
      </c>
      <c r="U163" s="79">
        <f>U176-U150</f>
        <v>726.13185934904914</v>
      </c>
      <c r="V163" s="79">
        <f>R163+S163+T163+U163</f>
        <v>1276.8352988935796</v>
      </c>
      <c r="W163" s="79">
        <f>W176-W150</f>
        <v>135.58624431141072</v>
      </c>
      <c r="X163" s="79">
        <f>X176-X150</f>
        <v>132.69410828324362</v>
      </c>
      <c r="Y163" s="90"/>
      <c r="Z163" s="90"/>
      <c r="AA163" s="90"/>
      <c r="AB163" s="79">
        <f>AB176-AB150</f>
        <v>194.20000000000005</v>
      </c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</row>
    <row r="164" spans="1:98" hidden="1" outlineLevel="1">
      <c r="A164" s="52" t="s">
        <v>224</v>
      </c>
      <c r="B164" s="52" t="s">
        <v>39</v>
      </c>
      <c r="C164" s="55">
        <f t="shared" ref="C164:T164" si="406">C163/C23</f>
        <v>7.2636680184402808E-2</v>
      </c>
      <c r="D164" s="55">
        <f t="shared" si="406"/>
        <v>5.3260474819662633E-3</v>
      </c>
      <c r="E164" s="55">
        <f t="shared" si="406"/>
        <v>2.0789359655224392E-2</v>
      </c>
      <c r="F164" s="55">
        <f t="shared" si="406"/>
        <v>2.714924864522664E-2</v>
      </c>
      <c r="G164" s="55">
        <f t="shared" si="406"/>
        <v>3.0818129437557563E-2</v>
      </c>
      <c r="H164" s="55">
        <f t="shared" si="406"/>
        <v>6.9391066092348949E-2</v>
      </c>
      <c r="I164" s="55">
        <f t="shared" si="406"/>
        <v>7.9257503846226235E-2</v>
      </c>
      <c r="J164" s="55">
        <f t="shared" si="406"/>
        <v>4.0071607644459231E-2</v>
      </c>
      <c r="K164" s="55">
        <f t="shared" si="406"/>
        <v>5.9282091107005344E-2</v>
      </c>
      <c r="L164" s="55">
        <f t="shared" si="406"/>
        <v>6.5075116265601255E-3</v>
      </c>
      <c r="M164" s="55">
        <f t="shared" si="406"/>
        <v>1.216638525575686E-2</v>
      </c>
      <c r="N164" s="55">
        <f t="shared" si="406"/>
        <v>2.331604960076462E-2</v>
      </c>
      <c r="O164" s="55">
        <f t="shared" si="406"/>
        <v>2.1896062355852581E-2</v>
      </c>
      <c r="P164" s="55">
        <f t="shared" si="406"/>
        <v>5.5833822555865081E-2</v>
      </c>
      <c r="Q164" s="55">
        <f t="shared" si="406"/>
        <v>2.9348049975630737E-2</v>
      </c>
      <c r="R164" s="55">
        <f t="shared" si="406"/>
        <v>8.229866161127735E-3</v>
      </c>
      <c r="S164" s="55">
        <f t="shared" si="406"/>
        <v>3.9730903036648169E-2</v>
      </c>
      <c r="T164" s="55">
        <f t="shared" si="406"/>
        <v>4.3293320235756348E-2</v>
      </c>
      <c r="U164" s="55">
        <f t="shared" ref="U164" si="407">U163/U23</f>
        <v>0.10979756174226539</v>
      </c>
      <c r="V164" s="55">
        <f>V163/V23</f>
        <v>4.7754833094350579E-2</v>
      </c>
      <c r="W164" s="55">
        <f>W163/W23</f>
        <v>2.2208130068519315E-2</v>
      </c>
      <c r="X164" s="55">
        <f>X163/X23</f>
        <v>1.8047157594503309E-2</v>
      </c>
      <c r="Y164" s="95"/>
      <c r="Z164" s="95"/>
      <c r="AA164" s="95"/>
      <c r="AB164" s="55">
        <f>AB163/AB23</f>
        <v>2.9074467766565863E-2</v>
      </c>
    </row>
    <row r="165" spans="1:98" hidden="1" outlineLevel="1">
      <c r="A165" s="52" t="s">
        <v>215</v>
      </c>
      <c r="B165" s="52" t="s">
        <v>28</v>
      </c>
      <c r="C165" s="55" t="s">
        <v>103</v>
      </c>
      <c r="D165" s="55" t="s">
        <v>103</v>
      </c>
      <c r="E165" s="55" t="s">
        <v>103</v>
      </c>
      <c r="F165" s="55" t="s">
        <v>103</v>
      </c>
      <c r="G165" s="55" t="s">
        <v>103</v>
      </c>
      <c r="H165" s="55">
        <f t="shared" ref="H165:U165" si="408">H163/C163-1</f>
        <v>0.14771758429204906</v>
      </c>
      <c r="I165" s="55">
        <f t="shared" si="408"/>
        <v>19.467476148013887</v>
      </c>
      <c r="J165" s="55">
        <f t="shared" si="408"/>
        <v>0.71632793864461797</v>
      </c>
      <c r="K165" s="55">
        <f t="shared" si="408"/>
        <v>1.1030743863218775</v>
      </c>
      <c r="L165" s="55">
        <f t="shared" si="408"/>
        <v>-0.77385926273439476</v>
      </c>
      <c r="M165" s="55">
        <f t="shared" si="408"/>
        <v>-0.84687000834510373</v>
      </c>
      <c r="N165" s="55">
        <f t="shared" si="408"/>
        <v>-0.72630602670300015</v>
      </c>
      <c r="O165" s="55">
        <f t="shared" si="408"/>
        <v>-0.46651539108347051</v>
      </c>
      <c r="P165" s="55">
        <f t="shared" si="408"/>
        <v>-0.1480384995175823</v>
      </c>
      <c r="Q165" s="55">
        <f t="shared" si="408"/>
        <v>3.1519289309699436</v>
      </c>
      <c r="R165" s="55">
        <f t="shared" si="408"/>
        <v>-0.33597893202445139</v>
      </c>
      <c r="S165" s="55">
        <f t="shared" si="408"/>
        <v>0.650739581798782</v>
      </c>
      <c r="T165" s="55">
        <f t="shared" si="408"/>
        <v>0.3554043830459892</v>
      </c>
      <c r="U165" s="55">
        <f t="shared" si="408"/>
        <v>0.62445606118355435</v>
      </c>
      <c r="V165" s="55">
        <f t="shared" ref="V165:X165" si="409">V163/Q163-1</f>
        <v>0.48876379660119729</v>
      </c>
      <c r="W165" s="55">
        <f t="shared" si="409"/>
        <v>1.5454025174895092</v>
      </c>
      <c r="X165" s="55">
        <f t="shared" si="409"/>
        <v>-0.52108667375091389</v>
      </c>
      <c r="Y165" s="95"/>
      <c r="Z165" s="95"/>
      <c r="AA165" s="95"/>
      <c r="AB165" s="55">
        <f t="shared" ref="AB165" si="410">AB163/W163-1</f>
        <v>0.43229868919421399</v>
      </c>
    </row>
    <row r="166" spans="1:98" s="59" customFormat="1" hidden="1" outlineLevel="1">
      <c r="A166" s="57" t="s">
        <v>219</v>
      </c>
      <c r="B166" s="57" t="s">
        <v>29</v>
      </c>
      <c r="C166" s="80">
        <f t="shared" ref="C166:N166" si="411">C179-C153</f>
        <v>52.814417472167037</v>
      </c>
      <c r="D166" s="80">
        <f t="shared" si="411"/>
        <v>-72.675944624622389</v>
      </c>
      <c r="E166" s="80">
        <f t="shared" si="411"/>
        <v>30.652535840420455</v>
      </c>
      <c r="F166" s="80">
        <f t="shared" si="411"/>
        <v>57.465208339883816</v>
      </c>
      <c r="G166" s="80">
        <f t="shared" si="411"/>
        <v>68.256217027849743</v>
      </c>
      <c r="H166" s="80">
        <f t="shared" si="411"/>
        <v>55.948612934455241</v>
      </c>
      <c r="I166" s="80">
        <f t="shared" si="411"/>
        <v>37.84361839924793</v>
      </c>
      <c r="J166" s="80">
        <f t="shared" si="411"/>
        <v>-188.32124206040942</v>
      </c>
      <c r="K166" s="80">
        <f t="shared" si="411"/>
        <v>-0.9183566350207002</v>
      </c>
      <c r="L166" s="80">
        <f t="shared" si="411"/>
        <v>-96.339994171729359</v>
      </c>
      <c r="M166" s="80">
        <f t="shared" si="411"/>
        <v>35.226002539318358</v>
      </c>
      <c r="N166" s="80">
        <f t="shared" si="411"/>
        <v>99.941635752699085</v>
      </c>
      <c r="O166" s="80">
        <f>O179-O153+0.1</f>
        <v>64.193999999999932</v>
      </c>
      <c r="P166" s="80">
        <f>P179-P153</f>
        <v>100.29999999999973</v>
      </c>
      <c r="Q166" s="80">
        <f>M166+N166+O166+P166</f>
        <v>299.66163829201707</v>
      </c>
      <c r="R166" s="80">
        <f>R179-R153</f>
        <v>-4.706833235431418</v>
      </c>
      <c r="S166" s="80">
        <f>S179-S153</f>
        <v>101.99426052391652</v>
      </c>
      <c r="T166" s="80">
        <f>T179-T153</f>
        <v>221.46300000000008</v>
      </c>
      <c r="U166" s="80">
        <f>U179-U153</f>
        <v>2.6316479594995599</v>
      </c>
      <c r="V166" s="80">
        <f>R166+S166+T166+U166</f>
        <v>321.38207524798474</v>
      </c>
      <c r="W166" s="80">
        <v>-64.174549796943893</v>
      </c>
      <c r="X166" s="80">
        <v>23.134196359084171</v>
      </c>
      <c r="Y166" s="96"/>
      <c r="Z166" s="96"/>
      <c r="AA166" s="96"/>
      <c r="AB166" s="80">
        <v>-106.80000000000041</v>
      </c>
    </row>
    <row r="167" spans="1:98" hidden="1" outlineLevel="1">
      <c r="A167" s="52" t="s">
        <v>224</v>
      </c>
      <c r="B167" s="52" t="s">
        <v>39</v>
      </c>
      <c r="C167" s="55">
        <f t="shared" ref="C167:T167" si="412">C166/C25</f>
        <v>1.268864913111486E-2</v>
      </c>
      <c r="D167" s="55">
        <f t="shared" si="412"/>
        <v>-1.8279819293634019E-2</v>
      </c>
      <c r="E167" s="55">
        <f t="shared" si="412"/>
        <v>5.0385353582910273E-3</v>
      </c>
      <c r="F167" s="55">
        <f t="shared" si="412"/>
        <v>9.0916742584943675E-3</v>
      </c>
      <c r="G167" s="55">
        <f t="shared" si="412"/>
        <v>3.3227082509404969E-3</v>
      </c>
      <c r="H167" s="55">
        <f t="shared" si="412"/>
        <v>1.0788508907394603E-2</v>
      </c>
      <c r="I167" s="55">
        <f t="shared" si="412"/>
        <v>6.8387908106243038E-3</v>
      </c>
      <c r="J167" s="55">
        <f t="shared" si="412"/>
        <v>-3.3922662902010854E-2</v>
      </c>
      <c r="K167" s="55">
        <f t="shared" si="412"/>
        <v>-1.4951354101648927E-4</v>
      </c>
      <c r="L167" s="55">
        <f t="shared" si="412"/>
        <v>-4.2983211046624878E-3</v>
      </c>
      <c r="M167" s="55">
        <f t="shared" si="412"/>
        <v>7.4136275942310228E-3</v>
      </c>
      <c r="N167" s="55">
        <f t="shared" si="412"/>
        <v>1.7991148119856311E-2</v>
      </c>
      <c r="O167" s="55">
        <f t="shared" si="412"/>
        <v>1.1110970720548013E-2</v>
      </c>
      <c r="P167" s="55">
        <f t="shared" si="412"/>
        <v>1.6876430205949613E-2</v>
      </c>
      <c r="Q167" s="55">
        <f t="shared" si="412"/>
        <v>1.3604103167437777E-2</v>
      </c>
      <c r="R167" s="55">
        <f t="shared" si="412"/>
        <v>-9.6774744236515788E-4</v>
      </c>
      <c r="S167" s="55">
        <f t="shared" si="412"/>
        <v>1.8673997621468593E-2</v>
      </c>
      <c r="T167" s="55">
        <f t="shared" si="412"/>
        <v>4.3516269747701029E-2</v>
      </c>
      <c r="U167" s="55">
        <f t="shared" ref="U167" si="413">U166/U25</f>
        <v>5.3902791860089487E-4</v>
      </c>
      <c r="V167" s="55">
        <f>V166/V25</f>
        <v>1.5722543632930314E-2</v>
      </c>
      <c r="W167" s="55">
        <f>W166/W25</f>
        <v>-1.3640942807601872E-2</v>
      </c>
      <c r="X167" s="55">
        <f>X166/X25</f>
        <v>3.9061918346857106E-3</v>
      </c>
      <c r="Y167" s="95"/>
      <c r="Z167" s="95"/>
      <c r="AA167" s="95"/>
      <c r="AB167" s="55">
        <f>AB166/AB25</f>
        <v>-2.0207753874098958E-2</v>
      </c>
    </row>
    <row r="168" spans="1:98" hidden="1" outlineLevel="1">
      <c r="A168" s="52" t="s">
        <v>215</v>
      </c>
      <c r="B168" s="52" t="s">
        <v>28</v>
      </c>
      <c r="C168" s="55" t="s">
        <v>103</v>
      </c>
      <c r="D168" s="55" t="s">
        <v>103</v>
      </c>
      <c r="E168" s="55" t="s">
        <v>103</v>
      </c>
      <c r="F168" s="55" t="s">
        <v>103</v>
      </c>
      <c r="G168" s="55" t="s">
        <v>103</v>
      </c>
      <c r="H168" s="55">
        <f t="shared" ref="H168:U168" si="414">H166/C166-1</f>
        <v>5.9343558299017607E-2</v>
      </c>
      <c r="I168" s="55">
        <f t="shared" si="414"/>
        <v>-1.5207172551346051</v>
      </c>
      <c r="J168" s="55">
        <f t="shared" si="414"/>
        <v>-7.1437410281754437</v>
      </c>
      <c r="K168" s="55">
        <f t="shared" si="414"/>
        <v>-1.01598108945484</v>
      </c>
      <c r="L168" s="55">
        <f t="shared" si="414"/>
        <v>-2.4114464347243407</v>
      </c>
      <c r="M168" s="55">
        <f t="shared" si="414"/>
        <v>-0.37038649053576678</v>
      </c>
      <c r="N168" s="55">
        <f t="shared" si="414"/>
        <v>1.6409112019448235</v>
      </c>
      <c r="O168" s="55">
        <f t="shared" si="414"/>
        <v>-1.3408749820129577</v>
      </c>
      <c r="P168" s="55">
        <f t="shared" si="414"/>
        <v>-110.21682947032764</v>
      </c>
      <c r="Q168" s="55">
        <f t="shared" si="414"/>
        <v>-4.1104593774197227</v>
      </c>
      <c r="R168" s="55">
        <f t="shared" si="414"/>
        <v>-1.1336181484168626</v>
      </c>
      <c r="S168" s="55">
        <f t="shared" si="414"/>
        <v>2.053823469826499E-2</v>
      </c>
      <c r="T168" s="55">
        <f t="shared" si="414"/>
        <v>2.4499018599869196</v>
      </c>
      <c r="U168" s="55">
        <f t="shared" si="414"/>
        <v>-0.9737622337038927</v>
      </c>
      <c r="V168" s="55">
        <f t="shared" ref="V168:X168" si="415">V166/Q166-1</f>
        <v>7.2483208327124293E-2</v>
      </c>
      <c r="W168" s="55">
        <f t="shared" si="415"/>
        <v>12.634336843264386</v>
      </c>
      <c r="X168" s="55">
        <f t="shared" si="415"/>
        <v>-0.77318139040128187</v>
      </c>
      <c r="Y168" s="95"/>
      <c r="Z168" s="95"/>
      <c r="AA168" s="95"/>
      <c r="AB168" s="55">
        <f t="shared" ref="AB168" si="416">AB166/W166-1</f>
        <v>0.66421112945752858</v>
      </c>
    </row>
    <row r="169" spans="1:98" s="59" customFormat="1" hidden="1" outlineLevel="1">
      <c r="A169" s="57" t="s">
        <v>30</v>
      </c>
      <c r="B169" s="57" t="s">
        <v>30</v>
      </c>
      <c r="C169" s="80">
        <f t="shared" ref="C169:N169" si="417">C182-C156</f>
        <v>75.161840365239499</v>
      </c>
      <c r="D169" s="80">
        <f t="shared" si="417"/>
        <v>18.902454470169857</v>
      </c>
      <c r="E169" s="80">
        <f t="shared" si="417"/>
        <v>47.079425864396995</v>
      </c>
      <c r="F169" s="80">
        <f t="shared" si="417"/>
        <v>20.679711142487875</v>
      </c>
      <c r="G169" s="80">
        <f t="shared" si="417"/>
        <v>161.82343184229433</v>
      </c>
      <c r="H169" s="80">
        <f t="shared" si="417"/>
        <v>75.062555542796304</v>
      </c>
      <c r="I169" s="80">
        <f t="shared" si="417"/>
        <v>127.32567996552396</v>
      </c>
      <c r="J169" s="80">
        <f t="shared" si="417"/>
        <v>44.092898458673886</v>
      </c>
      <c r="K169" s="80">
        <f t="shared" si="417"/>
        <v>42.898662819155845</v>
      </c>
      <c r="L169" s="80">
        <f t="shared" si="417"/>
        <v>289.37979678614931</v>
      </c>
      <c r="M169" s="80">
        <f t="shared" si="417"/>
        <v>40.321948384238425</v>
      </c>
      <c r="N169" s="80">
        <f t="shared" si="417"/>
        <v>-88.129923904536227</v>
      </c>
      <c r="O169" s="80">
        <f>O182-O156+0.1</f>
        <v>88.988999999999976</v>
      </c>
      <c r="P169" s="80">
        <f>P182-P156</f>
        <v>342.49999999999972</v>
      </c>
      <c r="Q169" s="80">
        <f>M169+N169+O169+P169</f>
        <v>383.68102447970188</v>
      </c>
      <c r="R169" s="80">
        <f>R182-R156</f>
        <v>57.519791526742218</v>
      </c>
      <c r="S169" s="80">
        <f>S182-S156</f>
        <v>173.63569998652252</v>
      </c>
      <c r="T169" s="80">
        <f>T182-T156</f>
        <v>0</v>
      </c>
      <c r="U169" s="80">
        <f>U182-U156</f>
        <v>724.83843791212917</v>
      </c>
      <c r="V169" s="80">
        <f>R169+S169+T169+U169</f>
        <v>955.99392942539384</v>
      </c>
      <c r="W169" s="80">
        <v>185.81160201494703</v>
      </c>
      <c r="X169" s="80">
        <v>76.959911924160281</v>
      </c>
      <c r="Y169" s="96"/>
      <c r="Z169" s="96"/>
      <c r="AA169" s="96"/>
      <c r="AB169" s="80">
        <v>944</v>
      </c>
    </row>
    <row r="170" spans="1:98" hidden="1" outlineLevel="1">
      <c r="A170" s="52" t="s">
        <v>224</v>
      </c>
      <c r="B170" s="52" t="s">
        <v>39</v>
      </c>
      <c r="C170" s="55">
        <f t="shared" ref="C170:S170" si="418">C169/C28</f>
        <v>3.5428341057146047E-2</v>
      </c>
      <c r="D170" s="55">
        <f t="shared" si="418"/>
        <v>1.1455910563272975E-2</v>
      </c>
      <c r="E170" s="55">
        <f t="shared" si="418"/>
        <v>1.9158723494464045E-2</v>
      </c>
      <c r="F170" s="55">
        <f t="shared" si="418"/>
        <v>7.2092319177428912E-3</v>
      </c>
      <c r="G170" s="55">
        <f t="shared" si="418"/>
        <v>1.7787925209941401E-2</v>
      </c>
      <c r="H170" s="55">
        <f t="shared" si="418"/>
        <v>3.1759426188851858E-2</v>
      </c>
      <c r="I170" s="55">
        <f t="shared" si="418"/>
        <v>5.7770146828392849E-2</v>
      </c>
      <c r="J170" s="55">
        <f t="shared" si="418"/>
        <v>2.1469760786192792E-2</v>
      </c>
      <c r="K170" s="55">
        <f t="shared" si="418"/>
        <v>1.5840720011322425E-2</v>
      </c>
      <c r="L170" s="55">
        <f t="shared" si="418"/>
        <v>3.1018299859412082E-2</v>
      </c>
      <c r="M170" s="55">
        <f t="shared" si="418"/>
        <v>2.1890599756531681E-2</v>
      </c>
      <c r="N170" s="55">
        <f t="shared" si="418"/>
        <v>-5.3614415613824892E-2</v>
      </c>
      <c r="O170" s="55">
        <f t="shared" si="418"/>
        <v>5.4011551403502792E-2</v>
      </c>
      <c r="P170" s="55">
        <f t="shared" si="418"/>
        <v>0.16605255502763488</v>
      </c>
      <c r="Q170" s="55">
        <f t="shared" si="418"/>
        <v>5.3319094211651513E-2</v>
      </c>
      <c r="R170" s="55">
        <f t="shared" si="418"/>
        <v>3.580218568824986E-2</v>
      </c>
      <c r="S170" s="55">
        <f t="shared" si="418"/>
        <v>0.11496620290530654</v>
      </c>
      <c r="T170" s="95">
        <v>0</v>
      </c>
      <c r="U170" s="55">
        <f t="shared" ref="U170" si="419">U169/U28</f>
        <v>0.42287840726935572</v>
      </c>
      <c r="V170" s="55">
        <f>V169/V28</f>
        <v>0.15206501394514882</v>
      </c>
      <c r="W170" s="55">
        <f>W169/W28</f>
        <v>0.13303927529235135</v>
      </c>
      <c r="X170" s="55">
        <f>X169/X28</f>
        <v>5.3937205402826212E-2</v>
      </c>
      <c r="Y170" s="95"/>
      <c r="Z170" s="95"/>
      <c r="AA170" s="95"/>
      <c r="AB170" s="55">
        <f>AB169/AB28</f>
        <v>0.67704224341963715</v>
      </c>
    </row>
    <row r="171" spans="1:98" hidden="1" outlineLevel="1">
      <c r="A171" s="52" t="s">
        <v>215</v>
      </c>
      <c r="B171" s="52" t="s">
        <v>28</v>
      </c>
      <c r="C171" s="55" t="s">
        <v>103</v>
      </c>
      <c r="D171" s="55" t="s">
        <v>103</v>
      </c>
      <c r="E171" s="55" t="s">
        <v>103</v>
      </c>
      <c r="F171" s="55" t="s">
        <v>103</v>
      </c>
      <c r="G171" s="55" t="s">
        <v>103</v>
      </c>
      <c r="H171" s="55">
        <f t="shared" ref="H171:U171" si="420">H169/C169-1</f>
        <v>-1.3209471982156273E-3</v>
      </c>
      <c r="I171" s="55">
        <f t="shared" si="420"/>
        <v>5.7359336940320542</v>
      </c>
      <c r="J171" s="55">
        <f t="shared" si="420"/>
        <v>-6.3435935143415167E-2</v>
      </c>
      <c r="K171" s="55">
        <f t="shared" si="420"/>
        <v>1.0744324001227281</v>
      </c>
      <c r="L171" s="55">
        <f t="shared" si="420"/>
        <v>0.78824409723411093</v>
      </c>
      <c r="M171" s="55">
        <f t="shared" si="420"/>
        <v>-0.46282206763864853</v>
      </c>
      <c r="N171" s="55">
        <f t="shared" si="420"/>
        <v>-1.6921614235902704</v>
      </c>
      <c r="O171" s="55">
        <f t="shared" si="420"/>
        <v>1.0182161552252005</v>
      </c>
      <c r="P171" s="55">
        <f t="shared" si="420"/>
        <v>6.9839318405761768</v>
      </c>
      <c r="Q171" s="55">
        <f t="shared" si="420"/>
        <v>0.32587357079126322</v>
      </c>
      <c r="R171" s="55">
        <f t="shared" si="420"/>
        <v>0.42651319769126816</v>
      </c>
      <c r="S171" s="55">
        <f t="shared" si="420"/>
        <v>-2.9702240997576208</v>
      </c>
      <c r="T171" s="55">
        <f t="shared" si="420"/>
        <v>-1</v>
      </c>
      <c r="U171" s="55">
        <f t="shared" si="420"/>
        <v>1.1163166070427146</v>
      </c>
      <c r="V171" s="55">
        <f t="shared" ref="V171:X171" si="421">V169/Q169-1</f>
        <v>1.4916372414345691</v>
      </c>
      <c r="W171" s="55">
        <f t="shared" si="421"/>
        <v>2.2303942188065671</v>
      </c>
      <c r="X171" s="55">
        <f t="shared" si="421"/>
        <v>-0.55677368231225577</v>
      </c>
      <c r="Y171" s="95"/>
      <c r="Z171" s="95"/>
      <c r="AA171" s="95"/>
      <c r="AB171" s="55">
        <f t="shared" ref="AB171" si="422">AB169/W169-1</f>
        <v>4.0804147306370186</v>
      </c>
    </row>
    <row r="172" spans="1:98" s="84" customFormat="1" hidden="1" outlineLevel="1">
      <c r="A172" s="81" t="s">
        <v>225</v>
      </c>
      <c r="B172" s="82" t="s">
        <v>58</v>
      </c>
      <c r="C172" s="83">
        <v>0</v>
      </c>
      <c r="D172" s="83">
        <v>0</v>
      </c>
      <c r="E172" s="83">
        <v>0</v>
      </c>
      <c r="F172" s="83">
        <v>0</v>
      </c>
      <c r="G172" s="83">
        <v>0</v>
      </c>
      <c r="H172" s="83">
        <f t="shared" ref="H172:O172" si="423">H185-H159</f>
        <v>3.1310004020744628</v>
      </c>
      <c r="I172" s="83">
        <f t="shared" si="423"/>
        <v>16.095247060667901</v>
      </c>
      <c r="J172" s="83">
        <f t="shared" si="423"/>
        <v>9.3736700375499709</v>
      </c>
      <c r="K172" s="83">
        <f t="shared" si="423"/>
        <v>4.1770103516926724</v>
      </c>
      <c r="L172" s="83">
        <f t="shared" si="423"/>
        <v>32.776927851984965</v>
      </c>
      <c r="M172" s="83">
        <f t="shared" si="423"/>
        <v>4.5710600026266235</v>
      </c>
      <c r="N172" s="83">
        <f t="shared" si="423"/>
        <v>156.1362814346196</v>
      </c>
      <c r="O172" s="83">
        <f t="shared" si="423"/>
        <v>9.5980000000000132</v>
      </c>
      <c r="P172" s="83">
        <f>P185-P159</f>
        <v>4.3000000000000966</v>
      </c>
      <c r="Q172" s="83">
        <f>P172+O172+N172+M172</f>
        <v>174.60534143724635</v>
      </c>
      <c r="R172" s="89">
        <f>R185-R159</f>
        <v>-4.3244793331680853E-2</v>
      </c>
      <c r="S172" s="83">
        <f>S185-S159</f>
        <v>1.5999999999999943</v>
      </c>
      <c r="T172" s="83">
        <f>T185-T159</f>
        <v>-0.59999999999999432</v>
      </c>
      <c r="U172" s="83">
        <f>U185-U159</f>
        <v>0.77171222052042765</v>
      </c>
      <c r="V172" s="83">
        <f>U172+T172+S172+R172</f>
        <v>1.7284674271887468</v>
      </c>
      <c r="W172" s="83">
        <f>W185-W159</f>
        <v>13.949192093407532</v>
      </c>
      <c r="X172" s="83">
        <v>32.600000000000009</v>
      </c>
      <c r="Y172" s="97"/>
      <c r="Z172" s="97"/>
      <c r="AA172" s="97"/>
      <c r="AB172" s="83">
        <v>4.8999999999999986</v>
      </c>
    </row>
    <row r="173" spans="1:98" hidden="1" outlineLevel="1">
      <c r="A173" s="52" t="s">
        <v>224</v>
      </c>
      <c r="B173" s="52" t="s">
        <v>39</v>
      </c>
      <c r="C173" s="53" t="s">
        <v>103</v>
      </c>
      <c r="D173" s="53" t="s">
        <v>103</v>
      </c>
      <c r="E173" s="53" t="s">
        <v>103</v>
      </c>
      <c r="F173" s="53" t="s">
        <v>103</v>
      </c>
      <c r="G173" s="53" t="s">
        <v>103</v>
      </c>
      <c r="H173" s="53" t="s">
        <v>103</v>
      </c>
      <c r="I173" s="55">
        <f t="shared" ref="I173:T173" si="424">I172/I23</f>
        <v>2.0801139135159393E-3</v>
      </c>
      <c r="J173" s="55">
        <f t="shared" si="424"/>
        <v>1.2325329327166677E-3</v>
      </c>
      <c r="K173" s="55">
        <f t="shared" si="424"/>
        <v>4.7195600108007916E-4</v>
      </c>
      <c r="L173" s="55">
        <f t="shared" si="424"/>
        <v>1.0325807575556074E-3</v>
      </c>
      <c r="M173" s="55">
        <f t="shared" si="424"/>
        <v>6.9326804677647693E-4</v>
      </c>
      <c r="N173" s="55">
        <f t="shared" si="424"/>
        <v>2.1689155832058351E-2</v>
      </c>
      <c r="O173" s="55">
        <f t="shared" si="424"/>
        <v>1.2926381710745628E-3</v>
      </c>
      <c r="P173" s="55">
        <f t="shared" si="424"/>
        <v>5.3710388588417248E-4</v>
      </c>
      <c r="Q173" s="55">
        <f t="shared" si="424"/>
        <v>5.9748594544199894E-3</v>
      </c>
      <c r="R173" s="55">
        <f t="shared" si="424"/>
        <v>-6.6813994449669391E-6</v>
      </c>
      <c r="S173" s="55">
        <f t="shared" si="424"/>
        <v>2.2943184651478665E-4</v>
      </c>
      <c r="T173" s="55">
        <f t="shared" si="424"/>
        <v>-1.1787819253438003E-4</v>
      </c>
      <c r="U173" s="55">
        <f t="shared" ref="U173" si="425">U172/U23</f>
        <v>1.1668971563348238E-4</v>
      </c>
      <c r="V173" s="55">
        <f>V172/V23</f>
        <v>6.4646296641349238E-5</v>
      </c>
      <c r="W173" s="55">
        <f>W172/W23</f>
        <v>2.2847854067677325E-3</v>
      </c>
      <c r="X173" s="55">
        <f>X172/X23</f>
        <v>4.4337864370358202E-3</v>
      </c>
      <c r="Y173" s="95"/>
      <c r="Z173" s="95"/>
      <c r="AA173" s="95"/>
      <c r="AB173" s="55">
        <f>AB172/AB23</f>
        <v>7.3359882624187778E-4</v>
      </c>
    </row>
    <row r="174" spans="1:98" hidden="1" outlineLevel="1">
      <c r="A174" s="52" t="s">
        <v>215</v>
      </c>
      <c r="B174" s="52" t="s">
        <v>28</v>
      </c>
      <c r="C174" s="53" t="s">
        <v>103</v>
      </c>
      <c r="D174" s="53" t="s">
        <v>103</v>
      </c>
      <c r="E174" s="53" t="s">
        <v>103</v>
      </c>
      <c r="F174" s="53" t="s">
        <v>103</v>
      </c>
      <c r="G174" s="53" t="s">
        <v>103</v>
      </c>
      <c r="H174" s="53" t="s">
        <v>103</v>
      </c>
      <c r="I174" s="55" t="s">
        <v>103</v>
      </c>
      <c r="J174" s="55" t="s">
        <v>103</v>
      </c>
      <c r="K174" s="55" t="s">
        <v>103</v>
      </c>
      <c r="L174" s="55" t="s">
        <v>103</v>
      </c>
      <c r="M174" s="55">
        <f t="shared" ref="M174:U174" si="426">M172/H172-1</f>
        <v>0.45993593600244842</v>
      </c>
      <c r="N174" s="55">
        <f t="shared" si="426"/>
        <v>8.7007694784736316</v>
      </c>
      <c r="O174" s="55">
        <f t="shared" si="426"/>
        <v>2.3931924374487101E-2</v>
      </c>
      <c r="P174" s="55">
        <f t="shared" si="426"/>
        <v>2.9444420279586936E-2</v>
      </c>
      <c r="Q174" s="55">
        <f t="shared" si="426"/>
        <v>4.327080751000655</v>
      </c>
      <c r="R174" s="55">
        <f t="shared" si="426"/>
        <v>-1.0094605612936236</v>
      </c>
      <c r="S174" s="55">
        <f t="shared" si="426"/>
        <v>-0.98975254191211171</v>
      </c>
      <c r="T174" s="55">
        <f t="shared" si="426"/>
        <v>-1.0625130235465716</v>
      </c>
      <c r="U174" s="55">
        <f t="shared" si="426"/>
        <v>-0.8205320417394395</v>
      </c>
      <c r="V174" s="55">
        <f t="shared" ref="V174:X174" si="427">V172/Q172-1</f>
        <v>-0.99010071849485792</v>
      </c>
      <c r="W174" s="55">
        <f t="shared" si="427"/>
        <v>-323.56350461474966</v>
      </c>
      <c r="X174" s="55">
        <f t="shared" si="427"/>
        <v>19.375000000000078</v>
      </c>
      <c r="Y174" s="95"/>
      <c r="Z174" s="95"/>
      <c r="AA174" s="95"/>
      <c r="AB174" s="55">
        <f t="shared" ref="AB174" si="428">AB172/W172-1</f>
        <v>-0.64872517582464395</v>
      </c>
    </row>
    <row r="175" spans="1:98" hidden="1" outlineLevel="1">
      <c r="A175" s="60"/>
      <c r="B175" s="60"/>
      <c r="L175" s="55"/>
      <c r="N175" s="68"/>
      <c r="X175" s="53"/>
      <c r="Y175" s="92"/>
    </row>
    <row r="176" spans="1:98" s="72" customFormat="1" hidden="1" outlineLevel="1">
      <c r="A176" s="73" t="s">
        <v>321</v>
      </c>
      <c r="B176" s="73" t="s">
        <v>320</v>
      </c>
      <c r="C176" s="79">
        <f t="shared" ref="C176:R176" si="429">C179+C182+C185</f>
        <v>390.40979810714157</v>
      </c>
      <c r="D176" s="79">
        <f t="shared" si="429"/>
        <v>445.74020177914019</v>
      </c>
      <c r="E176" s="79">
        <f t="shared" si="429"/>
        <v>1185.7684827627259</v>
      </c>
      <c r="F176" s="79">
        <f t="shared" si="429"/>
        <v>893.00797578226343</v>
      </c>
      <c r="G176" s="79">
        <f t="shared" si="429"/>
        <v>2914.9264584312705</v>
      </c>
      <c r="H176" s="79">
        <f t="shared" si="429"/>
        <v>612.41446739090861</v>
      </c>
      <c r="I176" s="79">
        <f t="shared" si="429"/>
        <v>534.9286023733747</v>
      </c>
      <c r="J176" s="79">
        <f t="shared" si="429"/>
        <v>460.23248287927214</v>
      </c>
      <c r="K176" s="79">
        <f t="shared" si="429"/>
        <v>881.50556581467231</v>
      </c>
      <c r="L176" s="79">
        <f>L179+L182+L185</f>
        <v>2489.166479811201</v>
      </c>
      <c r="M176" s="79">
        <f t="shared" si="429"/>
        <v>391.50088660113698</v>
      </c>
      <c r="N176" s="79">
        <f t="shared" si="429"/>
        <v>568.07087206796621</v>
      </c>
      <c r="O176" s="79">
        <f t="shared" si="429"/>
        <v>608.58799999999997</v>
      </c>
      <c r="P176" s="79">
        <f t="shared" si="429"/>
        <v>512.30000000000007</v>
      </c>
      <c r="Q176" s="79">
        <f t="shared" si="429"/>
        <v>2070.0952053688948</v>
      </c>
      <c r="R176" s="79">
        <f t="shared" si="429"/>
        <v>655.3736831283943</v>
      </c>
      <c r="S176" s="79">
        <f t="shared" ref="S176:X176" si="430">S179+S182+S185</f>
        <v>703.70744301496643</v>
      </c>
      <c r="T176" s="79">
        <f t="shared" si="430"/>
        <v>571.69899999999996</v>
      </c>
      <c r="U176" s="79">
        <f t="shared" si="430"/>
        <v>670.63014262650381</v>
      </c>
      <c r="V176" s="79">
        <f t="shared" si="430"/>
        <v>1555.692152839217</v>
      </c>
      <c r="W176" s="79">
        <f t="shared" si="430"/>
        <v>682.86714204378222</v>
      </c>
      <c r="X176" s="79">
        <f t="shared" si="430"/>
        <v>803.5425257867123</v>
      </c>
      <c r="Y176" s="90"/>
      <c r="Z176" s="90"/>
      <c r="AA176" s="90"/>
      <c r="AB176" s="79">
        <f t="shared" ref="AB176" si="431">AB179+AB182+AB185</f>
        <v>789.5</v>
      </c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</row>
    <row r="177" spans="1:123" hidden="1" outlineLevel="1">
      <c r="A177" s="52" t="s">
        <v>237</v>
      </c>
      <c r="B177" s="52" t="s">
        <v>238</v>
      </c>
      <c r="C177" s="55">
        <f t="shared" ref="C177:T177" si="432">C176/C23</f>
        <v>6.2129046263209531E-2</v>
      </c>
      <c r="D177" s="55">
        <f t="shared" si="432"/>
        <v>7.9231926025307306E-2</v>
      </c>
      <c r="E177" s="55">
        <f t="shared" si="432"/>
        <v>0.13883321839111615</v>
      </c>
      <c r="F177" s="55">
        <f t="shared" si="432"/>
        <v>9.7180747093724734E-2</v>
      </c>
      <c r="G177" s="55">
        <f t="shared" si="432"/>
        <v>9.8345277612508733E-2</v>
      </c>
      <c r="H177" s="55">
        <f t="shared" si="432"/>
        <v>8.1120750032162972E-2</v>
      </c>
      <c r="I177" s="55">
        <f t="shared" si="432"/>
        <v>6.9132982199051632E-2</v>
      </c>
      <c r="J177" s="55">
        <f t="shared" si="432"/>
        <v>6.0515432011401096E-2</v>
      </c>
      <c r="K177" s="55">
        <f t="shared" si="432"/>
        <v>9.960038562105418E-2</v>
      </c>
      <c r="L177" s="55">
        <f t="shared" si="432"/>
        <v>7.8416910242849983E-2</v>
      </c>
      <c r="M177" s="55">
        <f t="shared" si="432"/>
        <v>5.9376830496486288E-2</v>
      </c>
      <c r="N177" s="55">
        <f t="shared" si="432"/>
        <v>7.8911688908735025E-2</v>
      </c>
      <c r="O177" s="55">
        <f t="shared" si="432"/>
        <v>8.1963333950606884E-2</v>
      </c>
      <c r="P177" s="55">
        <f t="shared" si="432"/>
        <v>6.3990307148478004E-2</v>
      </c>
      <c r="Q177" s="55">
        <f t="shared" si="432"/>
        <v>7.0837053480366258E-2</v>
      </c>
      <c r="R177" s="55">
        <f t="shared" si="432"/>
        <v>0.10125642939521468</v>
      </c>
      <c r="S177" s="55">
        <f t="shared" si="432"/>
        <v>0.10090806128570208</v>
      </c>
      <c r="T177" s="55">
        <f t="shared" si="432"/>
        <v>0.11231807465618859</v>
      </c>
      <c r="U177" s="55">
        <f t="shared" ref="U177" si="433">U176/U23</f>
        <v>0.10140521111037271</v>
      </c>
      <c r="V177" s="55">
        <f>V176/V23</f>
        <v>5.8184339960998942E-2</v>
      </c>
      <c r="W177" s="55">
        <f>W176/W23</f>
        <v>0.11184912147279007</v>
      </c>
      <c r="X177" s="55">
        <f>X176/X23</f>
        <v>0.10928637890842423</v>
      </c>
      <c r="Y177" s="95"/>
      <c r="Z177" s="95"/>
      <c r="AA177" s="95"/>
      <c r="AB177" s="55">
        <f>AB176/AB23</f>
        <v>0.11819923945264543</v>
      </c>
    </row>
    <row r="178" spans="1:123" hidden="1" outlineLevel="1">
      <c r="A178" s="52" t="s">
        <v>215</v>
      </c>
      <c r="B178" s="52" t="s">
        <v>28</v>
      </c>
      <c r="C178" s="53" t="s">
        <v>103</v>
      </c>
      <c r="D178" s="53" t="s">
        <v>103</v>
      </c>
      <c r="E178" s="53" t="s">
        <v>103</v>
      </c>
      <c r="F178" s="53" t="s">
        <v>103</v>
      </c>
      <c r="G178" s="53" t="s">
        <v>103</v>
      </c>
      <c r="H178" s="55">
        <f t="shared" ref="H178:U178" si="434">H176/C176-1</f>
        <v>0.56864522960266872</v>
      </c>
      <c r="I178" s="55">
        <f t="shared" si="434"/>
        <v>0.20009054655210678</v>
      </c>
      <c r="J178" s="55">
        <f t="shared" si="434"/>
        <v>-0.61186986366261398</v>
      </c>
      <c r="K178" s="55">
        <f t="shared" si="434"/>
        <v>-1.2880523219868434E-2</v>
      </c>
      <c r="L178" s="55">
        <f t="shared" si="434"/>
        <v>-0.14606199665469477</v>
      </c>
      <c r="M178" s="55">
        <f t="shared" si="434"/>
        <v>-0.36072560749738281</v>
      </c>
      <c r="N178" s="55">
        <f t="shared" si="434"/>
        <v>6.1956435957145839E-2</v>
      </c>
      <c r="O178" s="55">
        <f t="shared" si="434"/>
        <v>0.32234907930139367</v>
      </c>
      <c r="P178" s="55">
        <f t="shared" si="434"/>
        <v>-0.41883520664269291</v>
      </c>
      <c r="Q178" s="55">
        <f t="shared" si="434"/>
        <v>-0.16835807401443559</v>
      </c>
      <c r="R178" s="55">
        <f t="shared" si="434"/>
        <v>0.67400306246583863</v>
      </c>
      <c r="S178" s="55">
        <f t="shared" si="434"/>
        <v>0.2387669877408749</v>
      </c>
      <c r="T178" s="55">
        <f t="shared" si="434"/>
        <v>-6.0614077175363268E-2</v>
      </c>
      <c r="U178" s="55">
        <f t="shared" si="434"/>
        <v>0.30905747145520923</v>
      </c>
      <c r="V178" s="55">
        <f t="shared" ref="V178:X178" si="435">V176/Q176-1</f>
        <v>-0.24849246121412571</v>
      </c>
      <c r="W178" s="55">
        <f t="shared" si="435"/>
        <v>4.1950813136330423E-2</v>
      </c>
      <c r="X178" s="55">
        <f t="shared" si="435"/>
        <v>0.14187015323301422</v>
      </c>
      <c r="Y178" s="95"/>
      <c r="Z178" s="95"/>
      <c r="AA178" s="95"/>
      <c r="AB178" s="55">
        <f t="shared" ref="AB178" si="436">AB176/W176-1</f>
        <v>0.15615461835968825</v>
      </c>
    </row>
    <row r="179" spans="1:123" s="59" customFormat="1" hidden="1" outlineLevel="1">
      <c r="A179" s="57" t="s">
        <v>219</v>
      </c>
      <c r="B179" s="57" t="s">
        <v>29</v>
      </c>
      <c r="C179" s="80">
        <v>287.53830528586218</v>
      </c>
      <c r="D179" s="80">
        <v>373.18806208353163</v>
      </c>
      <c r="E179" s="80">
        <v>1002.7603457507836</v>
      </c>
      <c r="F179" s="80">
        <v>774.07392174680365</v>
      </c>
      <c r="G179" s="80">
        <f>F179+E179+D179+C179</f>
        <v>2437.5606348669808</v>
      </c>
      <c r="H179" s="80">
        <v>630.3299027227157</v>
      </c>
      <c r="I179" s="80">
        <v>597.8296742741494</v>
      </c>
      <c r="J179" s="80">
        <v>531.07985539709796</v>
      </c>
      <c r="K179" s="80">
        <v>741.38950839077802</v>
      </c>
      <c r="L179" s="80">
        <f>K179+J179+I179+H179</f>
        <v>2500.6289407847412</v>
      </c>
      <c r="M179" s="80">
        <v>428.47855349923543</v>
      </c>
      <c r="N179" s="80">
        <v>601.71343419891139</v>
      </c>
      <c r="O179" s="80">
        <v>651.61</v>
      </c>
      <c r="P179" s="80">
        <v>526.6</v>
      </c>
      <c r="Q179" s="80">
        <f>Q153+Q166</f>
        <v>2212.0816839381191</v>
      </c>
      <c r="R179" s="80">
        <v>632.5</v>
      </c>
      <c r="S179" s="80">
        <v>727</v>
      </c>
      <c r="T179" s="80">
        <v>649.79999999999995</v>
      </c>
      <c r="U179" s="80">
        <v>557.35306671355715</v>
      </c>
      <c r="V179" s="80">
        <f>V153+V166</f>
        <v>2481.8918636218755</v>
      </c>
      <c r="W179" s="80">
        <v>666.47516924403499</v>
      </c>
      <c r="X179" s="80">
        <v>850.37377541654814</v>
      </c>
      <c r="Y179" s="96"/>
      <c r="Z179" s="96"/>
      <c r="AA179" s="96"/>
      <c r="AB179" s="80">
        <v>792.5</v>
      </c>
    </row>
    <row r="180" spans="1:123" hidden="1" outlineLevel="1">
      <c r="A180" s="52" t="s">
        <v>237</v>
      </c>
      <c r="B180" s="52" t="s">
        <v>238</v>
      </c>
      <c r="C180" s="55">
        <f t="shared" ref="C180:T180" si="437">C179/C25</f>
        <v>6.9080997995489085E-2</v>
      </c>
      <c r="D180" s="55">
        <f t="shared" si="437"/>
        <v>9.3866139238556565E-2</v>
      </c>
      <c r="E180" s="55">
        <f t="shared" si="437"/>
        <v>0.16482954246463921</v>
      </c>
      <c r="F180" s="55">
        <f t="shared" si="437"/>
        <v>0.1224676313168906</v>
      </c>
      <c r="G180" s="55">
        <f t="shared" si="437"/>
        <v>0.11866029478802807</v>
      </c>
      <c r="H180" s="55">
        <f t="shared" si="437"/>
        <v>0.12154581523027001</v>
      </c>
      <c r="I180" s="55">
        <f t="shared" si="437"/>
        <v>0.10803491462184872</v>
      </c>
      <c r="J180" s="55">
        <f t="shared" si="437"/>
        <v>9.5664422725639159E-2</v>
      </c>
      <c r="K180" s="55">
        <f t="shared" si="437"/>
        <v>0.12070231372530002</v>
      </c>
      <c r="L180" s="55">
        <f t="shared" si="437"/>
        <v>0.11156847416811415</v>
      </c>
      <c r="M180" s="55">
        <f t="shared" si="437"/>
        <v>9.017714752653265E-2</v>
      </c>
      <c r="N180" s="55">
        <f t="shared" si="437"/>
        <v>0.10831837440771193</v>
      </c>
      <c r="O180" s="55">
        <f t="shared" si="437"/>
        <v>0.11278343195962705</v>
      </c>
      <c r="P180" s="55">
        <f t="shared" si="437"/>
        <v>8.8605465069322931E-2</v>
      </c>
      <c r="Q180" s="55">
        <f t="shared" si="437"/>
        <v>0.10042455755970996</v>
      </c>
      <c r="R180" s="55">
        <f t="shared" si="437"/>
        <v>0.13004502744823901</v>
      </c>
      <c r="S180" s="55">
        <f t="shared" si="437"/>
        <v>0.13310549241762723</v>
      </c>
      <c r="T180" s="55">
        <f t="shared" si="437"/>
        <v>0.12768215043621786</v>
      </c>
      <c r="U180" s="55">
        <f t="shared" ref="U180" si="438">U179/U25</f>
        <v>0.11415997432026001</v>
      </c>
      <c r="V180" s="55">
        <f>V179/V25</f>
        <v>0.12141826232187899</v>
      </c>
      <c r="W180" s="55">
        <f>W179/W25</f>
        <v>0.14166596719588684</v>
      </c>
      <c r="X180" s="55">
        <f>X179/X25</f>
        <v>0.14358497898106712</v>
      </c>
      <c r="Y180" s="95"/>
      <c r="Z180" s="95"/>
      <c r="AA180" s="95"/>
      <c r="AB180" s="55">
        <f>AB179/AB25</f>
        <v>0.14994985903767194</v>
      </c>
    </row>
    <row r="181" spans="1:123" hidden="1" outlineLevel="1">
      <c r="A181" s="52" t="s">
        <v>215</v>
      </c>
      <c r="B181" s="52" t="s">
        <v>28</v>
      </c>
      <c r="C181" s="53" t="s">
        <v>103</v>
      </c>
      <c r="D181" s="53" t="s">
        <v>103</v>
      </c>
      <c r="E181" s="53" t="s">
        <v>103</v>
      </c>
      <c r="F181" s="53" t="s">
        <v>103</v>
      </c>
      <c r="G181" s="53" t="s">
        <v>103</v>
      </c>
      <c r="H181" s="55">
        <f t="shared" ref="H181:U181" si="439">H179/C179-1</f>
        <v>1.1921597614483406</v>
      </c>
      <c r="I181" s="55">
        <f t="shared" si="439"/>
        <v>0.60195283561974078</v>
      </c>
      <c r="J181" s="55">
        <f t="shared" si="439"/>
        <v>-0.47038207319669234</v>
      </c>
      <c r="K181" s="55">
        <f t="shared" si="439"/>
        <v>-4.222389159199269E-2</v>
      </c>
      <c r="L181" s="55">
        <f t="shared" si="439"/>
        <v>2.5873533160828188E-2</v>
      </c>
      <c r="M181" s="55">
        <f t="shared" si="439"/>
        <v>-0.32023127627545755</v>
      </c>
      <c r="N181" s="55">
        <f t="shared" si="439"/>
        <v>6.4964321643574685E-3</v>
      </c>
      <c r="O181" s="55">
        <f t="shared" si="439"/>
        <v>0.22695295891571621</v>
      </c>
      <c r="P181" s="55">
        <f t="shared" si="439"/>
        <v>-0.28971209594938707</v>
      </c>
      <c r="Q181" s="55">
        <f t="shared" si="439"/>
        <v>-0.11538987337964302</v>
      </c>
      <c r="R181" s="55">
        <f t="shared" si="439"/>
        <v>0.47615322828783913</v>
      </c>
      <c r="S181" s="55">
        <f t="shared" si="439"/>
        <v>0.20821633468743861</v>
      </c>
      <c r="T181" s="55">
        <f t="shared" si="439"/>
        <v>-2.7777351483250223E-3</v>
      </c>
      <c r="U181" s="55">
        <f t="shared" si="439"/>
        <v>5.8399291138543807E-2</v>
      </c>
      <c r="V181" s="55">
        <f t="shared" ref="V181:X181" si="440">V179/Q179-1</f>
        <v>0.12197116482761139</v>
      </c>
      <c r="W181" s="55">
        <f t="shared" si="440"/>
        <v>5.3715682599264847E-2</v>
      </c>
      <c r="X181" s="55">
        <f t="shared" si="440"/>
        <v>0.16970257966512814</v>
      </c>
      <c r="Y181" s="95"/>
      <c r="Z181" s="95"/>
      <c r="AA181" s="95"/>
      <c r="AB181" s="55">
        <f t="shared" ref="AB181" si="441">AB179/W179-1</f>
        <v>0.18909156195408094</v>
      </c>
    </row>
    <row r="182" spans="1:123" s="59" customFormat="1" hidden="1" outlineLevel="1">
      <c r="A182" s="57" t="s">
        <v>30</v>
      </c>
      <c r="B182" s="57" t="s">
        <v>30</v>
      </c>
      <c r="C182" s="80">
        <v>102.87149282127936</v>
      </c>
      <c r="D182" s="80">
        <v>72.55213969560856</v>
      </c>
      <c r="E182" s="80">
        <v>183.00813701194221</v>
      </c>
      <c r="F182" s="80">
        <v>118.93405403545979</v>
      </c>
      <c r="G182" s="80">
        <f>F182+E182+D182+C182</f>
        <v>477.36582356428994</v>
      </c>
      <c r="H182" s="80">
        <v>97.367716517330535</v>
      </c>
      <c r="I182" s="80">
        <v>94.319094489168634</v>
      </c>
      <c r="J182" s="80">
        <v>80.794724105263128</v>
      </c>
      <c r="K182" s="80">
        <v>290.95135170377921</v>
      </c>
      <c r="L182" s="80">
        <f>K182+J182+I182+H182</f>
        <v>563.43288681554156</v>
      </c>
      <c r="M182" s="80">
        <v>81.144158892008903</v>
      </c>
      <c r="N182" s="80">
        <v>54.052820449240002</v>
      </c>
      <c r="O182" s="80">
        <v>59.481000000000002</v>
      </c>
      <c r="P182" s="80">
        <v>118.7</v>
      </c>
      <c r="Q182" s="80">
        <f>Q156+Q169</f>
        <v>309.01352143077571</v>
      </c>
      <c r="R182" s="80">
        <v>98</v>
      </c>
      <c r="S182" s="80">
        <v>66.3</v>
      </c>
      <c r="T182" s="80">
        <v>0</v>
      </c>
      <c r="U182" s="80">
        <v>194.53225076281404</v>
      </c>
      <c r="V182" s="80">
        <f>V156+V169</f>
        <v>-614.19971078265849</v>
      </c>
      <c r="W182" s="80">
        <v>74.591972799747282</v>
      </c>
      <c r="X182" s="80">
        <v>37.63341340868601</v>
      </c>
      <c r="Y182" s="96"/>
      <c r="Z182" s="96"/>
      <c r="AA182" s="96"/>
      <c r="AB182" s="80">
        <v>23.6</v>
      </c>
    </row>
    <row r="183" spans="1:123" hidden="1" outlineLevel="1">
      <c r="A183" s="52" t="s">
        <v>237</v>
      </c>
      <c r="B183" s="52" t="s">
        <v>238</v>
      </c>
      <c r="C183" s="55">
        <f t="shared" ref="C183:S183" si="442">C182/C28</f>
        <v>4.8489583477729199E-2</v>
      </c>
      <c r="D183" s="55">
        <f t="shared" si="442"/>
        <v>4.3970523766562991E-2</v>
      </c>
      <c r="E183" s="55">
        <f t="shared" si="442"/>
        <v>7.4474193979079464E-2</v>
      </c>
      <c r="F183" s="55">
        <f t="shared" si="442"/>
        <v>4.1462048118136433E-2</v>
      </c>
      <c r="G183" s="55">
        <f t="shared" si="442"/>
        <v>5.2472917368474481E-2</v>
      </c>
      <c r="H183" s="55">
        <f t="shared" si="442"/>
        <v>4.1196876172782802E-2</v>
      </c>
      <c r="I183" s="55">
        <f t="shared" si="442"/>
        <v>4.2794414597555751E-2</v>
      </c>
      <c r="J183" s="55">
        <f t="shared" si="442"/>
        <v>3.9340652575884531E-2</v>
      </c>
      <c r="K183" s="55">
        <f t="shared" si="442"/>
        <v>0.10743642333759011</v>
      </c>
      <c r="L183" s="55">
        <f t="shared" si="442"/>
        <v>6.0393746999601018E-2</v>
      </c>
      <c r="M183" s="55">
        <f t="shared" si="442"/>
        <v>4.4052789512019699E-2</v>
      </c>
      <c r="N183" s="55">
        <f t="shared" si="442"/>
        <v>3.2883386848310214E-2</v>
      </c>
      <c r="O183" s="55">
        <f t="shared" si="442"/>
        <v>3.6101777624557532E-2</v>
      </c>
      <c r="P183" s="55">
        <f t="shared" si="442"/>
        <v>5.7548724910307381E-2</v>
      </c>
      <c r="Q183" s="55">
        <f t="shared" si="442"/>
        <v>4.2942757161850163E-2</v>
      </c>
      <c r="R183" s="55">
        <f t="shared" si="442"/>
        <v>6.0998381675588201E-2</v>
      </c>
      <c r="S183" s="55">
        <f t="shared" si="442"/>
        <v>4.3897995937548888E-2</v>
      </c>
      <c r="T183" s="95">
        <v>0</v>
      </c>
      <c r="U183" s="55">
        <f t="shared" ref="U183" si="443">U182/U28</f>
        <v>0.11349217158248216</v>
      </c>
      <c r="V183" s="55">
        <f>V182/V28</f>
        <v>-9.7697573918078082E-2</v>
      </c>
      <c r="W183" s="55">
        <f>W182/W28</f>
        <v>5.3407117189091802E-2</v>
      </c>
      <c r="X183" s="55">
        <f>X182/X28</f>
        <v>2.6375304990396392E-2</v>
      </c>
      <c r="Y183" s="95"/>
      <c r="Z183" s="95"/>
      <c r="AA183" s="95"/>
      <c r="AB183" s="55">
        <f>AB182/AB28</f>
        <v>1.6926056085490929E-2</v>
      </c>
    </row>
    <row r="184" spans="1:123" hidden="1" outlineLevel="1">
      <c r="A184" s="52" t="s">
        <v>215</v>
      </c>
      <c r="B184" s="52" t="s">
        <v>28</v>
      </c>
      <c r="C184" s="55" t="s">
        <v>103</v>
      </c>
      <c r="D184" s="55" t="s">
        <v>103</v>
      </c>
      <c r="E184" s="55" t="s">
        <v>103</v>
      </c>
      <c r="F184" s="55" t="s">
        <v>103</v>
      </c>
      <c r="G184" s="55" t="s">
        <v>103</v>
      </c>
      <c r="H184" s="55">
        <f t="shared" ref="H184:U184" si="444">H182/C182-1</f>
        <v>-5.350147210861067E-2</v>
      </c>
      <c r="I184" s="55">
        <f t="shared" si="444"/>
        <v>0.30001809574304783</v>
      </c>
      <c r="J184" s="55">
        <f t="shared" si="444"/>
        <v>-0.55851840565979383</v>
      </c>
      <c r="K184" s="55">
        <f t="shared" si="444"/>
        <v>1.4463250165258223</v>
      </c>
      <c r="L184" s="55">
        <f t="shared" si="444"/>
        <v>0.18029582136531075</v>
      </c>
      <c r="M184" s="55">
        <f t="shared" si="444"/>
        <v>-0.16662152719206469</v>
      </c>
      <c r="N184" s="55">
        <f t="shared" si="444"/>
        <v>-0.4269154009377466</v>
      </c>
      <c r="O184" s="55">
        <f t="shared" si="444"/>
        <v>-0.26380093924814463</v>
      </c>
      <c r="P184" s="55">
        <f t="shared" si="444"/>
        <v>-0.59202801669452354</v>
      </c>
      <c r="Q184" s="55">
        <f t="shared" si="444"/>
        <v>-0.45155221027781156</v>
      </c>
      <c r="R184" s="55">
        <f t="shared" si="444"/>
        <v>0.20772710368991287</v>
      </c>
      <c r="S184" s="55">
        <f t="shared" si="444"/>
        <v>0.22657799258155453</v>
      </c>
      <c r="T184" s="55">
        <f t="shared" si="444"/>
        <v>-1</v>
      </c>
      <c r="U184" s="55">
        <f t="shared" si="444"/>
        <v>0.63885636699927573</v>
      </c>
      <c r="V184" s="55">
        <f t="shared" ref="V184:X184" si="445">V182/Q182-1</f>
        <v>-2.9876143540218827</v>
      </c>
      <c r="W184" s="55">
        <f t="shared" si="445"/>
        <v>-0.23885742041074198</v>
      </c>
      <c r="X184" s="55">
        <f t="shared" si="445"/>
        <v>-0.43237687166386107</v>
      </c>
      <c r="Y184" s="95"/>
      <c r="Z184" s="95"/>
      <c r="AA184" s="95"/>
      <c r="AB184" s="55">
        <f t="shared" ref="AB184" si="446">AB182/W182-1</f>
        <v>-0.68361206824013698</v>
      </c>
    </row>
    <row r="185" spans="1:123" s="84" customFormat="1" hidden="1" outlineLevel="1">
      <c r="A185" s="81" t="s">
        <v>225</v>
      </c>
      <c r="B185" s="82" t="s">
        <v>58</v>
      </c>
      <c r="C185" s="83">
        <v>0</v>
      </c>
      <c r="D185" s="83">
        <v>0</v>
      </c>
      <c r="E185" s="83">
        <v>0</v>
      </c>
      <c r="F185" s="83">
        <v>0</v>
      </c>
      <c r="G185" s="83">
        <v>0</v>
      </c>
      <c r="H185" s="83">
        <f t="shared" ref="H185:O185" si="447">H64-H122-H105</f>
        <v>-115.28315184913761</v>
      </c>
      <c r="I185" s="83">
        <f t="shared" si="447"/>
        <v>-157.22016638994333</v>
      </c>
      <c r="J185" s="83">
        <f t="shared" si="447"/>
        <v>-151.64209662308889</v>
      </c>
      <c r="K185" s="83">
        <f t="shared" si="447"/>
        <v>-150.83529427988498</v>
      </c>
      <c r="L185" s="83">
        <f>L64-L122-L105</f>
        <v>-574.89534778908194</v>
      </c>
      <c r="M185" s="83">
        <f t="shared" si="447"/>
        <v>-118.12182579010737</v>
      </c>
      <c r="N185" s="83">
        <f t="shared" si="447"/>
        <v>-87.695382580185225</v>
      </c>
      <c r="O185" s="83">
        <f t="shared" si="447"/>
        <v>-102.503</v>
      </c>
      <c r="P185" s="83">
        <v>-133</v>
      </c>
      <c r="Q185" s="83">
        <v>-451</v>
      </c>
      <c r="R185" s="83">
        <v>-75.126316871605724</v>
      </c>
      <c r="S185" s="83">
        <v>-89.592556985033482</v>
      </c>
      <c r="T185" s="83">
        <f>T64-T122-T105</f>
        <v>-78.100999999999985</v>
      </c>
      <c r="U185" s="83">
        <v>-81.255174849867387</v>
      </c>
      <c r="V185" s="83">
        <v>-312</v>
      </c>
      <c r="W185" s="83">
        <v>-58.2</v>
      </c>
      <c r="X185" s="83">
        <v>-84.464663038521849</v>
      </c>
      <c r="Y185" s="97"/>
      <c r="Z185" s="97"/>
      <c r="AA185" s="97"/>
      <c r="AB185" s="83">
        <v>-26.6</v>
      </c>
    </row>
    <row r="186" spans="1:123" hidden="1" outlineLevel="1">
      <c r="A186" s="52" t="s">
        <v>237</v>
      </c>
      <c r="B186" s="52" t="s">
        <v>238</v>
      </c>
      <c r="C186" s="53" t="s">
        <v>103</v>
      </c>
      <c r="D186" s="53" t="s">
        <v>103</v>
      </c>
      <c r="E186" s="53" t="s">
        <v>103</v>
      </c>
      <c r="F186" s="53" t="s">
        <v>103</v>
      </c>
      <c r="G186" s="53" t="s">
        <v>103</v>
      </c>
      <c r="H186" s="55">
        <f t="shared" ref="H186:T186" si="448">H185/H23</f>
        <v>-1.527046835440682E-2</v>
      </c>
      <c r="I186" s="55">
        <f t="shared" si="448"/>
        <v>-2.0318784443650609E-2</v>
      </c>
      <c r="J186" s="55">
        <f t="shared" si="448"/>
        <v>-1.9939242295220767E-2</v>
      </c>
      <c r="K186" s="55">
        <f t="shared" si="448"/>
        <v>-1.7042721065133035E-2</v>
      </c>
      <c r="L186" s="55">
        <f t="shared" si="448"/>
        <v>-1.8111089496122338E-2</v>
      </c>
      <c r="M186" s="55">
        <f t="shared" si="448"/>
        <v>-1.7914901007670715E-2</v>
      </c>
      <c r="N186" s="55">
        <f t="shared" si="448"/>
        <v>-1.2181914421537387E-2</v>
      </c>
      <c r="O186" s="55">
        <f t="shared" si="448"/>
        <v>-1.3804885439639064E-2</v>
      </c>
      <c r="P186" s="55">
        <f t="shared" si="448"/>
        <v>-1.6612748098277522E-2</v>
      </c>
      <c r="Q186" s="55">
        <f t="shared" si="448"/>
        <v>-1.5432870448077811E-2</v>
      </c>
      <c r="R186" s="55">
        <f t="shared" si="448"/>
        <v>-1.1607152981365559E-2</v>
      </c>
      <c r="S186" s="55">
        <f t="shared" si="448"/>
        <v>-1.2847116114410971E-2</v>
      </c>
      <c r="T186" s="55">
        <f t="shared" si="448"/>
        <v>-1.5344007858546166E-2</v>
      </c>
      <c r="U186" s="55">
        <f>U185/U23</f>
        <v>-1.2286501360035066E-2</v>
      </c>
      <c r="V186" s="55">
        <f>V185/V23</f>
        <v>-1.1669091493905518E-2</v>
      </c>
      <c r="W186" s="55">
        <f>W185/W23</f>
        <v>-9.5327750728105998E-3</v>
      </c>
      <c r="X186" s="55">
        <f>X185/X23</f>
        <v>-1.1487677220521436E-2</v>
      </c>
      <c r="Y186" s="95"/>
      <c r="Z186" s="95"/>
      <c r="AA186" s="95"/>
      <c r="AB186" s="55">
        <f>AB185/AB23</f>
        <v>-3.9823936281701946E-3</v>
      </c>
    </row>
    <row r="187" spans="1:123" hidden="1" outlineLevel="1">
      <c r="A187" s="52" t="s">
        <v>215</v>
      </c>
      <c r="B187" s="52" t="s">
        <v>28</v>
      </c>
      <c r="C187" s="53" t="s">
        <v>103</v>
      </c>
      <c r="D187" s="53" t="s">
        <v>103</v>
      </c>
      <c r="E187" s="53" t="s">
        <v>103</v>
      </c>
      <c r="F187" s="53" t="s">
        <v>103</v>
      </c>
      <c r="G187" s="53" t="s">
        <v>103</v>
      </c>
      <c r="H187" s="55" t="s">
        <v>103</v>
      </c>
      <c r="I187" s="55" t="s">
        <v>103</v>
      </c>
      <c r="J187" s="55" t="s">
        <v>103</v>
      </c>
      <c r="K187" s="55" t="s">
        <v>103</v>
      </c>
      <c r="L187" s="55" t="s">
        <v>103</v>
      </c>
      <c r="M187" s="55">
        <f t="shared" ref="M187:U187" si="449">M185/H185-1</f>
        <v>2.4623493506531702E-2</v>
      </c>
      <c r="N187" s="55">
        <f t="shared" si="449"/>
        <v>-0.44221288786401702</v>
      </c>
      <c r="O187" s="55">
        <f t="shared" si="449"/>
        <v>-0.32404653930119176</v>
      </c>
      <c r="P187" s="55">
        <f t="shared" si="449"/>
        <v>-0.11824350769515779</v>
      </c>
      <c r="Q187" s="55">
        <f t="shared" si="449"/>
        <v>-0.21550939360625465</v>
      </c>
      <c r="R187" s="55">
        <f t="shared" si="449"/>
        <v>-0.36399292536250727</v>
      </c>
      <c r="S187" s="55">
        <f t="shared" si="449"/>
        <v>2.1633686392935836E-2</v>
      </c>
      <c r="T187" s="55">
        <f t="shared" si="449"/>
        <v>-0.23806132503438937</v>
      </c>
      <c r="U187" s="55">
        <f t="shared" si="449"/>
        <v>-0.38905883571528277</v>
      </c>
      <c r="V187" s="55">
        <f t="shared" ref="V187:X187" si="450">V185/Q185-1</f>
        <v>-0.30820399113082042</v>
      </c>
      <c r="W187" s="55">
        <f t="shared" si="450"/>
        <v>-0.22530476105375385</v>
      </c>
      <c r="X187" s="55">
        <f t="shared" si="450"/>
        <v>-5.723571375876968E-2</v>
      </c>
      <c r="Y187" s="95"/>
      <c r="Z187" s="95"/>
      <c r="AA187" s="95"/>
      <c r="AB187" s="55">
        <f t="shared" ref="AB187" si="451">AB185/W185-1</f>
        <v>-0.54295532646048117</v>
      </c>
    </row>
    <row r="188" spans="1:123" hidden="1" outlineLevel="1"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</row>
    <row r="189" spans="1:123" s="72" customFormat="1" hidden="1" outlineLevel="1">
      <c r="A189" s="73" t="s">
        <v>211</v>
      </c>
      <c r="B189" s="73" t="s">
        <v>49</v>
      </c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>
        <v>-496.9</v>
      </c>
      <c r="Q189" s="79"/>
      <c r="R189" s="79">
        <v>-460.14933965096122</v>
      </c>
      <c r="S189" s="79">
        <v>-384.01683986190227</v>
      </c>
      <c r="T189" s="79">
        <v>-851.46664591023568</v>
      </c>
      <c r="U189" s="79">
        <v>-629.9</v>
      </c>
      <c r="V189" s="79">
        <v>-2514</v>
      </c>
      <c r="W189" s="79">
        <v>-361.21511288345033</v>
      </c>
      <c r="X189" s="79">
        <v>-135.32521760904515</v>
      </c>
      <c r="Y189" s="90"/>
      <c r="Z189" s="90"/>
      <c r="AA189" s="90"/>
      <c r="AB189" s="79">
        <v>-250.9</v>
      </c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</row>
    <row r="190" spans="1:123" hidden="1" outlineLevel="1">
      <c r="A190" s="52" t="s">
        <v>224</v>
      </c>
      <c r="B190" s="52" t="s">
        <v>39</v>
      </c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>
        <f>P189/P23</f>
        <v>-6.2066725789730076E-2</v>
      </c>
      <c r="Q190" s="55"/>
      <c r="R190" s="55">
        <f>R189/R23</f>
        <v>-7.1093912253559557E-2</v>
      </c>
      <c r="S190" s="55">
        <f>S189/S23</f>
        <v>-5.506605791393105E-2</v>
      </c>
      <c r="T190" s="55">
        <v>-0.16728355363115691</v>
      </c>
      <c r="U190" s="55">
        <f>U189/U23</f>
        <v>-9.524645317649845E-2</v>
      </c>
      <c r="V190" s="55">
        <f>V189/V23</f>
        <v>-9.4025948768200238E-2</v>
      </c>
      <c r="W190" s="55">
        <f>W189/W23</f>
        <v>-5.9164646460787319E-2</v>
      </c>
      <c r="X190" s="55">
        <f>X189/X23</f>
        <v>-1.8405003509935743E-2</v>
      </c>
      <c r="Y190" s="95"/>
      <c r="Z190" s="95"/>
      <c r="AA190" s="95"/>
      <c r="AB190" s="55">
        <f>AB189/AB23</f>
        <v>-3.7563254184507587E-2</v>
      </c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</row>
    <row r="191" spans="1:123" hidden="1" outlineLevel="1">
      <c r="A191" s="52" t="s">
        <v>215</v>
      </c>
      <c r="B191" s="52" t="s">
        <v>28</v>
      </c>
      <c r="H191" s="55"/>
      <c r="I191" s="55"/>
      <c r="J191" s="55"/>
      <c r="K191" s="55"/>
      <c r="L191" s="55"/>
      <c r="M191" s="55"/>
      <c r="N191" s="55"/>
      <c r="O191" s="55"/>
      <c r="P191" s="55" t="s">
        <v>103</v>
      </c>
      <c r="Q191" s="55"/>
      <c r="R191" s="55" t="s">
        <v>103</v>
      </c>
      <c r="S191" s="55" t="s">
        <v>103</v>
      </c>
      <c r="T191" s="55">
        <v>0.54899987976858822</v>
      </c>
      <c r="U191" s="55">
        <f>U189/P189-1</f>
        <v>0.26765948883075064</v>
      </c>
      <c r="V191" s="55" t="s">
        <v>103</v>
      </c>
      <c r="W191" s="55">
        <f>W189/R189-1</f>
        <v>-0.21500460446722758</v>
      </c>
      <c r="X191" s="55">
        <f>X189/S189-1</f>
        <v>-0.64760603296014319</v>
      </c>
      <c r="Y191" s="95"/>
      <c r="Z191" s="95"/>
      <c r="AA191" s="95"/>
      <c r="AB191" s="55">
        <f>AB189/W189-1</f>
        <v>-0.30540004819522759</v>
      </c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</row>
    <row r="192" spans="1:123" hidden="1" outlineLevel="1">
      <c r="X192" s="53"/>
      <c r="Y192" s="92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</row>
    <row r="193" spans="1:123" s="72" customFormat="1" hidden="1" outlineLevel="1">
      <c r="A193" s="73" t="s">
        <v>50</v>
      </c>
      <c r="B193" s="73" t="s">
        <v>50</v>
      </c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>
        <f>P126+P189</f>
        <v>-860.20000000000016</v>
      </c>
      <c r="Q193" s="79"/>
      <c r="R193" s="79">
        <f>R126+R189</f>
        <v>-274.04276982971385</v>
      </c>
      <c r="S193" s="79">
        <f>S126+S189</f>
        <v>-365.88272308431959</v>
      </c>
      <c r="T193" s="79">
        <v>-740.50811271635416</v>
      </c>
      <c r="U193" s="79">
        <f>U126+U189</f>
        <v>-1049.7917215637985</v>
      </c>
      <c r="V193" s="79">
        <f>V126+V189</f>
        <v>-3666.9132072853099</v>
      </c>
      <c r="W193" s="79">
        <f>W126+W189</f>
        <v>-206.00064965886673</v>
      </c>
      <c r="X193" s="79">
        <f>X126+X189</f>
        <v>128.49781953037777</v>
      </c>
      <c r="Y193" s="90"/>
      <c r="Z193" s="90"/>
      <c r="AA193" s="90"/>
      <c r="AB193" s="79">
        <f>AB126+AB189</f>
        <v>8.0999999999999943</v>
      </c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</row>
    <row r="194" spans="1:123" hidden="1" outlineLevel="1">
      <c r="A194" s="52" t="s">
        <v>240</v>
      </c>
      <c r="B194" s="52" t="s">
        <v>51</v>
      </c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>
        <f>P193/P23</f>
        <v>-0.10744575875291974</v>
      </c>
      <c r="Q194" s="55"/>
      <c r="R194" s="55">
        <f>R193/R23</f>
        <v>-4.2340107771912557E-2</v>
      </c>
      <c r="S194" s="55">
        <f>S193/S23</f>
        <v>-5.2465717978183814E-2</v>
      </c>
      <c r="T194" s="55">
        <v>-0.14548406468167432</v>
      </c>
      <c r="U194" s="55">
        <f>U193/U23</f>
        <v>-0.15873779655977463</v>
      </c>
      <c r="V194" s="55">
        <f>V193/V23</f>
        <v>-0.13714597985904747</v>
      </c>
      <c r="W194" s="55">
        <f>W193/W23</f>
        <v>-3.3741543952763471E-2</v>
      </c>
      <c r="X194" s="55">
        <f>X193/X23</f>
        <v>1.7476438325842496E-2</v>
      </c>
      <c r="Y194" s="95"/>
      <c r="Z194" s="95"/>
      <c r="AA194" s="95"/>
      <c r="AB194" s="55">
        <f>AB193/AB23</f>
        <v>1.212683773991675E-3</v>
      </c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</row>
    <row r="195" spans="1:123" hidden="1" outlineLevel="1">
      <c r="A195" s="52" t="s">
        <v>215</v>
      </c>
      <c r="B195" s="52" t="s">
        <v>28</v>
      </c>
      <c r="H195" s="55"/>
      <c r="I195" s="55"/>
      <c r="J195" s="55"/>
      <c r="K195" s="55"/>
      <c r="L195" s="55"/>
      <c r="M195" s="55"/>
      <c r="N195" s="55"/>
      <c r="O195" s="55"/>
      <c r="P195" s="55" t="s">
        <v>103</v>
      </c>
      <c r="Q195" s="55"/>
      <c r="R195" s="55" t="s">
        <v>103</v>
      </c>
      <c r="S195" s="55" t="s">
        <v>103</v>
      </c>
      <c r="T195" s="55">
        <v>0.54655941337138692</v>
      </c>
      <c r="U195" s="55">
        <f>U193/P193-1</f>
        <v>0.22040423339199999</v>
      </c>
      <c r="V195" s="55" t="s">
        <v>103</v>
      </c>
      <c r="W195" s="55">
        <f>W193/R193-1</f>
        <v>-0.24829014906369351</v>
      </c>
      <c r="X195" s="55">
        <f>X193/S193-1</f>
        <v>-1.3511994730091827</v>
      </c>
      <c r="Y195" s="95"/>
      <c r="Z195" s="95"/>
      <c r="AA195" s="95"/>
      <c r="AB195" s="55">
        <f>AB193/W193-1</f>
        <v>-1.039320264345833</v>
      </c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</row>
    <row r="196" spans="1:123" hidden="1" outlineLevel="1">
      <c r="X196" s="53"/>
      <c r="Y196" s="92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</row>
    <row r="197" spans="1:123" s="72" customFormat="1" hidden="1" outlineLevel="1">
      <c r="A197" s="73" t="s">
        <v>262</v>
      </c>
      <c r="B197" s="73" t="s">
        <v>52</v>
      </c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>
        <v>90.7</v>
      </c>
      <c r="Q197" s="79"/>
      <c r="R197" s="79">
        <v>-122.22411066135066</v>
      </c>
      <c r="S197" s="79">
        <v>-143.33609633940981</v>
      </c>
      <c r="T197" s="79">
        <v>1003.2155158715626</v>
      </c>
      <c r="U197" s="79">
        <v>-580.29999999999995</v>
      </c>
      <c r="V197" s="79">
        <v>86</v>
      </c>
      <c r="W197" s="79">
        <v>-237.07311365260239</v>
      </c>
      <c r="X197" s="79">
        <v>-976.76402822831415</v>
      </c>
      <c r="Y197" s="90"/>
      <c r="Z197" s="90"/>
      <c r="AA197" s="90"/>
      <c r="AB197" s="79">
        <v>-159.5</v>
      </c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</row>
    <row r="198" spans="1:123" hidden="1" outlineLevel="1">
      <c r="A198" s="52" t="s">
        <v>224</v>
      </c>
      <c r="B198" s="52" t="s">
        <v>39</v>
      </c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>
        <f>P197/P23</f>
        <v>1.1329144755742641E-2</v>
      </c>
      <c r="Q198" s="55"/>
      <c r="R198" s="55">
        <f>R197/R23</f>
        <v>-1.8883848024683927E-2</v>
      </c>
      <c r="S198" s="55">
        <f>S197/S23</f>
        <v>-2.0553665784607662E-2</v>
      </c>
      <c r="T198" s="55">
        <v>-1.3547664078811199</v>
      </c>
      <c r="U198" s="55">
        <f>U197/U23</f>
        <v>-8.7746494329769872E-2</v>
      </c>
      <c r="V198" s="55">
        <f>V197/V23</f>
        <v>3.216480347679085E-3</v>
      </c>
      <c r="W198" s="55">
        <f>W197/W23</f>
        <v>-3.8831008045723751E-2</v>
      </c>
      <c r="X198" s="55">
        <f>X197/X23</f>
        <v>-0.13284549388169237</v>
      </c>
      <c r="Y198" s="95"/>
      <c r="Z198" s="95"/>
      <c r="AA198" s="95"/>
      <c r="AB198" s="55">
        <f>AB197/AB23</f>
        <v>-2.3879390364403986E-2</v>
      </c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</row>
    <row r="199" spans="1:123" hidden="1" outlineLevel="1">
      <c r="A199" s="52" t="s">
        <v>215</v>
      </c>
      <c r="B199" s="52" t="s">
        <v>28</v>
      </c>
      <c r="H199" s="55"/>
      <c r="I199" s="55"/>
      <c r="J199" s="55"/>
      <c r="K199" s="55"/>
      <c r="L199" s="55"/>
      <c r="M199" s="55"/>
      <c r="N199" s="55"/>
      <c r="O199" s="55"/>
      <c r="P199" s="55" t="s">
        <v>103</v>
      </c>
      <c r="Q199" s="55"/>
      <c r="R199" s="55" t="s">
        <v>103</v>
      </c>
      <c r="S199" s="55" t="s">
        <v>103</v>
      </c>
      <c r="T199" s="55">
        <v>8.0651731398841804</v>
      </c>
      <c r="U199" s="55" t="s">
        <v>103</v>
      </c>
      <c r="V199" s="55" t="s">
        <v>103</v>
      </c>
      <c r="W199" s="55">
        <f>W197/R197-1</f>
        <v>0.93965914229040015</v>
      </c>
      <c r="X199" s="55">
        <f>X197/S197-1</f>
        <v>5.814501393392252</v>
      </c>
      <c r="Y199" s="95"/>
      <c r="Z199" s="95"/>
      <c r="AA199" s="95"/>
      <c r="AB199" s="55">
        <f>AB197/W197-1</f>
        <v>-0.3272117721720017</v>
      </c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</row>
    <row r="200" spans="1:123" hidden="1" outlineLevel="1">
      <c r="X200" s="53"/>
      <c r="Y200" s="92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</row>
    <row r="201" spans="1:123" s="72" customFormat="1" hidden="1" outlineLevel="1">
      <c r="A201" s="73" t="s">
        <v>241</v>
      </c>
      <c r="B201" s="73" t="s">
        <v>53</v>
      </c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>
        <v>0</v>
      </c>
      <c r="Q201" s="79"/>
      <c r="R201" s="79">
        <v>-0.27382148351325286</v>
      </c>
      <c r="S201" s="79">
        <v>5.7028927038816207E-2</v>
      </c>
      <c r="T201" s="79">
        <v>0</v>
      </c>
      <c r="U201" s="79">
        <v>1</v>
      </c>
      <c r="V201" s="79">
        <v>1.1970000000000001</v>
      </c>
      <c r="W201" s="79">
        <v>0.31030485137389963</v>
      </c>
      <c r="X201" s="79">
        <v>0.17615631693889289</v>
      </c>
      <c r="Y201" s="90"/>
      <c r="Z201" s="90"/>
      <c r="AA201" s="90"/>
      <c r="AB201" s="79">
        <v>0.8</v>
      </c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</row>
    <row r="202" spans="1:123" hidden="1" outlineLevel="1">
      <c r="A202" s="52" t="s">
        <v>224</v>
      </c>
      <c r="B202" s="52" t="s">
        <v>39</v>
      </c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>
        <f>P201/P23</f>
        <v>0</v>
      </c>
      <c r="Q202" s="55"/>
      <c r="R202" s="55">
        <f>R201/R23</f>
        <v>-4.2305918632409883E-5</v>
      </c>
      <c r="S202" s="55">
        <f>S201/S23</f>
        <v>8.1776575220454335E-6</v>
      </c>
      <c r="T202" s="55">
        <v>0</v>
      </c>
      <c r="U202" s="55">
        <f>U201/U23</f>
        <v>1.512088477163017E-4</v>
      </c>
      <c r="V202" s="55">
        <f>V201/V23</f>
        <v>4.4768918327579828E-5</v>
      </c>
      <c r="W202" s="55">
        <f>W201/W23</f>
        <v>5.082588233933519E-5</v>
      </c>
      <c r="X202" s="55">
        <f>X201/X23</f>
        <v>2.3958266528890995E-5</v>
      </c>
      <c r="Y202" s="95"/>
      <c r="Z202" s="95"/>
      <c r="AA202" s="95"/>
      <c r="AB202" s="55">
        <f>AB201/AB23</f>
        <v>1.1977123693744947E-4</v>
      </c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</row>
    <row r="203" spans="1:123" hidden="1" outlineLevel="1">
      <c r="A203" s="52" t="s">
        <v>215</v>
      </c>
      <c r="B203" s="52" t="s">
        <v>28</v>
      </c>
      <c r="H203" s="55"/>
      <c r="I203" s="55"/>
      <c r="J203" s="55"/>
      <c r="K203" s="55"/>
      <c r="L203" s="55"/>
      <c r="M203" s="55"/>
      <c r="N203" s="55"/>
      <c r="O203" s="55"/>
      <c r="P203" s="55" t="s">
        <v>103</v>
      </c>
      <c r="Q203" s="55"/>
      <c r="R203" s="55" t="s">
        <v>103</v>
      </c>
      <c r="S203" s="55" t="s">
        <v>103</v>
      </c>
      <c r="T203" s="55" t="s">
        <v>103</v>
      </c>
      <c r="U203" s="55" t="s">
        <v>103</v>
      </c>
      <c r="V203" s="55" t="s">
        <v>103</v>
      </c>
      <c r="W203" s="55">
        <f>W201/R201-1</f>
        <v>-2.1332377846783559</v>
      </c>
      <c r="X203" s="55">
        <f>X201/S201-1</f>
        <v>2.0888941119126043</v>
      </c>
      <c r="Y203" s="95"/>
      <c r="Z203" s="95"/>
      <c r="AA203" s="95"/>
      <c r="AB203" s="55">
        <f>AB201/W201-1</f>
        <v>1.5781098698841989</v>
      </c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</row>
    <row r="204" spans="1:123" hidden="1" outlineLevel="1">
      <c r="F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95"/>
      <c r="Z204" s="95"/>
      <c r="AA204" s="9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</row>
    <row r="205" spans="1:123" s="72" customFormat="1" hidden="1" outlineLevel="1">
      <c r="A205" s="73" t="s">
        <v>197</v>
      </c>
      <c r="B205" s="73" t="s">
        <v>59</v>
      </c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>
        <v>-120.9</v>
      </c>
      <c r="Q205" s="79"/>
      <c r="R205" s="79">
        <v>-255.9554196465416</v>
      </c>
      <c r="S205" s="90">
        <v>-222.61878844426369</v>
      </c>
      <c r="T205" s="90">
        <v>6761.6858395958352</v>
      </c>
      <c r="U205" s="79">
        <v>-1031.5366051686226</v>
      </c>
      <c r="V205" s="79">
        <v>5557</v>
      </c>
      <c r="W205" s="79">
        <v>-492.1</v>
      </c>
      <c r="X205" s="79">
        <v>-10.827067544207004</v>
      </c>
      <c r="Y205" s="90"/>
      <c r="Z205" s="90"/>
      <c r="AA205" s="90"/>
      <c r="AB205" s="79">
        <v>0</v>
      </c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</row>
    <row r="206" spans="1:123" hidden="1" outlineLevel="1">
      <c r="A206" s="52" t="s">
        <v>224</v>
      </c>
      <c r="B206" s="52" t="s">
        <v>39</v>
      </c>
      <c r="P206" s="55">
        <f>P205/P23</f>
        <v>-1.5101362744975581E-2</v>
      </c>
      <c r="R206" s="55">
        <f>R205/R23</f>
        <v>-3.9545579178657919E-2</v>
      </c>
      <c r="S206" s="55">
        <f>S205/S23</f>
        <v>-3.1922399813532655E-2</v>
      </c>
      <c r="T206" s="55">
        <v>1.3284358714672544</v>
      </c>
      <c r="U206" s="55">
        <f>U205/U23</f>
        <v>-0.1559774614447331</v>
      </c>
      <c r="V206" s="55">
        <f>V205/V23</f>
        <v>0.20783699176805437</v>
      </c>
      <c r="W206" s="55">
        <f>W205/W23</f>
        <v>-8.0602725314950108E-2</v>
      </c>
      <c r="X206" s="55">
        <f>X205/X23</f>
        <v>-1.4725431052262494E-3</v>
      </c>
      <c r="Y206" s="95"/>
      <c r="Z206" s="95"/>
      <c r="AA206" s="95"/>
      <c r="AB206" s="55">
        <f>AB205/AB23</f>
        <v>0</v>
      </c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</row>
    <row r="207" spans="1:123" hidden="1" outlineLevel="1">
      <c r="A207" s="52" t="s">
        <v>215</v>
      </c>
      <c r="B207" s="52" t="s">
        <v>28</v>
      </c>
      <c r="P207" s="53" t="s">
        <v>103</v>
      </c>
      <c r="R207" s="53" t="s">
        <v>103</v>
      </c>
      <c r="S207" s="53" t="s">
        <v>103</v>
      </c>
      <c r="T207" s="53">
        <v>-70.852126442105742</v>
      </c>
      <c r="U207" s="55" t="s">
        <v>103</v>
      </c>
      <c r="V207" s="53" t="s">
        <v>103</v>
      </c>
      <c r="W207" s="55">
        <f>W205/R205-1</f>
        <v>0.92260043049512008</v>
      </c>
      <c r="X207" s="55">
        <f>X205/S205-1</f>
        <v>-0.95136498756519938</v>
      </c>
      <c r="Y207" s="95"/>
      <c r="Z207" s="95"/>
      <c r="AA207" s="95"/>
      <c r="AB207" s="55">
        <f>AB205/W205-1</f>
        <v>-1</v>
      </c>
      <c r="AC207" s="53"/>
      <c r="AD207" s="53"/>
      <c r="AE207" s="53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</row>
    <row r="208" spans="1:123" hidden="1" outlineLevel="1">
      <c r="X208" s="53"/>
      <c r="Y208" s="92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</row>
    <row r="209" spans="1:123" s="72" customFormat="1" hidden="1" outlineLevel="1">
      <c r="A209" s="73" t="s">
        <v>242</v>
      </c>
      <c r="B209" s="73" t="s">
        <v>54</v>
      </c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>
        <f>P193+P197+P201+P205</f>
        <v>-890.40000000000009</v>
      </c>
      <c r="Q209" s="79"/>
      <c r="R209" s="79">
        <f>R193+R197+R201+R205</f>
        <v>-652.4961216211193</v>
      </c>
      <c r="S209" s="79">
        <f>S193+S197+S201+S205</f>
        <v>-731.78057894095434</v>
      </c>
      <c r="T209" s="79">
        <v>7024.3932427510435</v>
      </c>
      <c r="U209" s="79">
        <f>U193+U197+U201+U205</f>
        <v>-2660.6283267324211</v>
      </c>
      <c r="V209" s="79">
        <f>V193+V197+V201+V205</f>
        <v>1977.2837927146902</v>
      </c>
      <c r="W209" s="79">
        <f>W193+W197+W201+W205</f>
        <v>-934.86345846009522</v>
      </c>
      <c r="X209" s="79">
        <f>X193+X197+X201+X205</f>
        <v>-858.91711992520447</v>
      </c>
      <c r="Y209" s="90"/>
      <c r="Z209" s="90"/>
      <c r="AA209" s="90"/>
      <c r="AB209" s="79">
        <f>AB193+AB197+AB201+AB205</f>
        <v>-150.6</v>
      </c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</row>
    <row r="210" spans="1:123" hidden="1" outlineLevel="1">
      <c r="A210" s="52" t="s">
        <v>224</v>
      </c>
      <c r="B210" s="52" t="s">
        <v>39</v>
      </c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>
        <f>P209/P23</f>
        <v>-0.11121797674215268</v>
      </c>
      <c r="Q210" s="55"/>
      <c r="R210" s="55">
        <f>R209/R23</f>
        <v>-0.1008118408938868</v>
      </c>
      <c r="S210" s="55">
        <f>S209/S23</f>
        <v>-0.10493360591880209</v>
      </c>
      <c r="T210" s="55">
        <v>1.3800487304983164</v>
      </c>
      <c r="U210" s="55">
        <f>U209/U23</f>
        <v>-0.40231054348656131</v>
      </c>
      <c r="V210" s="55">
        <f>V209/V23</f>
        <v>7.3952261175013564E-2</v>
      </c>
      <c r="W210" s="55">
        <f>W209/W23</f>
        <v>-0.15312445143109799</v>
      </c>
      <c r="X210" s="55">
        <f>X209/X23</f>
        <v>-0.11681764039454723</v>
      </c>
      <c r="Y210" s="95"/>
      <c r="Z210" s="95"/>
      <c r="AA210" s="95"/>
      <c r="AB210" s="55">
        <f>AB209/AB23</f>
        <v>-2.2546935353474861E-2</v>
      </c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</row>
    <row r="211" spans="1:123" hidden="1" outlineLevel="1">
      <c r="A211" s="52" t="s">
        <v>215</v>
      </c>
      <c r="B211" s="52" t="s">
        <v>28</v>
      </c>
      <c r="C211" s="52"/>
      <c r="H211" s="55"/>
      <c r="I211" s="55"/>
      <c r="J211" s="55"/>
      <c r="K211" s="55"/>
      <c r="L211" s="55"/>
      <c r="M211" s="55"/>
      <c r="N211" s="55"/>
      <c r="O211" s="55"/>
      <c r="P211" s="55" t="s">
        <v>103</v>
      </c>
      <c r="Q211" s="55"/>
      <c r="R211" s="55" t="s">
        <v>103</v>
      </c>
      <c r="S211" s="55" t="s">
        <v>103</v>
      </c>
      <c r="T211" s="55">
        <v>-16.098169670264117</v>
      </c>
      <c r="U211" s="55" t="s">
        <v>103</v>
      </c>
      <c r="V211" s="55"/>
      <c r="W211" s="55">
        <f>W209/R209-1</f>
        <v>0.43274944859049502</v>
      </c>
      <c r="X211" s="55">
        <f>X209/S209-1</f>
        <v>0.17373587745146835</v>
      </c>
      <c r="Y211" s="95"/>
      <c r="Z211" s="95"/>
      <c r="AA211" s="95"/>
      <c r="AB211" s="55">
        <f>AB209/W209-1</f>
        <v>-0.83890695626496314</v>
      </c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</row>
    <row r="212" spans="1:123" hidden="1" outlineLevel="1">
      <c r="A212" s="60"/>
      <c r="B212" s="60"/>
    </row>
    <row r="213" spans="1:123" collapsed="1"/>
    <row r="214" spans="1:123" s="77" customFormat="1">
      <c r="A214" s="75" t="s">
        <v>243</v>
      </c>
      <c r="B214" s="75" t="s">
        <v>147</v>
      </c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99"/>
      <c r="Z214" s="99"/>
      <c r="AA214" s="99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CL214" s="75"/>
      <c r="CM214" s="75"/>
      <c r="CN214" s="75"/>
      <c r="CO214" s="75"/>
      <c r="CP214" s="75"/>
      <c r="CQ214" s="75"/>
      <c r="CR214" s="75"/>
      <c r="CS214" s="75"/>
      <c r="CT214" s="75"/>
      <c r="CU214" s="75"/>
      <c r="CV214" s="75"/>
      <c r="CW214" s="75"/>
      <c r="CX214" s="75"/>
      <c r="CY214" s="75"/>
      <c r="CZ214" s="75"/>
      <c r="DA214" s="75"/>
      <c r="DB214" s="75"/>
      <c r="DC214" s="75"/>
      <c r="DD214" s="75"/>
      <c r="DE214" s="75"/>
      <c r="DF214" s="75"/>
      <c r="DG214" s="75"/>
      <c r="DH214" s="75"/>
      <c r="DI214" s="75"/>
      <c r="DJ214" s="75"/>
      <c r="DK214" s="75"/>
      <c r="DL214" s="75"/>
      <c r="DM214" s="75"/>
      <c r="DN214" s="75"/>
      <c r="DO214" s="75"/>
      <c r="DP214" s="75"/>
      <c r="DQ214" s="75"/>
      <c r="DR214" s="75"/>
      <c r="DS214" s="75"/>
    </row>
    <row r="215" spans="1:123" hidden="1" outlineLevel="1">
      <c r="X215" s="53"/>
      <c r="Y215" s="92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</row>
    <row r="216" spans="1:123" hidden="1" outlineLevel="1">
      <c r="A216" s="52" t="s">
        <v>245</v>
      </c>
      <c r="B216" s="52" t="s">
        <v>122</v>
      </c>
      <c r="P216" s="62">
        <v>-890.40000000000009</v>
      </c>
      <c r="Q216" s="62">
        <v>-2858.5736854213355</v>
      </c>
      <c r="R216" s="62">
        <v>-652.36185801528359</v>
      </c>
      <c r="S216" s="62">
        <v>-731.85061963014084</v>
      </c>
      <c r="T216" s="62">
        <v>7024.3932427510435</v>
      </c>
      <c r="U216" s="62">
        <v>-2661.848634898126</v>
      </c>
      <c r="V216" s="62">
        <v>2974.5029999999997</v>
      </c>
      <c r="W216" s="62">
        <v>-935.17376331146909</v>
      </c>
      <c r="X216" s="62">
        <v>-859.09327624214336</v>
      </c>
      <c r="Y216" s="62"/>
      <c r="Z216" s="62"/>
      <c r="AA216" s="62"/>
      <c r="AB216" s="62">
        <v>-151.5</v>
      </c>
      <c r="AC216" s="53"/>
      <c r="AD216" s="53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</row>
    <row r="217" spans="1:123" hidden="1" outlineLevel="1">
      <c r="A217" s="60" t="s">
        <v>246</v>
      </c>
      <c r="B217" s="60" t="s">
        <v>123</v>
      </c>
      <c r="P217" s="62">
        <v>428.6</v>
      </c>
      <c r="Q217" s="62">
        <v>1596.3</v>
      </c>
      <c r="R217" s="62">
        <v>416</v>
      </c>
      <c r="S217" s="62">
        <v>408.56349766851639</v>
      </c>
      <c r="T217" s="62">
        <v>240.39064399563955</v>
      </c>
      <c r="U217" s="62">
        <v>364.39000484125319</v>
      </c>
      <c r="V217" s="62">
        <v>1588</v>
      </c>
      <c r="W217" s="62">
        <v>392.18980864148023</v>
      </c>
      <c r="X217" s="62">
        <v>407.02538036404576</v>
      </c>
      <c r="Y217" s="62"/>
      <c r="Z217" s="62"/>
      <c r="AA217" s="62"/>
      <c r="AB217" s="62">
        <v>336.3</v>
      </c>
      <c r="AC217" s="53"/>
      <c r="AD217" s="53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</row>
    <row r="218" spans="1:123" hidden="1" outlineLevel="1">
      <c r="A218" s="60" t="s">
        <v>247</v>
      </c>
      <c r="B218" s="60" t="s">
        <v>124</v>
      </c>
      <c r="P218" s="62">
        <v>1623.2</v>
      </c>
      <c r="Q218" s="62">
        <v>3327.2</v>
      </c>
      <c r="R218" s="62">
        <v>863.87099999999987</v>
      </c>
      <c r="S218" s="62">
        <v>796.58700000000022</v>
      </c>
      <c r="T218" s="62">
        <v>310.80234286497898</v>
      </c>
      <c r="U218" s="62">
        <v>1662.3</v>
      </c>
      <c r="V218" s="62">
        <v>3458</v>
      </c>
      <c r="W218" s="62">
        <v>1069.2750000000001</v>
      </c>
      <c r="X218" s="62">
        <v>1337.8676288400002</v>
      </c>
      <c r="Y218" s="62"/>
      <c r="Z218" s="62"/>
      <c r="AA218" s="62"/>
      <c r="AB218" s="62">
        <v>744.5</v>
      </c>
      <c r="AC218" s="53"/>
      <c r="AD218" s="53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</row>
    <row r="219" spans="1:123" hidden="1" outlineLevel="1">
      <c r="A219" s="60" t="s">
        <v>318</v>
      </c>
      <c r="B219" s="60" t="s">
        <v>319</v>
      </c>
      <c r="P219" s="62"/>
      <c r="Q219" s="62"/>
      <c r="R219" s="62"/>
      <c r="S219" s="62"/>
      <c r="T219" s="62">
        <v>-6761.6858395958352</v>
      </c>
      <c r="U219" s="62"/>
      <c r="V219" s="62"/>
      <c r="W219" s="62">
        <v>492.1</v>
      </c>
      <c r="X219" s="62">
        <v>10.8</v>
      </c>
      <c r="Y219" s="62"/>
      <c r="Z219" s="62"/>
      <c r="AA219" s="62"/>
      <c r="AB219" s="62">
        <v>0</v>
      </c>
      <c r="AC219" s="53"/>
      <c r="AD219" s="53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</row>
    <row r="220" spans="1:123" s="54" customFormat="1" hidden="1" outlineLevel="1">
      <c r="A220" s="54" t="s">
        <v>248</v>
      </c>
      <c r="B220" s="54" t="s">
        <v>210</v>
      </c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56">
        <f>SUM(P216:P218)</f>
        <v>1161.4000000000001</v>
      </c>
      <c r="Q220" s="56">
        <f>SUM(Q216:Q218)</f>
        <v>2064.9263145786645</v>
      </c>
      <c r="R220" s="56">
        <f>SUM(R216:R218)</f>
        <v>627.50914198471628</v>
      </c>
      <c r="S220" s="56">
        <f>SUM(S216:S218)</f>
        <v>473.29987803837577</v>
      </c>
      <c r="T220" s="56">
        <f>SUM(T216:T219)</f>
        <v>813.90039001582772</v>
      </c>
      <c r="U220" s="56">
        <f>SUM(U216:U218)</f>
        <v>-635.15863005687265</v>
      </c>
      <c r="V220" s="56">
        <f>SUM(V216:V218)</f>
        <v>8020.5029999999997</v>
      </c>
      <c r="W220" s="56">
        <f>SUM(W216:W219)</f>
        <v>1018.3910453300113</v>
      </c>
      <c r="X220" s="56">
        <f>SUM(X216:X219)</f>
        <v>896.59973296190253</v>
      </c>
      <c r="Y220" s="56"/>
      <c r="Z220" s="56"/>
      <c r="AA220" s="56"/>
      <c r="AB220" s="56">
        <f>SUM(AB216:AB219)</f>
        <v>929.3</v>
      </c>
      <c r="AC220" s="69"/>
      <c r="AD220" s="69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</row>
    <row r="221" spans="1:123" hidden="1" outlineLevel="1">
      <c r="A221" s="85" t="s">
        <v>249</v>
      </c>
      <c r="B221" s="85" t="s">
        <v>125</v>
      </c>
      <c r="P221" s="56">
        <f t="shared" ref="P221:W221" si="452">SUM(P222:P225)</f>
        <v>1222.3</v>
      </c>
      <c r="Q221" s="56">
        <f t="shared" si="452"/>
        <v>-201.90000000000003</v>
      </c>
      <c r="R221" s="56">
        <f t="shared" si="452"/>
        <v>-1520</v>
      </c>
      <c r="S221" s="56">
        <f t="shared" si="452"/>
        <v>-454.0448284299996</v>
      </c>
      <c r="T221" s="56">
        <f t="shared" si="452"/>
        <v>76.136862854674291</v>
      </c>
      <c r="U221" s="56">
        <f t="shared" si="452"/>
        <v>668.5</v>
      </c>
      <c r="V221" s="56">
        <f t="shared" si="452"/>
        <v>-1277.2</v>
      </c>
      <c r="W221" s="56">
        <f t="shared" si="452"/>
        <v>-1455.943</v>
      </c>
      <c r="X221" s="56">
        <v>-940.64088021192924</v>
      </c>
      <c r="Y221" s="56"/>
      <c r="Z221" s="56"/>
      <c r="AA221" s="56"/>
      <c r="AB221" s="56">
        <f>SUM(AB222:AB225)</f>
        <v>-1011</v>
      </c>
      <c r="AC221" s="53"/>
      <c r="AD221" s="53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</row>
    <row r="222" spans="1:123" hidden="1" outlineLevel="1">
      <c r="A222" s="70" t="s">
        <v>250</v>
      </c>
      <c r="B222" s="70" t="s">
        <v>68</v>
      </c>
      <c r="P222" s="62">
        <v>769.9</v>
      </c>
      <c r="Q222" s="62">
        <v>485.8</v>
      </c>
      <c r="R222" s="62">
        <v>-502</v>
      </c>
      <c r="S222" s="62">
        <v>8.9080000000000155</v>
      </c>
      <c r="T222" s="62">
        <v>-147.27299619239398</v>
      </c>
      <c r="U222" s="62">
        <v>638.6</v>
      </c>
      <c r="V222" s="62">
        <v>-140.4</v>
      </c>
      <c r="W222" s="62">
        <v>-677.57399999999996</v>
      </c>
      <c r="X222" s="62">
        <v>-257.4094363133687</v>
      </c>
      <c r="Y222" s="62"/>
      <c r="Z222" s="62"/>
      <c r="AA222" s="62"/>
      <c r="AB222" s="62">
        <v>-620.1</v>
      </c>
      <c r="AC222" s="53"/>
      <c r="AD222" s="53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</row>
    <row r="223" spans="1:123" hidden="1" outlineLevel="1">
      <c r="A223" s="70" t="s">
        <v>141</v>
      </c>
      <c r="B223" s="70" t="s">
        <v>126</v>
      </c>
      <c r="P223" s="62">
        <v>-342.6</v>
      </c>
      <c r="Q223" s="62">
        <v>-686.7</v>
      </c>
      <c r="R223" s="62">
        <v>-235</v>
      </c>
      <c r="S223" s="62">
        <v>-350.50299999999993</v>
      </c>
      <c r="T223" s="62">
        <v>-7.7307555741541591</v>
      </c>
      <c r="U223" s="62">
        <v>-542.5</v>
      </c>
      <c r="V223" s="62">
        <v>-1137.7</v>
      </c>
      <c r="W223" s="62">
        <v>-385.09199999999998</v>
      </c>
      <c r="X223" s="62">
        <v>-973.11533510290531</v>
      </c>
      <c r="Y223" s="62"/>
      <c r="Z223" s="62"/>
      <c r="AA223" s="62"/>
      <c r="AB223" s="62">
        <v>315.7</v>
      </c>
      <c r="AC223" s="53"/>
      <c r="AD223" s="53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</row>
    <row r="224" spans="1:123" hidden="1" outlineLevel="1">
      <c r="A224" s="70" t="s">
        <v>251</v>
      </c>
      <c r="B224" s="70" t="s">
        <v>127</v>
      </c>
      <c r="P224" s="62">
        <v>490.1</v>
      </c>
      <c r="Q224" s="62">
        <v>39.700000000000003</v>
      </c>
      <c r="R224" s="62">
        <v>-485</v>
      </c>
      <c r="S224" s="62">
        <v>71.671000000000049</v>
      </c>
      <c r="T224" s="62">
        <v>-178.31783429186211</v>
      </c>
      <c r="U224" s="62">
        <v>336.2</v>
      </c>
      <c r="V224" s="62">
        <v>-110.6</v>
      </c>
      <c r="W224" s="62">
        <v>-7.92</v>
      </c>
      <c r="X224" s="62">
        <v>353.17682273915108</v>
      </c>
      <c r="Y224" s="62"/>
      <c r="Z224" s="62"/>
      <c r="AA224" s="62"/>
      <c r="AB224" s="62">
        <v>-132.80000000000001</v>
      </c>
      <c r="AC224" s="53"/>
      <c r="AD224" s="53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</row>
    <row r="225" spans="1:47" hidden="1" outlineLevel="1">
      <c r="A225" s="70" t="s">
        <v>142</v>
      </c>
      <c r="B225" s="70" t="s">
        <v>128</v>
      </c>
      <c r="P225" s="62">
        <v>304.89999999999998</v>
      </c>
      <c r="Q225" s="62">
        <v>-40.700000000000003</v>
      </c>
      <c r="R225" s="62">
        <v>-298</v>
      </c>
      <c r="S225" s="62">
        <v>-184.12082842999973</v>
      </c>
      <c r="T225" s="62">
        <v>409.45844891308457</v>
      </c>
      <c r="U225" s="62">
        <v>236.2</v>
      </c>
      <c r="V225" s="62">
        <v>111.5</v>
      </c>
      <c r="W225" s="62">
        <v>-385.35699999999997</v>
      </c>
      <c r="X225" s="62">
        <v>-63.292931534806314</v>
      </c>
      <c r="Y225" s="62"/>
      <c r="Z225" s="62"/>
      <c r="AA225" s="62"/>
      <c r="AB225" s="62">
        <v>-573.79999999999995</v>
      </c>
      <c r="AC225" s="53"/>
      <c r="AD225" s="53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</row>
    <row r="226" spans="1:47" hidden="1" outlineLevel="1">
      <c r="A226" s="60" t="s">
        <v>120</v>
      </c>
      <c r="B226" s="60" t="s">
        <v>70</v>
      </c>
      <c r="P226" s="62">
        <v>-70.5</v>
      </c>
      <c r="Q226" s="62">
        <v>-434.7</v>
      </c>
      <c r="R226" s="62">
        <v>-125</v>
      </c>
      <c r="S226" s="62">
        <v>-99.681999999999988</v>
      </c>
      <c r="T226" s="62">
        <v>-100.6729184086208</v>
      </c>
      <c r="U226" s="62">
        <v>-95.2</v>
      </c>
      <c r="V226" s="62">
        <v>-381.5</v>
      </c>
      <c r="W226" s="62">
        <v>-141.08000000000001</v>
      </c>
      <c r="X226" s="62">
        <v>-229.83799999999999</v>
      </c>
      <c r="Y226" s="62"/>
      <c r="Z226" s="62"/>
      <c r="AA226" s="62"/>
      <c r="AB226" s="62">
        <v>-90.7</v>
      </c>
      <c r="AC226" s="53"/>
      <c r="AD226" s="53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</row>
    <row r="227" spans="1:47" hidden="1" outlineLevel="1">
      <c r="A227" s="60" t="s">
        <v>252</v>
      </c>
      <c r="B227" s="60" t="s">
        <v>129</v>
      </c>
      <c r="P227" s="62">
        <v>-589</v>
      </c>
      <c r="Q227" s="62">
        <v>-1383.8</v>
      </c>
      <c r="R227" s="62">
        <v>-291</v>
      </c>
      <c r="S227" s="62">
        <v>-662.41600000000005</v>
      </c>
      <c r="T227" s="62">
        <v>-1497.3849865109269</v>
      </c>
      <c r="U227" s="62">
        <v>-42.4</v>
      </c>
      <c r="V227" s="62">
        <v>-2555</v>
      </c>
      <c r="W227" s="62">
        <v>-202.61799999999999</v>
      </c>
      <c r="X227" s="62">
        <v>-225.07300000000004</v>
      </c>
      <c r="Y227" s="62"/>
      <c r="Z227" s="62"/>
      <c r="AA227" s="62"/>
      <c r="AB227" s="62">
        <v>-56.6</v>
      </c>
      <c r="AC227" s="53"/>
      <c r="AD227" s="53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</row>
    <row r="228" spans="1:47" hidden="1" outlineLevel="1">
      <c r="A228" s="60" t="s">
        <v>253</v>
      </c>
      <c r="B228" s="60" t="s">
        <v>130</v>
      </c>
      <c r="P228" s="62">
        <v>-88.7</v>
      </c>
      <c r="Q228" s="62">
        <v>-425.4</v>
      </c>
      <c r="R228" s="62">
        <v>-91</v>
      </c>
      <c r="S228" s="62">
        <v>-94.575171570000265</v>
      </c>
      <c r="T228" s="62">
        <v>-56.403857608666598</v>
      </c>
      <c r="U228" s="62">
        <v>-110.6</v>
      </c>
      <c r="V228" s="62">
        <v>-427.8</v>
      </c>
      <c r="W228" s="62">
        <v>-157.22300000000001</v>
      </c>
      <c r="X228" s="62">
        <v>-97.774000000000001</v>
      </c>
      <c r="Y228" s="62"/>
      <c r="Z228" s="62"/>
      <c r="AA228" s="62"/>
      <c r="AB228" s="62">
        <v>-150.5</v>
      </c>
      <c r="AC228" s="53"/>
      <c r="AD228" s="53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</row>
    <row r="229" spans="1:47" hidden="1" outlineLevel="1">
      <c r="A229" s="60" t="s">
        <v>143</v>
      </c>
      <c r="B229" s="60" t="s">
        <v>131</v>
      </c>
      <c r="P229" s="62">
        <v>-244</v>
      </c>
      <c r="Q229" s="62">
        <v>-221.7</v>
      </c>
      <c r="R229" s="53">
        <v>-4</v>
      </c>
      <c r="S229" s="53">
        <v>-2.6820000000000013</v>
      </c>
      <c r="T229" s="102">
        <v>-0.30409349041888412</v>
      </c>
      <c r="U229" s="62">
        <v>-9.8000000000000007</v>
      </c>
      <c r="V229" s="62">
        <v>-38.1</v>
      </c>
      <c r="W229" s="62">
        <v>-21.303000000000001</v>
      </c>
      <c r="X229" s="62">
        <v>-58.209999999999994</v>
      </c>
      <c r="Y229" s="62"/>
      <c r="Z229" s="62"/>
      <c r="AA229" s="62"/>
      <c r="AB229" s="62">
        <v>-64.400000000000006</v>
      </c>
      <c r="AC229" s="53"/>
      <c r="AD229" s="53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</row>
    <row r="230" spans="1:47" s="54" customFormat="1" hidden="1" outlineLevel="1">
      <c r="A230" s="54" t="s">
        <v>254</v>
      </c>
      <c r="B230" s="54" t="s">
        <v>132</v>
      </c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56">
        <f t="shared" ref="P230:X230" si="453">P220+P221+P226+P227+P228+P229</f>
        <v>1391.4999999999998</v>
      </c>
      <c r="Q230" s="56">
        <f t="shared" si="453"/>
        <v>-602.57368542133554</v>
      </c>
      <c r="R230" s="56">
        <f t="shared" si="453"/>
        <v>-1403.4908580152837</v>
      </c>
      <c r="S230" s="56">
        <f t="shared" si="453"/>
        <v>-840.10012196162415</v>
      </c>
      <c r="T230" s="56">
        <f t="shared" si="453"/>
        <v>-764.72860314813113</v>
      </c>
      <c r="U230" s="56">
        <f t="shared" si="453"/>
        <v>-224.65863005687265</v>
      </c>
      <c r="V230" s="56">
        <f t="shared" si="453"/>
        <v>3340.9029999999998</v>
      </c>
      <c r="W230" s="56">
        <f t="shared" si="453"/>
        <v>-959.77595466998866</v>
      </c>
      <c r="X230" s="56">
        <f t="shared" si="453"/>
        <v>-654.93614725002681</v>
      </c>
      <c r="Y230" s="56"/>
      <c r="Z230" s="56"/>
      <c r="AA230" s="56"/>
      <c r="AB230" s="56">
        <f>AB220+AB221+AB226+AB227+AB228+AB229</f>
        <v>-443.9</v>
      </c>
      <c r="AC230" s="69"/>
      <c r="AD230" s="69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</row>
    <row r="231" spans="1:47" hidden="1" outlineLevel="1">
      <c r="A231" s="60" t="s">
        <v>255</v>
      </c>
      <c r="B231" s="60" t="s">
        <v>106</v>
      </c>
      <c r="P231" s="62">
        <v>-262</v>
      </c>
      <c r="Q231" s="62">
        <v>-765.9</v>
      </c>
      <c r="R231" s="62">
        <v>-218.54400000000001</v>
      </c>
      <c r="S231" s="62">
        <v>-221.81300000000002</v>
      </c>
      <c r="T231" s="62">
        <v>-92.590891050567109</v>
      </c>
      <c r="U231" s="62">
        <v>-291.89999999999998</v>
      </c>
      <c r="V231" s="62">
        <v>-805.2</v>
      </c>
      <c r="W231" s="62">
        <v>-119.879</v>
      </c>
      <c r="X231" s="62">
        <v>-213.59100000000001</v>
      </c>
      <c r="Y231" s="62"/>
      <c r="Z231" s="62"/>
      <c r="AA231" s="62"/>
      <c r="AB231" s="62">
        <v>-143.6</v>
      </c>
      <c r="AC231" s="53"/>
      <c r="AD231" s="53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</row>
    <row r="232" spans="1:47" hidden="1" outlineLevel="1">
      <c r="A232" s="60" t="s">
        <v>256</v>
      </c>
      <c r="B232" s="60" t="s">
        <v>133</v>
      </c>
      <c r="P232" s="62">
        <v>66.5</v>
      </c>
      <c r="Q232" s="62">
        <v>70.599999999999994</v>
      </c>
      <c r="R232" s="62">
        <v>1.389</v>
      </c>
      <c r="S232" s="62">
        <v>12.588000000000001</v>
      </c>
      <c r="T232" s="62">
        <v>2.7480000000000011</v>
      </c>
      <c r="U232" s="62">
        <v>507.7</v>
      </c>
      <c r="V232" s="62">
        <v>524.4</v>
      </c>
      <c r="W232" s="62">
        <v>0</v>
      </c>
      <c r="X232" s="62">
        <v>106.874</v>
      </c>
      <c r="Y232" s="62"/>
      <c r="Z232" s="62"/>
      <c r="AA232" s="62"/>
      <c r="AB232" s="62">
        <v>0</v>
      </c>
      <c r="AC232" s="53"/>
      <c r="AD232" s="53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</row>
    <row r="233" spans="1:47" hidden="1" outlineLevel="1">
      <c r="A233" s="60" t="s">
        <v>257</v>
      </c>
      <c r="B233" s="60" t="s">
        <v>134</v>
      </c>
      <c r="P233" s="62">
        <v>2.9</v>
      </c>
      <c r="Q233" s="62">
        <v>-309.8</v>
      </c>
      <c r="R233" s="62">
        <v>-14.077</v>
      </c>
      <c r="S233" s="62">
        <v>-28.713000000000001</v>
      </c>
      <c r="T233" s="62">
        <v>-62.87488605170298</v>
      </c>
      <c r="U233" s="62">
        <v>-190.6</v>
      </c>
      <c r="V233" s="62">
        <v>-288.89999999999998</v>
      </c>
      <c r="W233" s="62">
        <v>69.488</v>
      </c>
      <c r="X233" s="62">
        <v>86.62351467875439</v>
      </c>
      <c r="Y233" s="62"/>
      <c r="Z233" s="62"/>
      <c r="AA233" s="62"/>
      <c r="AB233" s="62">
        <v>-87.7</v>
      </c>
      <c r="AC233" s="53"/>
      <c r="AD233" s="53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</row>
    <row r="234" spans="1:47" s="54" customFormat="1" hidden="1" outlineLevel="1">
      <c r="A234" s="54" t="s">
        <v>258</v>
      </c>
      <c r="B234" s="54" t="s">
        <v>135</v>
      </c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5">
        <f t="shared" ref="P234:X234" si="454">P230+P231+P232+P233</f>
        <v>1198.8999999999999</v>
      </c>
      <c r="Q234" s="65">
        <f t="shared" si="454"/>
        <v>-1607.6736854213357</v>
      </c>
      <c r="R234" s="65">
        <f t="shared" si="454"/>
        <v>-1634.7228580152839</v>
      </c>
      <c r="S234" s="65">
        <f t="shared" si="454"/>
        <v>-1078.0381219616243</v>
      </c>
      <c r="T234" s="65">
        <f t="shared" si="454"/>
        <v>-917.44638025040126</v>
      </c>
      <c r="U234" s="65">
        <f t="shared" si="454"/>
        <v>-199.45863005687264</v>
      </c>
      <c r="V234" s="65">
        <f t="shared" si="454"/>
        <v>2771.2029999999995</v>
      </c>
      <c r="W234" s="65">
        <f t="shared" si="454"/>
        <v>-1010.1669546699886</v>
      </c>
      <c r="X234" s="65">
        <f t="shared" si="454"/>
        <v>-675.02963257127237</v>
      </c>
      <c r="Y234" s="65"/>
      <c r="Z234" s="65"/>
      <c r="AA234" s="65"/>
      <c r="AB234" s="65">
        <f>AB230+AB231+AB232+AB233</f>
        <v>-675.2</v>
      </c>
      <c r="AC234" s="69"/>
      <c r="AD234" s="69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</row>
    <row r="235" spans="1:47" hidden="1" outlineLevel="1">
      <c r="A235" s="60" t="s">
        <v>326</v>
      </c>
      <c r="B235" s="60" t="s">
        <v>136</v>
      </c>
      <c r="P235" s="62">
        <v>143.80000000000001</v>
      </c>
      <c r="Q235" s="62">
        <v>2314.8000000000002</v>
      </c>
      <c r="R235" s="62">
        <v>14.068000000000012</v>
      </c>
      <c r="S235" s="62">
        <v>850.19800000000055</v>
      </c>
      <c r="T235" s="62">
        <v>-9924.3028261918753</v>
      </c>
      <c r="U235" s="62">
        <v>-353.4</v>
      </c>
      <c r="V235" s="62">
        <v>3502</v>
      </c>
      <c r="W235" s="62">
        <v>2328.587</v>
      </c>
      <c r="X235" s="62">
        <v>-1766.324020199866</v>
      </c>
      <c r="Y235" s="62"/>
      <c r="Z235" s="62"/>
      <c r="AA235" s="62"/>
      <c r="AB235" s="62">
        <v>179.1</v>
      </c>
      <c r="AC235" s="53"/>
      <c r="AD235" s="53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</row>
    <row r="236" spans="1:47" hidden="1" outlineLevel="1">
      <c r="A236" s="60" t="s">
        <v>144</v>
      </c>
      <c r="B236" s="60" t="s">
        <v>137</v>
      </c>
      <c r="P236" s="62">
        <v>240</v>
      </c>
      <c r="Q236" s="62">
        <v>941</v>
      </c>
      <c r="R236" s="62">
        <v>-267.79599999999999</v>
      </c>
      <c r="S236" s="62">
        <v>378.55599999999998</v>
      </c>
      <c r="T236" s="62">
        <v>-392.44978433388314</v>
      </c>
      <c r="U236" s="62">
        <v>986</v>
      </c>
      <c r="V236" s="62">
        <v>-5992</v>
      </c>
      <c r="W236" s="62">
        <v>-878.8</v>
      </c>
      <c r="X236" s="62">
        <v>-153</v>
      </c>
      <c r="Y236" s="62"/>
      <c r="Z236" s="62"/>
      <c r="AA236" s="62"/>
      <c r="AB236" s="62">
        <v>0</v>
      </c>
      <c r="AC236" s="53"/>
      <c r="AD236" s="53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</row>
    <row r="237" spans="1:47" hidden="1" outlineLevel="1">
      <c r="A237" s="60" t="s">
        <v>145</v>
      </c>
      <c r="B237" s="60" t="s">
        <v>139</v>
      </c>
      <c r="P237" s="62">
        <v>-872</v>
      </c>
      <c r="Q237" s="62">
        <v>-1123</v>
      </c>
      <c r="R237" s="62">
        <v>-167.56899999999999</v>
      </c>
      <c r="S237" s="62">
        <v>0</v>
      </c>
      <c r="T237" s="62">
        <v>12228.960891050567</v>
      </c>
      <c r="U237" s="62">
        <v>-104.4</v>
      </c>
      <c r="V237" s="62">
        <v>-584.1</v>
      </c>
      <c r="W237" s="62">
        <v>0</v>
      </c>
      <c r="X237" s="62">
        <v>0</v>
      </c>
      <c r="Y237" s="62"/>
      <c r="Z237" s="62"/>
      <c r="AA237" s="62"/>
      <c r="AB237" s="62">
        <v>0</v>
      </c>
      <c r="AC237" s="53"/>
      <c r="AD237" s="53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</row>
    <row r="238" spans="1:47" hidden="1" outlineLevel="1">
      <c r="A238" s="60" t="s">
        <v>327</v>
      </c>
      <c r="B238" s="60" t="s">
        <v>328</v>
      </c>
      <c r="P238" s="62">
        <v>233.1</v>
      </c>
      <c r="Q238" s="62">
        <v>-337</v>
      </c>
      <c r="R238" s="62">
        <v>-83.063999999999993</v>
      </c>
      <c r="S238" s="62">
        <v>-100.05000000000001</v>
      </c>
      <c r="T238" s="62">
        <v>0</v>
      </c>
      <c r="U238" s="62">
        <v>86.1</v>
      </c>
      <c r="V238" s="62">
        <v>-141.9</v>
      </c>
      <c r="W238" s="62">
        <v>0</v>
      </c>
      <c r="X238" s="62">
        <v>0</v>
      </c>
      <c r="Y238" s="62"/>
      <c r="Z238" s="62"/>
      <c r="AA238" s="62"/>
      <c r="AB238" s="62">
        <v>0</v>
      </c>
      <c r="AC238" s="53"/>
      <c r="AD238" s="53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</row>
    <row r="239" spans="1:47" s="54" customFormat="1" hidden="1" outlineLevel="1">
      <c r="A239" s="54" t="s">
        <v>261</v>
      </c>
      <c r="B239" s="54" t="s">
        <v>140</v>
      </c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5">
        <f t="shared" ref="P239:X239" si="455">P234+P235+P236+P237+P238</f>
        <v>943.79999999999984</v>
      </c>
      <c r="Q239" s="65">
        <f t="shared" si="455"/>
        <v>188.12631457866451</v>
      </c>
      <c r="R239" s="65">
        <f t="shared" si="455"/>
        <v>-2139.083858015284</v>
      </c>
      <c r="S239" s="65">
        <f t="shared" si="455"/>
        <v>50.665878038376263</v>
      </c>
      <c r="T239" s="65">
        <f t="shared" si="455"/>
        <v>994.7619002744068</v>
      </c>
      <c r="U239" s="65">
        <f t="shared" si="455"/>
        <v>414.84136994312746</v>
      </c>
      <c r="V239" s="65">
        <f t="shared" si="455"/>
        <v>-444.79700000000048</v>
      </c>
      <c r="W239" s="65">
        <f t="shared" si="455"/>
        <v>439.62004533001141</v>
      </c>
      <c r="X239" s="65">
        <f t="shared" si="455"/>
        <v>-2594.3536527711385</v>
      </c>
      <c r="Y239" s="65"/>
      <c r="Z239" s="65"/>
      <c r="AA239" s="65"/>
      <c r="AB239" s="65">
        <f>AB234+AB235</f>
        <v>-496.1</v>
      </c>
      <c r="AC239" s="69"/>
      <c r="AD239" s="69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</row>
    <row r="240" spans="1:47" collapsed="1">
      <c r="X240" s="53"/>
      <c r="Y240" s="92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</row>
    <row r="241" spans="1:123" s="77" customFormat="1">
      <c r="A241" s="75" t="s">
        <v>244</v>
      </c>
      <c r="B241" s="75" t="s">
        <v>64</v>
      </c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99"/>
      <c r="Z241" s="99"/>
      <c r="AA241" s="99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CL241" s="75"/>
      <c r="CM241" s="75"/>
      <c r="CN241" s="75"/>
      <c r="CO241" s="75"/>
      <c r="CP241" s="75"/>
      <c r="CQ241" s="75"/>
      <c r="CR241" s="75"/>
      <c r="CS241" s="75"/>
      <c r="CT241" s="75"/>
      <c r="CU241" s="75"/>
      <c r="CV241" s="75"/>
      <c r="CW241" s="75"/>
      <c r="CX241" s="75"/>
      <c r="CY241" s="75"/>
      <c r="CZ241" s="75"/>
      <c r="DA241" s="75"/>
      <c r="DB241" s="75"/>
      <c r="DC241" s="75"/>
      <c r="DD241" s="75"/>
      <c r="DE241" s="75"/>
      <c r="DF241" s="75"/>
      <c r="DG241" s="75"/>
      <c r="DH241" s="75"/>
      <c r="DI241" s="75"/>
      <c r="DJ241" s="75"/>
      <c r="DK241" s="75"/>
      <c r="DL241" s="75"/>
      <c r="DM241" s="75"/>
      <c r="DN241" s="75"/>
      <c r="DO241" s="75"/>
      <c r="DP241" s="75"/>
      <c r="DQ241" s="75"/>
      <c r="DR241" s="75"/>
      <c r="DS241" s="75"/>
    </row>
    <row r="242" spans="1:123" hidden="1" outlineLevel="1">
      <c r="X242" s="53"/>
      <c r="Y242" s="92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</row>
    <row r="243" spans="1:123" hidden="1" outlineLevel="1">
      <c r="A243" s="54" t="s">
        <v>263</v>
      </c>
      <c r="B243" s="54" t="s">
        <v>104</v>
      </c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>
        <f t="shared" ref="R243:X243" si="456">R257+R245</f>
        <v>53192.4</v>
      </c>
      <c r="S243" s="65">
        <f t="shared" si="456"/>
        <v>50593.543000000005</v>
      </c>
      <c r="T243" s="65">
        <f t="shared" si="456"/>
        <v>50570.8</v>
      </c>
      <c r="U243" s="65">
        <f t="shared" si="456"/>
        <v>42747.100000000006</v>
      </c>
      <c r="V243" s="65">
        <f t="shared" si="456"/>
        <v>42747.100000000006</v>
      </c>
      <c r="W243" s="65">
        <f t="shared" si="456"/>
        <v>41646.394355908902</v>
      </c>
      <c r="X243" s="65">
        <f t="shared" si="456"/>
        <v>40759.304999999993</v>
      </c>
      <c r="Y243" s="56"/>
      <c r="Z243" s="56"/>
      <c r="AA243" s="56"/>
      <c r="AB243" s="65">
        <f>'Histórico | Historic data'!BA331</f>
        <v>35159.399999999994</v>
      </c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71"/>
      <c r="AQ243" s="65"/>
      <c r="AR243" s="65"/>
      <c r="AS243" s="65"/>
      <c r="AT243" s="65"/>
      <c r="AU243" s="65"/>
    </row>
    <row r="244" spans="1:123" hidden="1" outlineLevel="1"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V244" s="61"/>
      <c r="W244" s="61"/>
      <c r="X244" s="61"/>
      <c r="Y244" s="62"/>
      <c r="Z244" s="62"/>
      <c r="AA244" s="62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53"/>
      <c r="AP244" s="61"/>
      <c r="AQ244" s="53"/>
      <c r="AR244" s="53"/>
      <c r="AS244" s="53"/>
      <c r="AT244" s="53"/>
      <c r="AU244" s="61"/>
    </row>
    <row r="245" spans="1:123" hidden="1" outlineLevel="1">
      <c r="A245" s="54" t="s">
        <v>273</v>
      </c>
      <c r="B245" s="54" t="s">
        <v>74</v>
      </c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>
        <f t="shared" ref="R245" si="457">SUM(R246:R255)</f>
        <v>16368</v>
      </c>
      <c r="S245" s="65">
        <f t="shared" ref="S245:X245" si="458">SUM(S246:S255)</f>
        <v>16271.674999999999</v>
      </c>
      <c r="T245" s="65">
        <f>SUM(T246:T255)</f>
        <v>17463.2</v>
      </c>
      <c r="U245" s="65">
        <f t="shared" si="458"/>
        <v>15987.307000000001</v>
      </c>
      <c r="V245" s="65">
        <f t="shared" ref="V245" si="459">SUM(V246:V255)</f>
        <v>15987.307000000001</v>
      </c>
      <c r="W245" s="65">
        <f t="shared" si="458"/>
        <v>15182.557355908903</v>
      </c>
      <c r="X245" s="65">
        <f t="shared" si="458"/>
        <v>13934.276000000002</v>
      </c>
      <c r="Y245" s="56"/>
      <c r="Z245" s="56"/>
      <c r="AA245" s="56"/>
      <c r="AB245" s="65">
        <f>'Histórico | Historic data'!BA333</f>
        <v>14340.099999999999</v>
      </c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</row>
    <row r="246" spans="1:123" hidden="1" outlineLevel="1">
      <c r="A246" s="60" t="s">
        <v>264</v>
      </c>
      <c r="B246" s="60" t="s">
        <v>65</v>
      </c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>
        <v>2224.5</v>
      </c>
      <c r="S246" s="62">
        <v>2275.058</v>
      </c>
      <c r="T246" s="62">
        <v>3292.5</v>
      </c>
      <c r="U246" s="62">
        <v>3750.944</v>
      </c>
      <c r="V246" s="61">
        <f>U246</f>
        <v>3750.944</v>
      </c>
      <c r="W246" s="62">
        <v>4190.6440000000002</v>
      </c>
      <c r="X246" s="62">
        <v>1596.338</v>
      </c>
      <c r="Y246" s="100"/>
      <c r="Z246" s="100"/>
      <c r="AA246" s="100"/>
      <c r="AB246" s="62">
        <f>'Histórico | Historic data'!BA334</f>
        <v>2145.6999999999998</v>
      </c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1"/>
    </row>
    <row r="247" spans="1:123" hidden="1" outlineLevel="1">
      <c r="A247" s="60" t="s">
        <v>266</v>
      </c>
      <c r="B247" s="60" t="s">
        <v>66</v>
      </c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>
        <v>1587.5</v>
      </c>
      <c r="S247" s="62">
        <v>1180.4290000000001</v>
      </c>
      <c r="T247" s="62">
        <v>3480.9</v>
      </c>
      <c r="U247" s="62">
        <v>4024.056</v>
      </c>
      <c r="V247" s="61">
        <f t="shared" ref="V247:V255" si="460">U247</f>
        <v>4024.056</v>
      </c>
      <c r="W247" s="62">
        <v>1665.3710000000001</v>
      </c>
      <c r="X247" s="62">
        <v>1918.4010000000001</v>
      </c>
      <c r="Y247" s="62"/>
      <c r="Z247" s="62"/>
      <c r="AA247" s="62"/>
      <c r="AB247" s="62">
        <f>'Histórico | Historic data'!BA335</f>
        <v>1540.4</v>
      </c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1"/>
    </row>
    <row r="248" spans="1:123" hidden="1" outlineLevel="1">
      <c r="A248" s="60" t="s">
        <v>265</v>
      </c>
      <c r="B248" s="60" t="s">
        <v>67</v>
      </c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>
        <v>3327.9</v>
      </c>
      <c r="S248" s="62">
        <v>3452.6439999999998</v>
      </c>
      <c r="T248" s="62">
        <v>3406.6</v>
      </c>
      <c r="U248" s="62">
        <v>3524.395</v>
      </c>
      <c r="V248" s="61">
        <f t="shared" si="460"/>
        <v>3524.395</v>
      </c>
      <c r="W248" s="62">
        <v>3698.8580000000002</v>
      </c>
      <c r="X248" s="62">
        <v>4524.8670000000002</v>
      </c>
      <c r="Y248" s="62"/>
      <c r="Z248" s="62"/>
      <c r="AA248" s="62"/>
      <c r="AB248" s="62">
        <f>'Histórico | Historic data'!BA336</f>
        <v>4695.6000000000004</v>
      </c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1"/>
    </row>
    <row r="249" spans="1:123" hidden="1" outlineLevel="1">
      <c r="A249" s="60" t="s">
        <v>307</v>
      </c>
      <c r="B249" s="60" t="s">
        <v>306</v>
      </c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>
        <v>0</v>
      </c>
      <c r="S249" s="62">
        <v>0</v>
      </c>
      <c r="T249" s="62">
        <v>0</v>
      </c>
      <c r="U249" s="62">
        <v>23</v>
      </c>
      <c r="V249" s="61">
        <f>U249</f>
        <v>23</v>
      </c>
      <c r="W249" s="62" t="s">
        <v>103</v>
      </c>
      <c r="X249" s="62" t="s">
        <v>103</v>
      </c>
      <c r="Y249" s="62"/>
      <c r="Z249" s="62"/>
      <c r="AA249" s="62"/>
      <c r="AB249" s="62">
        <f>'Histórico | Historic data'!BA337</f>
        <v>0</v>
      </c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1"/>
    </row>
    <row r="250" spans="1:123" hidden="1" outlineLevel="1">
      <c r="A250" s="60" t="s">
        <v>267</v>
      </c>
      <c r="B250" s="60" t="s">
        <v>68</v>
      </c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>
        <v>4382.3999999999996</v>
      </c>
      <c r="S250" s="62">
        <v>4207.3670000000002</v>
      </c>
      <c r="T250" s="62">
        <v>4362.8999999999996</v>
      </c>
      <c r="U250" s="62">
        <v>3087.395</v>
      </c>
      <c r="V250" s="61">
        <f t="shared" si="460"/>
        <v>3087.395</v>
      </c>
      <c r="W250" s="62">
        <v>3709.5059999999999</v>
      </c>
      <c r="X250" s="62">
        <v>3982.4830000000002</v>
      </c>
      <c r="Y250" s="62"/>
      <c r="Z250" s="62"/>
      <c r="AA250" s="62"/>
      <c r="AB250" s="62">
        <f>'Histórico | Historic data'!BA338</f>
        <v>3762.3</v>
      </c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1"/>
    </row>
    <row r="251" spans="1:123" hidden="1" outlineLevel="1">
      <c r="A251" s="60" t="s">
        <v>268</v>
      </c>
      <c r="B251" s="60" t="s">
        <v>69</v>
      </c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>
        <v>1139.0999999999999</v>
      </c>
      <c r="S251" s="62">
        <v>1275.2</v>
      </c>
      <c r="T251" s="62">
        <v>1212.5999999999999</v>
      </c>
      <c r="U251" s="62">
        <v>608.53</v>
      </c>
      <c r="V251" s="61">
        <f t="shared" si="460"/>
        <v>608.53</v>
      </c>
      <c r="W251" s="62">
        <v>705.76199999999994</v>
      </c>
      <c r="X251" s="62">
        <v>654.18299999999999</v>
      </c>
      <c r="Y251" s="62"/>
      <c r="Z251" s="62"/>
      <c r="AA251" s="62"/>
      <c r="AB251" s="62">
        <f>'Histórico | Historic data'!BA339</f>
        <v>871.8</v>
      </c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1"/>
    </row>
    <row r="252" spans="1:123" hidden="1" outlineLevel="1">
      <c r="A252" s="60" t="s">
        <v>269</v>
      </c>
      <c r="B252" s="60" t="s">
        <v>70</v>
      </c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>
        <v>233.6</v>
      </c>
      <c r="S252" s="62">
        <v>194.81100000000001</v>
      </c>
      <c r="T252" s="62">
        <v>190.3</v>
      </c>
      <c r="U252" s="62">
        <v>175.56299999999999</v>
      </c>
      <c r="V252" s="61">
        <f t="shared" si="460"/>
        <v>175.56299999999999</v>
      </c>
      <c r="W252" s="62">
        <v>246.52600000000001</v>
      </c>
      <c r="X252" s="62">
        <v>266.875</v>
      </c>
      <c r="Y252" s="62"/>
      <c r="Z252" s="62"/>
      <c r="AA252" s="62"/>
      <c r="AB252" s="62">
        <f>'Histórico | Historic data'!BA340</f>
        <v>354.1</v>
      </c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1"/>
    </row>
    <row r="253" spans="1:123" hidden="1" outlineLevel="1">
      <c r="A253" s="60" t="s">
        <v>270</v>
      </c>
      <c r="B253" s="60" t="s">
        <v>71</v>
      </c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>
        <v>168.3</v>
      </c>
      <c r="S253" s="62">
        <v>267.97000000000003</v>
      </c>
      <c r="T253" s="62">
        <v>134.69999999999999</v>
      </c>
      <c r="U253" s="62">
        <v>188.99700000000001</v>
      </c>
      <c r="V253" s="61">
        <f t="shared" si="460"/>
        <v>188.99700000000001</v>
      </c>
      <c r="W253" s="62">
        <v>94.742000000000004</v>
      </c>
      <c r="X253" s="62">
        <v>173.33099999999999</v>
      </c>
      <c r="Y253" s="62"/>
      <c r="Z253" s="62"/>
      <c r="AA253" s="62"/>
      <c r="AB253" s="62">
        <f>'Histórico | Historic data'!BA341</f>
        <v>176.4</v>
      </c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1"/>
    </row>
    <row r="254" spans="1:123" hidden="1" outlineLevel="1">
      <c r="A254" s="60" t="s">
        <v>271</v>
      </c>
      <c r="B254" s="60" t="s">
        <v>72</v>
      </c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>
        <v>722.2</v>
      </c>
      <c r="S254" s="62">
        <v>691.62400000000002</v>
      </c>
      <c r="T254" s="62">
        <v>926</v>
      </c>
      <c r="U254" s="62">
        <v>604.42700000000002</v>
      </c>
      <c r="V254" s="61">
        <f t="shared" si="460"/>
        <v>604.42700000000002</v>
      </c>
      <c r="W254" s="62">
        <v>778.23500000000001</v>
      </c>
      <c r="X254" s="62">
        <v>817.798</v>
      </c>
      <c r="Y254" s="62"/>
      <c r="Z254" s="62"/>
      <c r="AA254" s="62"/>
      <c r="AB254" s="62">
        <f>'Histórico | Historic data'!BA342</f>
        <v>793.8</v>
      </c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1"/>
    </row>
    <row r="255" spans="1:123" hidden="1" outlineLevel="1">
      <c r="A255" s="60" t="s">
        <v>272</v>
      </c>
      <c r="B255" s="60" t="s">
        <v>73</v>
      </c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>
        <v>2582.5</v>
      </c>
      <c r="S255" s="62">
        <v>2726.5720000000001</v>
      </c>
      <c r="T255" s="62">
        <v>456.7</v>
      </c>
      <c r="U255" s="62">
        <v>0</v>
      </c>
      <c r="V255" s="61">
        <f t="shared" si="460"/>
        <v>0</v>
      </c>
      <c r="W255" s="62">
        <v>92.913355908903029</v>
      </c>
      <c r="X255" s="62">
        <v>0</v>
      </c>
      <c r="Y255" s="62"/>
      <c r="Z255" s="62"/>
      <c r="AA255" s="62"/>
      <c r="AB255" s="62">
        <f>'Histórico | Historic data'!BA343</f>
        <v>0</v>
      </c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1"/>
    </row>
    <row r="256" spans="1:123" hidden="1" outlineLevel="1">
      <c r="A256" s="60"/>
      <c r="B256" s="60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3"/>
      <c r="V256" s="61"/>
      <c r="W256" s="61"/>
      <c r="X256" s="61"/>
      <c r="Y256" s="62"/>
      <c r="Z256" s="62"/>
      <c r="AA256" s="62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3"/>
      <c r="AP256" s="61"/>
      <c r="AQ256" s="63"/>
      <c r="AR256" s="63"/>
      <c r="AS256" s="63"/>
      <c r="AT256" s="63"/>
      <c r="AU256" s="61"/>
    </row>
    <row r="257" spans="1:47" hidden="1" outlineLevel="1">
      <c r="A257" s="54" t="s">
        <v>274</v>
      </c>
      <c r="B257" s="54" t="s">
        <v>82</v>
      </c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>
        <f t="shared" ref="R257:T257" si="461">SUM(R267:R269,R258)</f>
        <v>36824.400000000001</v>
      </c>
      <c r="S257" s="65">
        <f t="shared" si="461"/>
        <v>34321.868000000002</v>
      </c>
      <c r="T257" s="65">
        <f t="shared" si="461"/>
        <v>33107.599999999999</v>
      </c>
      <c r="U257" s="65">
        <f t="shared" ref="U257" si="462">SUM(U267:U269,U258)</f>
        <v>26759.793000000005</v>
      </c>
      <c r="V257" s="65">
        <f>SUM(V267:V269,V258)</f>
        <v>26759.793000000005</v>
      </c>
      <c r="W257" s="65">
        <f>SUM(W267:W269,W258)</f>
        <v>26463.837</v>
      </c>
      <c r="X257" s="65">
        <f>SUM(X267:X269,X258)</f>
        <v>26825.028999999995</v>
      </c>
      <c r="Y257" s="65"/>
      <c r="Z257" s="65"/>
      <c r="AA257" s="65"/>
      <c r="AB257" s="65">
        <f>'Histórico | Historic data'!BA345</f>
        <v>20819.3</v>
      </c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</row>
    <row r="258" spans="1:47" hidden="1" outlineLevel="1">
      <c r="A258" s="60" t="s">
        <v>284</v>
      </c>
      <c r="B258" s="60" t="s">
        <v>78</v>
      </c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>
        <f t="shared" ref="R258:X258" si="463">SUM(R259:R266)</f>
        <v>7149.6999999999989</v>
      </c>
      <c r="S258" s="61">
        <f t="shared" si="463"/>
        <v>5858.2619999999997</v>
      </c>
      <c r="T258" s="61">
        <f t="shared" si="463"/>
        <v>4977.8999999999996</v>
      </c>
      <c r="U258" s="61">
        <f t="shared" si="463"/>
        <v>5681.5440000000008</v>
      </c>
      <c r="V258" s="61">
        <f t="shared" si="463"/>
        <v>5681.5440000000008</v>
      </c>
      <c r="W258" s="61">
        <f t="shared" si="463"/>
        <v>5311.8289999999997</v>
      </c>
      <c r="X258" s="61">
        <f t="shared" si="463"/>
        <v>4623.17</v>
      </c>
      <c r="Y258" s="62"/>
      <c r="Z258" s="62"/>
      <c r="AA258" s="62"/>
      <c r="AB258" s="61">
        <f>'Histórico | Historic data'!BA346</f>
        <v>4500.9000000000005</v>
      </c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</row>
    <row r="259" spans="1:47" hidden="1" outlineLevel="1">
      <c r="A259" s="70" t="s">
        <v>307</v>
      </c>
      <c r="B259" s="70" t="s">
        <v>306</v>
      </c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>
        <v>0</v>
      </c>
      <c r="S259" s="61">
        <v>0</v>
      </c>
      <c r="T259" s="61">
        <v>0</v>
      </c>
      <c r="U259" s="61">
        <v>806.58199999999999</v>
      </c>
      <c r="V259" s="61">
        <f>U259</f>
        <v>806.58199999999999</v>
      </c>
      <c r="W259" s="61">
        <v>332.49400000000003</v>
      </c>
      <c r="X259" s="61">
        <v>375.69099999999997</v>
      </c>
      <c r="Y259" s="62"/>
      <c r="Z259" s="62"/>
      <c r="AA259" s="62"/>
      <c r="AB259" s="61">
        <f>'Histórico | Historic data'!BA347</f>
        <v>414.1</v>
      </c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</row>
    <row r="260" spans="1:47" hidden="1" outlineLevel="1">
      <c r="A260" s="70" t="s">
        <v>275</v>
      </c>
      <c r="B260" s="70" t="s">
        <v>69</v>
      </c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>
        <v>1211.5999999999999</v>
      </c>
      <c r="S260" s="62">
        <v>909.01300000000003</v>
      </c>
      <c r="T260" s="62">
        <v>880.9</v>
      </c>
      <c r="U260" s="62">
        <v>1112.4069999999999</v>
      </c>
      <c r="V260" s="61">
        <f t="shared" ref="V260:V269" si="464">U260</f>
        <v>1112.4069999999999</v>
      </c>
      <c r="W260" s="62">
        <v>1031.8209999999999</v>
      </c>
      <c r="X260" s="62">
        <v>942.64300000000003</v>
      </c>
      <c r="Y260" s="62"/>
      <c r="Z260" s="62"/>
      <c r="AA260" s="62"/>
      <c r="AB260" s="62">
        <f>'Histórico | Historic data'!BA348</f>
        <v>667.1</v>
      </c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1"/>
    </row>
    <row r="261" spans="1:47" hidden="1" outlineLevel="1">
      <c r="A261" s="70" t="s">
        <v>283</v>
      </c>
      <c r="B261" s="70" t="s">
        <v>70</v>
      </c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>
        <v>0</v>
      </c>
      <c r="S261" s="62">
        <v>0</v>
      </c>
      <c r="T261" s="62">
        <v>0</v>
      </c>
      <c r="U261" s="62">
        <v>0</v>
      </c>
      <c r="V261" s="61">
        <f t="shared" si="464"/>
        <v>0</v>
      </c>
      <c r="W261" s="62">
        <v>0</v>
      </c>
      <c r="X261" s="62">
        <v>0</v>
      </c>
      <c r="Y261" s="62"/>
      <c r="Z261" s="62"/>
      <c r="AA261" s="62"/>
      <c r="AB261" s="62">
        <f>'Histórico | Historic data'!BA349</f>
        <v>0</v>
      </c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1"/>
    </row>
    <row r="262" spans="1:47" hidden="1" outlineLevel="1">
      <c r="A262" s="70" t="s">
        <v>282</v>
      </c>
      <c r="B262" s="70" t="s">
        <v>75</v>
      </c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>
        <v>3462.7</v>
      </c>
      <c r="S262" s="62">
        <v>3398.9690000000001</v>
      </c>
      <c r="T262" s="62">
        <v>2677.3</v>
      </c>
      <c r="U262" s="62">
        <v>2200.6950000000002</v>
      </c>
      <c r="V262" s="61">
        <f t="shared" si="464"/>
        <v>2200.6950000000002</v>
      </c>
      <c r="W262" s="62">
        <v>2421.377</v>
      </c>
      <c r="X262" s="62">
        <v>1681.6869999999999</v>
      </c>
      <c r="Y262" s="62"/>
      <c r="Z262" s="62"/>
      <c r="AA262" s="62"/>
      <c r="AB262" s="62">
        <f>'Histórico | Historic data'!BA350</f>
        <v>1875.4</v>
      </c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1"/>
    </row>
    <row r="263" spans="1:47" hidden="1" outlineLevel="1">
      <c r="A263" s="70" t="s">
        <v>281</v>
      </c>
      <c r="B263" s="70" t="s">
        <v>76</v>
      </c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>
        <v>411.8</v>
      </c>
      <c r="S263" s="62">
        <v>397.90100000000001</v>
      </c>
      <c r="T263" s="62">
        <v>401.2</v>
      </c>
      <c r="U263" s="62">
        <v>408.03</v>
      </c>
      <c r="V263" s="61">
        <f t="shared" si="464"/>
        <v>408.03</v>
      </c>
      <c r="W263" s="62">
        <v>382.21699999999998</v>
      </c>
      <c r="X263" s="62">
        <v>410.07499999999999</v>
      </c>
      <c r="Y263" s="62"/>
      <c r="Z263" s="62"/>
      <c r="AA263" s="62"/>
      <c r="AB263" s="62">
        <f>'Histórico | Historic data'!BA351</f>
        <v>496.5</v>
      </c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1"/>
    </row>
    <row r="264" spans="1:47" hidden="1" outlineLevel="1">
      <c r="A264" s="70" t="s">
        <v>280</v>
      </c>
      <c r="B264" s="70" t="s">
        <v>71</v>
      </c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>
        <v>830.7</v>
      </c>
      <c r="S264" s="62">
        <v>0</v>
      </c>
      <c r="T264" s="62">
        <v>81.2</v>
      </c>
      <c r="U264" s="62">
        <v>89.453000000000003</v>
      </c>
      <c r="V264" s="61">
        <f t="shared" si="464"/>
        <v>89.453000000000003</v>
      </c>
      <c r="W264" s="62">
        <v>84.656999999999996</v>
      </c>
      <c r="X264" s="62">
        <v>60.231000000000002</v>
      </c>
      <c r="Y264" s="62"/>
      <c r="Z264" s="62"/>
      <c r="AA264" s="62"/>
      <c r="AB264" s="62">
        <f>'Histórico | Historic data'!BA352</f>
        <v>75.400000000000006</v>
      </c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1"/>
    </row>
    <row r="265" spans="1:47" hidden="1" outlineLevel="1">
      <c r="A265" s="70" t="s">
        <v>266</v>
      </c>
      <c r="B265" s="70" t="s">
        <v>66</v>
      </c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>
        <v>34.299999999999997</v>
      </c>
      <c r="S265" s="62">
        <v>32.563000000000002</v>
      </c>
      <c r="T265" s="62">
        <v>34.5</v>
      </c>
      <c r="U265" s="62">
        <v>36.698</v>
      </c>
      <c r="V265" s="61">
        <f t="shared" si="464"/>
        <v>36.698</v>
      </c>
      <c r="W265" s="62">
        <v>37.780999999999999</v>
      </c>
      <c r="X265" s="62">
        <v>45.674999999999997</v>
      </c>
      <c r="Y265" s="62"/>
      <c r="Z265" s="62"/>
      <c r="AA265" s="62"/>
      <c r="AB265" s="62">
        <f>'Histórico | Historic data'!BA353</f>
        <v>25.7</v>
      </c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1"/>
    </row>
    <row r="266" spans="1:47" hidden="1" outlineLevel="1">
      <c r="A266" s="70" t="s">
        <v>279</v>
      </c>
      <c r="B266" s="70" t="s">
        <v>77</v>
      </c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>
        <v>1198.5999999999999</v>
      </c>
      <c r="S266" s="62">
        <v>1119.816</v>
      </c>
      <c r="T266" s="62">
        <v>902.8</v>
      </c>
      <c r="U266" s="62">
        <v>1027.6790000000001</v>
      </c>
      <c r="V266" s="61">
        <f t="shared" si="464"/>
        <v>1027.6790000000001</v>
      </c>
      <c r="W266" s="62">
        <v>1021.482</v>
      </c>
      <c r="X266" s="62">
        <v>1107.1679999999999</v>
      </c>
      <c r="Y266" s="62"/>
      <c r="Z266" s="62"/>
      <c r="AA266" s="62"/>
      <c r="AB266" s="62">
        <f>'Histórico | Historic data'!BA354</f>
        <v>946.7</v>
      </c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1"/>
    </row>
    <row r="267" spans="1:47" hidden="1" outlineLevel="1">
      <c r="A267" s="60" t="s">
        <v>278</v>
      </c>
      <c r="B267" s="60" t="s">
        <v>79</v>
      </c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>
        <v>4537.8999999999996</v>
      </c>
      <c r="S267" s="62">
        <v>4123.5450000000001</v>
      </c>
      <c r="T267" s="62">
        <v>3859.2</v>
      </c>
      <c r="U267" s="62">
        <v>3457.5740000000001</v>
      </c>
      <c r="V267" s="61">
        <f t="shared" si="464"/>
        <v>3457.5740000000001</v>
      </c>
      <c r="W267" s="62">
        <v>3405.1790000000001</v>
      </c>
      <c r="X267" s="62">
        <v>3587.74</v>
      </c>
      <c r="Y267" s="62"/>
      <c r="Z267" s="62"/>
      <c r="AA267" s="62"/>
      <c r="AB267" s="62">
        <f>'Histórico | Historic data'!BA355</f>
        <v>3286.9</v>
      </c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1"/>
    </row>
    <row r="268" spans="1:47" hidden="1" outlineLevel="1">
      <c r="A268" s="60" t="s">
        <v>277</v>
      </c>
      <c r="B268" s="60" t="s">
        <v>80</v>
      </c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>
        <v>23042.5</v>
      </c>
      <c r="S268" s="62">
        <v>22357.445</v>
      </c>
      <c r="T268" s="62">
        <v>22297.1</v>
      </c>
      <c r="U268" s="62">
        <v>16569.866000000002</v>
      </c>
      <c r="V268" s="61">
        <f t="shared" si="464"/>
        <v>16569.866000000002</v>
      </c>
      <c r="W268" s="62">
        <v>16730.577000000001</v>
      </c>
      <c r="X268" s="62">
        <v>17572.839</v>
      </c>
      <c r="Y268" s="62"/>
      <c r="Z268" s="62"/>
      <c r="AA268" s="62"/>
      <c r="AB268" s="62">
        <f>'Histórico | Historic data'!BA356</f>
        <v>12073.3</v>
      </c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1"/>
    </row>
    <row r="269" spans="1:47" hidden="1" outlineLevel="1">
      <c r="A269" s="60" t="s">
        <v>276</v>
      </c>
      <c r="B269" s="60" t="s">
        <v>81</v>
      </c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>
        <v>2094.3000000000002</v>
      </c>
      <c r="S269" s="62">
        <v>1982.616</v>
      </c>
      <c r="T269" s="62">
        <v>1973.4</v>
      </c>
      <c r="U269" s="62">
        <v>1050.809</v>
      </c>
      <c r="V269" s="61">
        <f t="shared" si="464"/>
        <v>1050.809</v>
      </c>
      <c r="W269" s="62">
        <v>1016.252</v>
      </c>
      <c r="X269" s="62">
        <v>1041.28</v>
      </c>
      <c r="Y269" s="62"/>
      <c r="Z269" s="62"/>
      <c r="AA269" s="62"/>
      <c r="AB269" s="62">
        <f>'Histórico | Historic data'!BA357</f>
        <v>958.2</v>
      </c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1"/>
    </row>
    <row r="270" spans="1:47" hidden="1" outlineLevel="1"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V270" s="61"/>
      <c r="W270" s="61"/>
      <c r="X270" s="61"/>
      <c r="Y270" s="62"/>
      <c r="Z270" s="62"/>
      <c r="AA270" s="62"/>
      <c r="AB270" s="61">
        <f>'Histórico | Historic data'!BA358</f>
        <v>0</v>
      </c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53"/>
      <c r="AP270" s="61"/>
      <c r="AQ270" s="53"/>
      <c r="AR270" s="53"/>
      <c r="AS270" s="53"/>
      <c r="AT270" s="53"/>
      <c r="AU270" s="61"/>
    </row>
    <row r="271" spans="1:47" hidden="1" outlineLevel="1"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3"/>
      <c r="V271" s="61"/>
      <c r="W271" s="61"/>
      <c r="X271" s="61"/>
      <c r="Y271" s="62"/>
      <c r="Z271" s="62"/>
      <c r="AA271" s="62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3"/>
      <c r="AP271" s="61"/>
      <c r="AQ271" s="63"/>
      <c r="AR271" s="63"/>
      <c r="AS271" s="63"/>
      <c r="AT271" s="63"/>
      <c r="AU271" s="61"/>
    </row>
    <row r="272" spans="1:47" hidden="1" outlineLevel="1">
      <c r="A272" s="54" t="s">
        <v>285</v>
      </c>
      <c r="B272" s="54" t="s">
        <v>105</v>
      </c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>
        <f>R298+R287+R274+R306</f>
        <v>53192.3</v>
      </c>
      <c r="S272" s="65">
        <f>S298+S287+S274+S306</f>
        <v>49346.601000000002</v>
      </c>
      <c r="T272" s="65">
        <f t="shared" ref="T272:X272" si="465">T298+T287+T274+T306</f>
        <v>50570.514999999999</v>
      </c>
      <c r="U272" s="65">
        <f t="shared" si="465"/>
        <v>42747.015000000007</v>
      </c>
      <c r="V272" s="65">
        <f t="shared" si="465"/>
        <v>42747.015000000007</v>
      </c>
      <c r="W272" s="65">
        <f t="shared" si="465"/>
        <v>41646.394</v>
      </c>
      <c r="X272" s="65">
        <f t="shared" si="465"/>
        <v>40759.297000000006</v>
      </c>
      <c r="Y272" s="65"/>
      <c r="Z272" s="65"/>
      <c r="AA272" s="65"/>
      <c r="AB272" s="65">
        <f>'Histórico | Historic data'!BA360</f>
        <v>35159.399999999994</v>
      </c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</row>
    <row r="273" spans="1:47" hidden="1" outlineLevel="1"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3"/>
      <c r="V273" s="61"/>
      <c r="W273" s="61"/>
      <c r="X273" s="61"/>
      <c r="Y273" s="62"/>
      <c r="Z273" s="62"/>
      <c r="AA273" s="62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3"/>
      <c r="AP273" s="61"/>
      <c r="AQ273" s="63"/>
      <c r="AR273" s="63"/>
      <c r="AS273" s="63"/>
      <c r="AT273" s="63"/>
      <c r="AU273" s="61"/>
    </row>
    <row r="274" spans="1:47" hidden="1" outlineLevel="1">
      <c r="A274" s="54" t="s">
        <v>286</v>
      </c>
      <c r="B274" s="54" t="s">
        <v>91</v>
      </c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>
        <f>SUM(R275:R285)</f>
        <v>13104.600000000002</v>
      </c>
      <c r="S274" s="65">
        <f>SUM(S275:S284)</f>
        <v>10705.193999999998</v>
      </c>
      <c r="T274" s="56">
        <f>SUM(T275:T285)</f>
        <v>9610.1999999999989</v>
      </c>
      <c r="U274" s="65">
        <f>SUM(U275:U284)</f>
        <v>10413.499</v>
      </c>
      <c r="V274" s="65">
        <f>SUM(V275:V284)</f>
        <v>10413.499</v>
      </c>
      <c r="W274" s="65">
        <f>SUM(W275:W285)</f>
        <v>10296.062999999998</v>
      </c>
      <c r="X274" s="65">
        <f>SUM(X275:X285)</f>
        <v>9476.476999999999</v>
      </c>
      <c r="Y274" s="56"/>
      <c r="Z274" s="56"/>
      <c r="AA274" s="56"/>
      <c r="AB274" s="65">
        <f>'Histórico | Historic data'!BA362</f>
        <v>9352.9999999999982</v>
      </c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</row>
    <row r="275" spans="1:47" hidden="1" outlineLevel="1">
      <c r="A275" s="60" t="s">
        <v>287</v>
      </c>
      <c r="B275" s="60" t="s">
        <v>83</v>
      </c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>
        <v>289.2</v>
      </c>
      <c r="S275" s="62">
        <v>362.68</v>
      </c>
      <c r="T275" s="62">
        <v>141.1</v>
      </c>
      <c r="U275" s="62">
        <v>163.84399999999999</v>
      </c>
      <c r="V275" s="61">
        <f>U275</f>
        <v>163.84399999999999</v>
      </c>
      <c r="W275" s="62">
        <v>128.09</v>
      </c>
      <c r="X275" s="62">
        <v>92.037999999999997</v>
      </c>
      <c r="Y275" s="62"/>
      <c r="Z275" s="62"/>
      <c r="AA275" s="62"/>
      <c r="AB275" s="62">
        <f>'Histórico | Historic data'!BA363</f>
        <v>137.30000000000001</v>
      </c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1"/>
    </row>
    <row r="276" spans="1:47" hidden="1" outlineLevel="1">
      <c r="A276" s="60" t="s">
        <v>288</v>
      </c>
      <c r="B276" s="60" t="s">
        <v>84</v>
      </c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>
        <v>635</v>
      </c>
      <c r="S276" s="62">
        <v>607.55499999999995</v>
      </c>
      <c r="T276" s="62">
        <v>628.5</v>
      </c>
      <c r="U276" s="62">
        <v>298.60000000000002</v>
      </c>
      <c r="V276" s="61">
        <f t="shared" ref="V276:V283" si="466">U276</f>
        <v>298.60000000000002</v>
      </c>
      <c r="W276" s="62">
        <v>307.351</v>
      </c>
      <c r="X276" s="62">
        <v>324.96499999999997</v>
      </c>
      <c r="Y276" s="62"/>
      <c r="Z276" s="62"/>
      <c r="AA276" s="62"/>
      <c r="AB276" s="62">
        <f>'Histórico | Historic data'!BA364</f>
        <v>265.89999999999998</v>
      </c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1"/>
    </row>
    <row r="277" spans="1:47" hidden="1" outlineLevel="1">
      <c r="A277" s="60" t="s">
        <v>289</v>
      </c>
      <c r="B277" s="60" t="s">
        <v>85</v>
      </c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>
        <v>5592.3</v>
      </c>
      <c r="S277" s="62">
        <v>5648.8919999999998</v>
      </c>
      <c r="T277" s="62">
        <v>5517</v>
      </c>
      <c r="U277" s="62">
        <v>5302.4780000000001</v>
      </c>
      <c r="V277" s="61">
        <f t="shared" si="466"/>
        <v>5302.4780000000001</v>
      </c>
      <c r="W277" s="62">
        <v>5350.6769999999997</v>
      </c>
      <c r="X277" s="62">
        <v>5757.7380000000003</v>
      </c>
      <c r="Y277" s="62"/>
      <c r="Z277" s="62"/>
      <c r="AA277" s="62"/>
      <c r="AB277" s="62">
        <f>'Histórico | Historic data'!BA365</f>
        <v>6014.2</v>
      </c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1"/>
    </row>
    <row r="278" spans="1:47" hidden="1" outlineLevel="1">
      <c r="A278" s="60" t="s">
        <v>290</v>
      </c>
      <c r="B278" s="60" t="s">
        <v>86</v>
      </c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>
        <v>0.2</v>
      </c>
      <c r="S278" s="62">
        <v>0.24399999999999999</v>
      </c>
      <c r="T278" s="62">
        <v>0.2</v>
      </c>
      <c r="U278" s="62">
        <v>294.23099999999999</v>
      </c>
      <c r="V278" s="61">
        <f t="shared" si="466"/>
        <v>294.23099999999999</v>
      </c>
      <c r="W278" s="62">
        <v>1018.288</v>
      </c>
      <c r="X278" s="62">
        <v>41.442</v>
      </c>
      <c r="Y278" s="62"/>
      <c r="Z278" s="62"/>
      <c r="AA278" s="62"/>
      <c r="AB278" s="62">
        <f>'Histórico | Historic data'!BA366</f>
        <v>0.7</v>
      </c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1"/>
    </row>
    <row r="279" spans="1:47" hidden="1" outlineLevel="1">
      <c r="A279" s="60" t="s">
        <v>291</v>
      </c>
      <c r="B279" s="60" t="s">
        <v>87</v>
      </c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>
        <v>1087.8</v>
      </c>
      <c r="S279" s="62">
        <v>941.26700000000005</v>
      </c>
      <c r="T279" s="62">
        <v>1072.7</v>
      </c>
      <c r="U279" s="62">
        <v>1019.688</v>
      </c>
      <c r="V279" s="61">
        <f t="shared" si="466"/>
        <v>1019.688</v>
      </c>
      <c r="W279" s="62">
        <v>1138.5530000000001</v>
      </c>
      <c r="X279" s="62">
        <v>954.649</v>
      </c>
      <c r="Y279" s="62"/>
      <c r="Z279" s="62"/>
      <c r="AA279" s="62"/>
      <c r="AB279" s="62">
        <f>'Histórico | Historic data'!BA367</f>
        <v>1224.5999999999999</v>
      </c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1"/>
    </row>
    <row r="280" spans="1:47" hidden="1" outlineLevel="1">
      <c r="A280" s="60" t="s">
        <v>292</v>
      </c>
      <c r="B280" s="60" t="s">
        <v>88</v>
      </c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>
        <v>730.6</v>
      </c>
      <c r="S280" s="62">
        <v>607.06299999999999</v>
      </c>
      <c r="T280" s="62">
        <v>518.5</v>
      </c>
      <c r="U280" s="62">
        <v>634.76</v>
      </c>
      <c r="V280" s="61">
        <f t="shared" si="466"/>
        <v>634.76</v>
      </c>
      <c r="W280" s="62">
        <v>593.31299999999999</v>
      </c>
      <c r="X280" s="62">
        <v>582.71</v>
      </c>
      <c r="Y280" s="62"/>
      <c r="Z280" s="62"/>
      <c r="AA280" s="62"/>
      <c r="AB280" s="62">
        <f>'Histórico | Historic data'!BA368</f>
        <v>607.4</v>
      </c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1"/>
    </row>
    <row r="281" spans="1:47" hidden="1" outlineLevel="1">
      <c r="A281" s="60" t="s">
        <v>120</v>
      </c>
      <c r="B281" s="60" t="s">
        <v>70</v>
      </c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>
        <v>194.1</v>
      </c>
      <c r="S281" s="62">
        <v>173.61199999999999</v>
      </c>
      <c r="T281" s="62">
        <v>197.5</v>
      </c>
      <c r="U281" s="62">
        <v>908.44200000000001</v>
      </c>
      <c r="V281" s="61">
        <f t="shared" si="466"/>
        <v>908.44200000000001</v>
      </c>
      <c r="W281" s="62">
        <v>225.303</v>
      </c>
      <c r="X281" s="62">
        <v>163.80600000000001</v>
      </c>
      <c r="Y281" s="62"/>
      <c r="Z281" s="62"/>
      <c r="AA281" s="62"/>
      <c r="AB281" s="62">
        <f>'Histórico | Historic data'!BA369</f>
        <v>98.2</v>
      </c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1"/>
    </row>
    <row r="282" spans="1:47" hidden="1" outlineLevel="1">
      <c r="A282" s="60" t="s">
        <v>293</v>
      </c>
      <c r="B282" s="60" t="s">
        <v>71</v>
      </c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>
        <v>1628.2</v>
      </c>
      <c r="S282" s="62">
        <v>848.58699999999999</v>
      </c>
      <c r="T282" s="62">
        <v>127.1</v>
      </c>
      <c r="U282" s="62">
        <v>329.67599999999999</v>
      </c>
      <c r="V282" s="61">
        <f t="shared" si="466"/>
        <v>329.67599999999999</v>
      </c>
      <c r="W282" s="62">
        <v>132.77699999999999</v>
      </c>
      <c r="X282" s="62">
        <v>167.667</v>
      </c>
      <c r="Y282" s="62"/>
      <c r="Z282" s="62"/>
      <c r="AA282" s="62"/>
      <c r="AB282" s="62">
        <f>'Histórico | Historic data'!BA370</f>
        <v>219.4</v>
      </c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1"/>
    </row>
    <row r="283" spans="1:47" hidden="1" outlineLevel="1">
      <c r="A283" s="60" t="s">
        <v>294</v>
      </c>
      <c r="B283" s="60" t="s">
        <v>89</v>
      </c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>
        <v>454</v>
      </c>
      <c r="S283" s="62">
        <v>419.11399999999998</v>
      </c>
      <c r="T283" s="62">
        <v>421.3</v>
      </c>
      <c r="U283" s="62">
        <v>491.30099999999999</v>
      </c>
      <c r="V283" s="61">
        <f t="shared" si="466"/>
        <v>491.30099999999999</v>
      </c>
      <c r="W283" s="62">
        <v>593.03499999999997</v>
      </c>
      <c r="X283" s="62">
        <v>509.26900000000001</v>
      </c>
      <c r="Y283" s="62"/>
      <c r="Z283" s="62"/>
      <c r="AA283" s="62"/>
      <c r="AB283" s="62">
        <f>'Histórico | Historic data'!BA371</f>
        <v>18.5</v>
      </c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1"/>
    </row>
    <row r="284" spans="1:47" hidden="1" outlineLevel="1">
      <c r="A284" s="60" t="s">
        <v>295</v>
      </c>
      <c r="B284" s="60" t="s">
        <v>90</v>
      </c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>
        <v>1176.5</v>
      </c>
      <c r="S284" s="62">
        <v>1096.18</v>
      </c>
      <c r="T284" s="62">
        <v>986.3</v>
      </c>
      <c r="U284" s="62">
        <v>970.47900000000004</v>
      </c>
      <c r="V284" s="61">
        <f>U284</f>
        <v>970.47900000000004</v>
      </c>
      <c r="W284" s="62">
        <v>808.67600000000004</v>
      </c>
      <c r="X284" s="62">
        <v>882.19299999999998</v>
      </c>
      <c r="Y284" s="62"/>
      <c r="Z284" s="62"/>
      <c r="AA284" s="62"/>
      <c r="AB284" s="62">
        <f>'Histórico | Historic data'!BA372</f>
        <v>766.8</v>
      </c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1"/>
    </row>
    <row r="285" spans="1:47" hidden="1" outlineLevel="1">
      <c r="A285" s="60" t="s">
        <v>272</v>
      </c>
      <c r="B285" s="60" t="s">
        <v>73</v>
      </c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1">
        <v>1316.7</v>
      </c>
      <c r="S285" s="61">
        <v>1246.942</v>
      </c>
      <c r="T285" s="61">
        <v>0</v>
      </c>
      <c r="U285" s="53">
        <v>0</v>
      </c>
      <c r="V285" s="61">
        <v>0</v>
      </c>
      <c r="W285" s="61">
        <v>0</v>
      </c>
      <c r="X285" s="62">
        <v>0</v>
      </c>
      <c r="Y285" s="62"/>
      <c r="Z285" s="62"/>
      <c r="AA285" s="62"/>
      <c r="AB285" s="61">
        <f>'Histórico | Historic data'!BA373</f>
        <v>0</v>
      </c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53"/>
      <c r="AU285" s="61"/>
    </row>
    <row r="286" spans="1:47" hidden="1" outlineLevel="1"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S286" s="52"/>
      <c r="T286" s="52"/>
      <c r="V286" s="61"/>
      <c r="X286" s="61"/>
      <c r="Y286" s="62"/>
      <c r="Z286" s="62"/>
      <c r="AA286" s="62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53"/>
      <c r="AP286" s="61"/>
      <c r="AQ286" s="53"/>
      <c r="AR286" s="53"/>
      <c r="AS286" s="53"/>
      <c r="AT286" s="53"/>
      <c r="AU286" s="61"/>
    </row>
    <row r="287" spans="1:47" hidden="1" outlineLevel="1">
      <c r="A287" s="54" t="s">
        <v>296</v>
      </c>
      <c r="B287" s="54" t="s">
        <v>93</v>
      </c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>
        <f>SUM(R288:R296)</f>
        <v>18061.600000000002</v>
      </c>
      <c r="S287" s="65">
        <f>SUM(S288:S296)</f>
        <v>18081.183000000001</v>
      </c>
      <c r="T287" s="56">
        <f>SUM(T288:T296)</f>
        <v>12915.1</v>
      </c>
      <c r="U287" s="65">
        <f>SUM(U288:U296)</f>
        <v>9213.0510000000013</v>
      </c>
      <c r="V287" s="65">
        <f t="shared" ref="V287" si="467">SUM(V288:V296)</f>
        <v>9213.0510000000013</v>
      </c>
      <c r="W287" s="65">
        <f>SUM(W288:W296)</f>
        <v>9262.9360000000015</v>
      </c>
      <c r="X287" s="65">
        <f>SUM(X288:X296)</f>
        <v>9027.228000000001</v>
      </c>
      <c r="Y287" s="56"/>
      <c r="Z287" s="56"/>
      <c r="AA287" s="56"/>
      <c r="AB287" s="65">
        <f>'Histórico | Historic data'!BA375</f>
        <v>10710.699999999999</v>
      </c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</row>
    <row r="288" spans="1:47" hidden="1" outlineLevel="1">
      <c r="A288" s="60" t="s">
        <v>287</v>
      </c>
      <c r="B288" s="60" t="s">
        <v>83</v>
      </c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>
        <v>12965.7</v>
      </c>
      <c r="S288" s="62">
        <v>13026.12</v>
      </c>
      <c r="T288" s="62">
        <v>6069.8</v>
      </c>
      <c r="U288" s="62">
        <v>5947.8580000000002</v>
      </c>
      <c r="V288" s="62">
        <f t="shared" ref="V288:V296" si="468">U288</f>
        <v>5947.8580000000002</v>
      </c>
      <c r="W288" s="62">
        <v>6059.0540000000001</v>
      </c>
      <c r="X288" s="62">
        <v>5653.7539999999999</v>
      </c>
      <c r="Y288" s="62"/>
      <c r="Z288" s="62"/>
      <c r="AA288" s="62"/>
      <c r="AB288" s="62">
        <f>'Histórico | Historic data'!BA376</f>
        <v>6467.3</v>
      </c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</row>
    <row r="289" spans="1:47" hidden="1" outlineLevel="1">
      <c r="A289" s="60" t="s">
        <v>333</v>
      </c>
      <c r="B289" s="60" t="s">
        <v>334</v>
      </c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>
        <f>'Histórico | Historic data'!BA377</f>
        <v>365.2</v>
      </c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</row>
    <row r="290" spans="1:47" hidden="1" outlineLevel="1">
      <c r="A290" s="60" t="s">
        <v>288</v>
      </c>
      <c r="B290" s="60" t="s">
        <v>84</v>
      </c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>
        <v>1644.7</v>
      </c>
      <c r="S290" s="62">
        <v>1539.135</v>
      </c>
      <c r="T290" s="62">
        <v>1497.9</v>
      </c>
      <c r="U290" s="62">
        <v>851.84</v>
      </c>
      <c r="V290" s="62">
        <f t="shared" si="468"/>
        <v>851.84</v>
      </c>
      <c r="W290" s="62">
        <v>756.88499999999999</v>
      </c>
      <c r="X290" s="62">
        <v>778.846</v>
      </c>
      <c r="Y290" s="62"/>
      <c r="Z290" s="62"/>
      <c r="AA290" s="62"/>
      <c r="AB290" s="62">
        <f>'Histórico | Historic data'!BA378</f>
        <v>598.29999999999995</v>
      </c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</row>
    <row r="291" spans="1:47" hidden="1" outlineLevel="1">
      <c r="A291" s="60" t="s">
        <v>291</v>
      </c>
      <c r="B291" s="60" t="s">
        <v>87</v>
      </c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>
        <v>12.1</v>
      </c>
      <c r="S291" s="62">
        <v>9.3089999999999993</v>
      </c>
      <c r="T291" s="62">
        <v>6</v>
      </c>
      <c r="U291" s="62">
        <v>16.068999999999999</v>
      </c>
      <c r="V291" s="62">
        <f t="shared" si="468"/>
        <v>16.068999999999999</v>
      </c>
      <c r="W291" s="62">
        <v>17.52</v>
      </c>
      <c r="X291" s="62">
        <v>28.594000000000001</v>
      </c>
      <c r="Y291" s="62"/>
      <c r="Z291" s="62"/>
      <c r="AA291" s="62"/>
      <c r="AB291" s="62">
        <f>'Histórico | Historic data'!BA379</f>
        <v>16</v>
      </c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</row>
    <row r="292" spans="1:47" hidden="1" outlineLevel="1">
      <c r="A292" s="60" t="s">
        <v>292</v>
      </c>
      <c r="B292" s="60" t="s">
        <v>88</v>
      </c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>
        <v>121.3</v>
      </c>
      <c r="S292" s="62">
        <v>122.70399999999999</v>
      </c>
      <c r="T292" s="62">
        <v>125.5</v>
      </c>
      <c r="U292" s="62">
        <v>127.194</v>
      </c>
      <c r="V292" s="62">
        <f t="shared" si="468"/>
        <v>127.194</v>
      </c>
      <c r="W292" s="62">
        <v>161.02199999999999</v>
      </c>
      <c r="X292" s="62">
        <v>175.69399999999999</v>
      </c>
      <c r="Y292" s="62"/>
      <c r="Z292" s="62"/>
      <c r="AA292" s="62"/>
      <c r="AB292" s="62">
        <f>'Histórico | Historic data'!BA380</f>
        <v>172.2</v>
      </c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</row>
    <row r="293" spans="1:47" hidden="1" outlineLevel="1">
      <c r="A293" s="60" t="s">
        <v>297</v>
      </c>
      <c r="B293" s="60" t="s">
        <v>75</v>
      </c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>
        <v>1310.9</v>
      </c>
      <c r="S293" s="62">
        <v>898.40700000000004</v>
      </c>
      <c r="T293" s="62">
        <v>3244.4</v>
      </c>
      <c r="U293" s="62">
        <v>328.09</v>
      </c>
      <c r="V293" s="62">
        <f t="shared" si="468"/>
        <v>328.09</v>
      </c>
      <c r="W293" s="62">
        <v>361.12400000000002</v>
      </c>
      <c r="X293" s="62">
        <v>404.88</v>
      </c>
      <c r="Y293" s="62"/>
      <c r="Z293" s="62"/>
      <c r="AA293" s="62"/>
      <c r="AB293" s="62">
        <f>'Histórico | Historic data'!BA381</f>
        <v>1313.3</v>
      </c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</row>
    <row r="294" spans="1:47" hidden="1" outlineLevel="1">
      <c r="A294" s="60" t="s">
        <v>293</v>
      </c>
      <c r="B294" s="60" t="s">
        <v>71</v>
      </c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>
        <v>443.4</v>
      </c>
      <c r="S294" s="62">
        <v>608.07000000000005</v>
      </c>
      <c r="T294" s="62">
        <v>0</v>
      </c>
      <c r="U294" s="62">
        <v>0</v>
      </c>
      <c r="V294" s="62">
        <f t="shared" si="468"/>
        <v>0</v>
      </c>
      <c r="W294" s="62">
        <v>0</v>
      </c>
      <c r="X294" s="62">
        <v>0</v>
      </c>
      <c r="Y294" s="62"/>
      <c r="Z294" s="62"/>
      <c r="AA294" s="62"/>
      <c r="AB294" s="62">
        <f>'Histórico | Historic data'!BA382</f>
        <v>0</v>
      </c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</row>
    <row r="295" spans="1:47" hidden="1" outlineLevel="1">
      <c r="A295" s="60" t="s">
        <v>294</v>
      </c>
      <c r="B295" s="60" t="s">
        <v>89</v>
      </c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>
        <v>799.1</v>
      </c>
      <c r="S295" s="62">
        <v>1152.039</v>
      </c>
      <c r="T295" s="62">
        <v>1227.0999999999999</v>
      </c>
      <c r="U295" s="62">
        <v>1255.4670000000001</v>
      </c>
      <c r="V295" s="62">
        <f t="shared" si="468"/>
        <v>1255.4670000000001</v>
      </c>
      <c r="W295" s="62">
        <v>1303.3900000000001</v>
      </c>
      <c r="X295" s="62">
        <v>1297.8800000000001</v>
      </c>
      <c r="Y295" s="62"/>
      <c r="Z295" s="62"/>
      <c r="AA295" s="62"/>
      <c r="AB295" s="62">
        <f>'Histórico | Historic data'!BA383</f>
        <v>939.3</v>
      </c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</row>
    <row r="296" spans="1:47" hidden="1" outlineLevel="1">
      <c r="A296" s="60" t="s">
        <v>298</v>
      </c>
      <c r="B296" s="60" t="s">
        <v>92</v>
      </c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>
        <v>764.4</v>
      </c>
      <c r="S296" s="62">
        <v>725.399</v>
      </c>
      <c r="T296" s="62">
        <v>744.4</v>
      </c>
      <c r="U296" s="62">
        <v>686.53300000000002</v>
      </c>
      <c r="V296" s="62">
        <f t="shared" si="468"/>
        <v>686.53300000000002</v>
      </c>
      <c r="W296" s="62">
        <v>603.94100000000003</v>
      </c>
      <c r="X296" s="62">
        <v>687.58</v>
      </c>
      <c r="Y296" s="62"/>
      <c r="Z296" s="62"/>
      <c r="AA296" s="62"/>
      <c r="AB296" s="61">
        <f>'Histórico | Historic data'!BA384</f>
        <v>839.1</v>
      </c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</row>
    <row r="297" spans="1:47" hidden="1" outlineLevel="1"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V297" s="61"/>
      <c r="W297" s="61"/>
      <c r="X297" s="61"/>
      <c r="Y297" s="62"/>
      <c r="Z297" s="62"/>
      <c r="AA297" s="62"/>
      <c r="AB297" s="52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53"/>
      <c r="AP297" s="61"/>
      <c r="AQ297" s="53"/>
      <c r="AR297" s="53"/>
      <c r="AS297" s="53"/>
      <c r="AT297" s="53"/>
      <c r="AU297" s="61"/>
    </row>
    <row r="298" spans="1:47" hidden="1" outlineLevel="1">
      <c r="A298" s="54" t="s">
        <v>299</v>
      </c>
      <c r="B298" s="54" t="s">
        <v>100</v>
      </c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>
        <f t="shared" ref="R298:X298" si="469">SUM(R299:R305)</f>
        <v>22007.599999999999</v>
      </c>
      <c r="S298" s="65">
        <f>SUM(S299:S305)</f>
        <v>20543.887000000002</v>
      </c>
      <c r="T298" s="65">
        <f>SUM(T299:T304)</f>
        <v>28029.115000000002</v>
      </c>
      <c r="U298" s="65">
        <f t="shared" si="469"/>
        <v>23103.239000000001</v>
      </c>
      <c r="V298" s="65">
        <f t="shared" si="469"/>
        <v>23103.239000000001</v>
      </c>
      <c r="W298" s="65">
        <f t="shared" si="469"/>
        <v>22070.680000000004</v>
      </c>
      <c r="X298" s="65">
        <f t="shared" si="469"/>
        <v>22237.667000000001</v>
      </c>
      <c r="Y298" s="56"/>
      <c r="Z298" s="56"/>
      <c r="AA298" s="56"/>
      <c r="AB298" s="65">
        <f>'Histórico | Historic data'!BA386</f>
        <v>15095.500000000002</v>
      </c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</row>
    <row r="299" spans="1:47" hidden="1" outlineLevel="1">
      <c r="A299" s="60" t="s">
        <v>300</v>
      </c>
      <c r="B299" s="60" t="s">
        <v>94</v>
      </c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>
        <v>12484.4</v>
      </c>
      <c r="S299" s="62">
        <v>12484.514999999999</v>
      </c>
      <c r="T299" s="62">
        <v>12484.514999999999</v>
      </c>
      <c r="U299" s="62">
        <v>12484.514999999999</v>
      </c>
      <c r="V299" s="61">
        <f t="shared" ref="V299:V304" si="470">U299</f>
        <v>12484.514999999999</v>
      </c>
      <c r="W299" s="62">
        <v>12484.514999999999</v>
      </c>
      <c r="X299" s="62">
        <v>12484.514999999999</v>
      </c>
      <c r="Y299" s="62"/>
      <c r="Z299" s="62"/>
      <c r="AA299" s="62"/>
      <c r="AB299" s="62">
        <f>'Histórico | Historic data'!BA387</f>
        <v>12484.5</v>
      </c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1"/>
    </row>
    <row r="300" spans="1:47" hidden="1" outlineLevel="1">
      <c r="A300" s="60" t="s">
        <v>301</v>
      </c>
      <c r="B300" s="60" t="s">
        <v>95</v>
      </c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>
        <v>-262.39999999999998</v>
      </c>
      <c r="S300" s="62">
        <v>-196.50800000000001</v>
      </c>
      <c r="T300" s="62">
        <v>-164.7</v>
      </c>
      <c r="U300" s="62">
        <v>-164.23599999999999</v>
      </c>
      <c r="V300" s="61">
        <f t="shared" si="470"/>
        <v>-164.23599999999999</v>
      </c>
      <c r="W300" s="62">
        <v>-83.775999999999996</v>
      </c>
      <c r="X300" s="62">
        <v>-54.911999999999999</v>
      </c>
      <c r="Y300" s="62"/>
      <c r="Z300" s="62"/>
      <c r="AA300" s="62"/>
      <c r="AB300" s="62">
        <f>'Histórico | Historic data'!BA388</f>
        <v>-61.1</v>
      </c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1"/>
    </row>
    <row r="301" spans="1:47" hidden="1" outlineLevel="1">
      <c r="A301" s="60" t="s">
        <v>302</v>
      </c>
      <c r="B301" s="60" t="s">
        <v>96</v>
      </c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>
        <v>10580.3</v>
      </c>
      <c r="S301" s="62">
        <v>10498.066000000001</v>
      </c>
      <c r="T301" s="62">
        <v>10427.700000000001</v>
      </c>
      <c r="U301" s="62">
        <v>10466.501</v>
      </c>
      <c r="V301" s="61">
        <f t="shared" si="470"/>
        <v>10466.501</v>
      </c>
      <c r="W301" s="62">
        <v>10420.288</v>
      </c>
      <c r="X301" s="62">
        <v>10460.6</v>
      </c>
      <c r="Y301" s="62"/>
      <c r="Z301" s="62"/>
      <c r="AA301" s="62"/>
      <c r="AB301" s="62">
        <f>'Histórico | Historic data'!BA389</f>
        <v>10485</v>
      </c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1"/>
    </row>
    <row r="302" spans="1:47" hidden="1" outlineLevel="1">
      <c r="A302" s="60" t="s">
        <v>305</v>
      </c>
      <c r="B302" s="60" t="s">
        <v>314</v>
      </c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>
        <v>0</v>
      </c>
      <c r="S302" s="62">
        <v>0</v>
      </c>
      <c r="T302" s="62">
        <v>0</v>
      </c>
      <c r="U302" s="62">
        <v>780.30799999999999</v>
      </c>
      <c r="V302" s="61">
        <f t="shared" si="470"/>
        <v>780.30799999999999</v>
      </c>
      <c r="W302" s="62">
        <v>51.703000000000003</v>
      </c>
      <c r="X302" s="62">
        <v>50.27</v>
      </c>
      <c r="Y302" s="62"/>
      <c r="Z302" s="62"/>
      <c r="AA302" s="62"/>
      <c r="AB302" s="62">
        <f>'Histórico | Historic data'!BA390</f>
        <v>0</v>
      </c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1"/>
    </row>
    <row r="303" spans="1:47" hidden="1" outlineLevel="1">
      <c r="A303" s="60" t="s">
        <v>304</v>
      </c>
      <c r="B303" s="60" t="s">
        <v>98</v>
      </c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>
        <v>-2647.3</v>
      </c>
      <c r="S303" s="62">
        <v>-3378.7130000000002</v>
      </c>
      <c r="T303" s="62">
        <v>3739.2</v>
      </c>
      <c r="U303" s="62">
        <v>0</v>
      </c>
      <c r="V303" s="61">
        <f t="shared" si="470"/>
        <v>0</v>
      </c>
      <c r="W303" s="62">
        <v>-934.81600000000003</v>
      </c>
      <c r="X303" s="62">
        <v>-1793.73</v>
      </c>
      <c r="Y303" s="62"/>
      <c r="Z303" s="62"/>
      <c r="AA303" s="62"/>
      <c r="AB303" s="62">
        <f>'Histórico | Historic data'!BA391</f>
        <v>-9030.4</v>
      </c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1"/>
    </row>
    <row r="304" spans="1:47" hidden="1" outlineLevel="1">
      <c r="A304" s="60" t="s">
        <v>303</v>
      </c>
      <c r="B304" s="60" t="s">
        <v>99</v>
      </c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>
        <v>1852.6</v>
      </c>
      <c r="S304" s="62">
        <v>1136.527</v>
      </c>
      <c r="T304" s="62">
        <v>1542.4</v>
      </c>
      <c r="U304" s="62">
        <v>0</v>
      </c>
      <c r="V304" s="61">
        <f t="shared" si="470"/>
        <v>0</v>
      </c>
      <c r="W304" s="62">
        <v>132.76599999999999</v>
      </c>
      <c r="X304" s="62">
        <v>1090.924</v>
      </c>
      <c r="Y304" s="62"/>
      <c r="Z304" s="62"/>
      <c r="AA304" s="62"/>
      <c r="AB304" s="62">
        <f>'Histórico | Historic data'!BA392</f>
        <v>1217.5</v>
      </c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1"/>
    </row>
    <row r="305" spans="1:47" hidden="1" outlineLevel="1">
      <c r="A305" s="52" t="s">
        <v>322</v>
      </c>
      <c r="B305" s="52" t="s">
        <v>99</v>
      </c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2">
        <v>-463.84899999999999</v>
      </c>
      <c r="V305" s="63">
        <f>U305</f>
        <v>-463.84899999999999</v>
      </c>
      <c r="W305" s="63">
        <v>0</v>
      </c>
      <c r="X305" s="63"/>
      <c r="Y305" s="62"/>
      <c r="Z305" s="62"/>
      <c r="AA305" s="62"/>
      <c r="AB305" s="61">
        <f>'Histórico | Historic data'!BA393</f>
        <v>0</v>
      </c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2"/>
      <c r="AU305" s="63"/>
    </row>
    <row r="306" spans="1:47" ht="33.75" hidden="1" outlineLevel="1">
      <c r="A306" s="86" t="s">
        <v>310</v>
      </c>
      <c r="B306" s="86" t="s">
        <v>101</v>
      </c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>
        <v>18.5</v>
      </c>
      <c r="S306" s="62">
        <v>16.337</v>
      </c>
      <c r="T306" s="62">
        <v>16.100000000000001</v>
      </c>
      <c r="U306" s="61">
        <v>17.225999999999999</v>
      </c>
      <c r="V306" s="61">
        <f>U306</f>
        <v>17.225999999999999</v>
      </c>
      <c r="W306" s="62">
        <v>16.715</v>
      </c>
      <c r="X306" s="62">
        <v>17.925000000000001</v>
      </c>
      <c r="Y306" s="62"/>
      <c r="Z306" s="62"/>
      <c r="AA306" s="62"/>
      <c r="AB306" s="62">
        <f>'Histórico | Historic data'!BA394</f>
        <v>0.2</v>
      </c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1"/>
      <c r="AU306" s="61"/>
    </row>
    <row r="307" spans="1:47" collapsed="1">
      <c r="X307" s="53"/>
      <c r="Y307" s="92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</row>
    <row r="308" spans="1:47">
      <c r="X308" s="53"/>
      <c r="Y308" s="92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</row>
    <row r="309" spans="1:47">
      <c r="T309" s="61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G5 G18:Q18 C16:F16 D17:F17 Q166:Q172 V16:X16 U16 R153:S156 M164:O166 N150:O150 O169 G16:Q16 R16:T16 R5 G17:Q17 G20:S20 G19:Q19 S19:T19 V20 S17:T17 U17 V17:V18 R18:T18 R17 U18 W17:W18 R23 R79 R68 R159 Q163 V163 V172 P68 T68:U68 U159 M163:N163 V245 X17 T220 S245" formula="1"/>
    <ignoredError sqref="P221:R221 U257:U258 R257:R258 W257:W258 U274 R298 S257:S258 S274 X257:X258 W298 U298 V298 X298 U221:W221 S221:T221 X221 T257:T258 S298:T298 AB2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4A4-6630-4FD0-B5A3-41E2E08B6CD5}">
  <sheetPr>
    <tabColor theme="6"/>
  </sheetPr>
  <dimension ref="A2:R80"/>
  <sheetViews>
    <sheetView showGridLines="0" topLeftCell="A6" zoomScale="85" zoomScaleNormal="85" workbookViewId="0">
      <selection activeCell="A2" sqref="A2"/>
    </sheetView>
  </sheetViews>
  <sheetFormatPr defaultRowHeight="15" outlineLevelRow="1"/>
  <cols>
    <col min="1" max="1" width="32" customWidth="1"/>
    <col min="2" max="2" width="26.140625" customWidth="1"/>
    <col min="3" max="3" width="10.85546875" bestFit="1" customWidth="1"/>
    <col min="4" max="4" width="10.5703125" bestFit="1" customWidth="1"/>
    <col min="5" max="5" width="10.28515625" bestFit="1" customWidth="1"/>
    <col min="6" max="7" width="10.5703125" bestFit="1" customWidth="1"/>
    <col min="8" max="8" width="10.28515625" bestFit="1" customWidth="1"/>
    <col min="9" max="9" width="10.5703125" customWidth="1"/>
    <col min="10" max="10" width="10.5703125" bestFit="1" customWidth="1"/>
    <col min="11" max="11" width="10.28515625" bestFit="1" customWidth="1"/>
    <col min="12" max="13" width="10.5703125" bestFit="1" customWidth="1"/>
    <col min="14" max="14" width="10.28515625" bestFit="1" customWidth="1"/>
    <col min="15" max="16" width="10.5703125" bestFit="1" customWidth="1"/>
  </cols>
  <sheetData>
    <row r="2" spans="2:18">
      <c r="B2" s="154" t="s">
        <v>152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</row>
    <row r="3" spans="2:18" outlineLevel="1"/>
    <row r="4" spans="2:18" outlineLevel="1">
      <c r="B4" s="149" t="s">
        <v>171</v>
      </c>
      <c r="C4" s="149"/>
      <c r="D4" s="149"/>
      <c r="E4" s="149"/>
      <c r="F4" s="149"/>
      <c r="I4" s="149" t="s">
        <v>176</v>
      </c>
      <c r="J4" s="149"/>
      <c r="K4" s="149"/>
      <c r="L4" s="149"/>
      <c r="O4" s="149"/>
      <c r="P4" s="149"/>
      <c r="Q4" s="149"/>
      <c r="R4" s="149"/>
    </row>
    <row r="5" spans="2:18" outlineLevel="1">
      <c r="B5" s="6"/>
      <c r="C5" s="6" t="s">
        <v>151</v>
      </c>
      <c r="D5" s="6" t="s">
        <v>150</v>
      </c>
      <c r="E5" s="6"/>
      <c r="F5" s="6"/>
      <c r="J5" t="s">
        <v>150</v>
      </c>
      <c r="K5" t="s">
        <v>151</v>
      </c>
    </row>
    <row r="6" spans="2:18" ht="15" customHeight="1" outlineLevel="1">
      <c r="C6" s="150" t="s">
        <v>174</v>
      </c>
      <c r="D6" s="151"/>
      <c r="J6" s="150" t="s">
        <v>174</v>
      </c>
      <c r="K6" s="151"/>
    </row>
    <row r="7" spans="2:18" outlineLevel="1">
      <c r="C7" s="1" t="s">
        <v>149</v>
      </c>
      <c r="D7" s="1" t="s">
        <v>148</v>
      </c>
      <c r="E7" s="1" t="s">
        <v>175</v>
      </c>
      <c r="F7" s="1" t="s">
        <v>117</v>
      </c>
      <c r="J7" s="1" t="s">
        <v>148</v>
      </c>
      <c r="K7" s="1" t="s">
        <v>149</v>
      </c>
      <c r="L7" s="1" t="s">
        <v>175</v>
      </c>
    </row>
    <row r="8" spans="2:18" outlineLevel="1">
      <c r="B8" s="3" t="s">
        <v>172</v>
      </c>
      <c r="C8" s="9">
        <v>5555.0449080232065</v>
      </c>
      <c r="D8" s="9">
        <v>5462.9</v>
      </c>
      <c r="E8" s="12" t="e">
        <f>#REF!</f>
        <v>#REF!</v>
      </c>
      <c r="F8" s="12" t="e">
        <f>#REF!</f>
        <v>#REF!</v>
      </c>
      <c r="H8" s="3" t="s">
        <v>170</v>
      </c>
      <c r="I8" s="3" t="s">
        <v>154</v>
      </c>
      <c r="J8" s="40">
        <v>30.5</v>
      </c>
      <c r="K8" s="40">
        <v>30.5</v>
      </c>
      <c r="L8" s="12"/>
    </row>
    <row r="9" spans="2:18" outlineLevel="1">
      <c r="B9" s="4" t="s">
        <v>153</v>
      </c>
      <c r="C9" s="10">
        <v>1643.7729087512657</v>
      </c>
      <c r="D9" s="10">
        <v>1510.3</v>
      </c>
      <c r="E9" s="13" t="e">
        <f>#REF!</f>
        <v>#REF!</v>
      </c>
      <c r="F9" s="13" t="e">
        <f>#REF!</f>
        <v>#REF!</v>
      </c>
      <c r="H9" s="4" t="s">
        <v>198</v>
      </c>
      <c r="I9" s="4" t="s">
        <v>177</v>
      </c>
      <c r="J9" s="41">
        <v>28.7</v>
      </c>
      <c r="K9" s="41">
        <v>28.7</v>
      </c>
      <c r="L9" s="13"/>
    </row>
    <row r="10" spans="2:18" outlineLevel="1">
      <c r="B10" s="3" t="s">
        <v>156</v>
      </c>
      <c r="C10" s="8">
        <v>909.43306791402279</v>
      </c>
      <c r="D10" s="8">
        <v>800.3</v>
      </c>
      <c r="E10" s="12" t="e">
        <f>#REF!</f>
        <v>#REF!</v>
      </c>
      <c r="F10" s="12" t="e">
        <f>#REF!</f>
        <v>#REF!</v>
      </c>
      <c r="H10" s="3" t="s">
        <v>157</v>
      </c>
      <c r="I10" s="3" t="s">
        <v>157</v>
      </c>
      <c r="J10" s="40">
        <v>23.3</v>
      </c>
      <c r="K10" s="40">
        <v>23.3</v>
      </c>
      <c r="L10" s="12"/>
    </row>
    <row r="11" spans="2:18" outlineLevel="1">
      <c r="B11" s="2" t="s">
        <v>173</v>
      </c>
      <c r="C11" s="11">
        <v>8108.2508846884948</v>
      </c>
      <c r="D11" s="11">
        <v>7773.5</v>
      </c>
      <c r="E11" s="14" t="e">
        <f>#REF!</f>
        <v>#REF!</v>
      </c>
      <c r="F11" s="14" t="e">
        <f>#REF!</f>
        <v>#REF!</v>
      </c>
      <c r="H11" s="4" t="s">
        <v>199</v>
      </c>
      <c r="I11" s="4" t="s">
        <v>178</v>
      </c>
      <c r="J11" s="41">
        <v>11.899999999999999</v>
      </c>
      <c r="K11" s="41">
        <v>11.899999999999999</v>
      </c>
      <c r="L11" s="13"/>
    </row>
    <row r="12" spans="2:18" outlineLevel="1">
      <c r="H12" s="3" t="s">
        <v>200</v>
      </c>
      <c r="I12" s="3" t="s">
        <v>179</v>
      </c>
      <c r="J12" s="40">
        <v>5.7</v>
      </c>
      <c r="K12" s="40">
        <v>5.7</v>
      </c>
      <c r="L12" s="12"/>
    </row>
    <row r="13" spans="2:18" outlineLevel="1">
      <c r="I13" s="2" t="s">
        <v>173</v>
      </c>
      <c r="J13" s="11">
        <f>SUM(J8:J10)</f>
        <v>82.5</v>
      </c>
      <c r="K13" s="11">
        <f>SUM(K8:K10)</f>
        <v>82.5</v>
      </c>
      <c r="L13" s="14"/>
    </row>
    <row r="14" spans="2:18" outlineLevel="1"/>
    <row r="16" spans="2:18" ht="16.5" customHeight="1"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</row>
    <row r="17" spans="1:13" outlineLevel="1"/>
    <row r="18" spans="1:13" outlineLevel="1"/>
    <row r="19" spans="1:13" outlineLevel="1">
      <c r="B19" s="49"/>
      <c r="C19" s="50" t="s">
        <v>148</v>
      </c>
    </row>
    <row r="20" spans="1:13" outlineLevel="1">
      <c r="B20" s="49"/>
      <c r="C20" s="50"/>
    </row>
    <row r="21" spans="1:13" outlineLevel="1">
      <c r="B21" s="49"/>
      <c r="C21" s="50"/>
    </row>
    <row r="22" spans="1:13" outlineLevel="1">
      <c r="B22" s="49"/>
      <c r="C22" s="50"/>
    </row>
    <row r="23" spans="1:13" outlineLevel="1">
      <c r="B23" s="49"/>
      <c r="C23" s="50"/>
    </row>
    <row r="24" spans="1:13" outlineLevel="1">
      <c r="B24" s="154" t="s">
        <v>180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1:13" outlineLevel="1">
      <c r="B25" s="49"/>
      <c r="C25" s="50"/>
    </row>
    <row r="26" spans="1:13" outlineLevel="1">
      <c r="B26" s="15"/>
      <c r="C26" s="20" t="s">
        <v>148</v>
      </c>
    </row>
    <row r="27" spans="1:13" outlineLevel="1">
      <c r="A27" s="16" t="s">
        <v>201</v>
      </c>
      <c r="B27" s="16" t="s">
        <v>189</v>
      </c>
      <c r="C27" s="21" t="e">
        <f>#REF!</f>
        <v>#REF!</v>
      </c>
    </row>
    <row r="28" spans="1:13" ht="24" outlineLevel="1">
      <c r="A28" s="48" t="s">
        <v>205</v>
      </c>
      <c r="B28" s="48" t="s">
        <v>202</v>
      </c>
      <c r="C28" s="22" t="e">
        <f>#REF!</f>
        <v>#REF!</v>
      </c>
    </row>
    <row r="29" spans="1:13" ht="35.25" outlineLevel="1">
      <c r="A29" s="48" t="s">
        <v>206</v>
      </c>
      <c r="B29" s="48" t="s">
        <v>203</v>
      </c>
      <c r="C29" s="22" t="e">
        <f>SUM(C30:C33)</f>
        <v>#REF!</v>
      </c>
    </row>
    <row r="30" spans="1:13" outlineLevel="1">
      <c r="A30" s="18" t="s">
        <v>181</v>
      </c>
      <c r="B30" s="18" t="s">
        <v>181</v>
      </c>
      <c r="C30" s="23" t="e">
        <f>#REF!</f>
        <v>#REF!</v>
      </c>
    </row>
    <row r="31" spans="1:13" outlineLevel="1">
      <c r="A31" s="18" t="s">
        <v>190</v>
      </c>
      <c r="B31" s="18" t="s">
        <v>190</v>
      </c>
      <c r="C31" s="23" t="e">
        <f>#REF!</f>
        <v>#REF!</v>
      </c>
    </row>
    <row r="32" spans="1:13" outlineLevel="1">
      <c r="A32" s="18" t="s">
        <v>182</v>
      </c>
      <c r="B32" s="18" t="s">
        <v>182</v>
      </c>
      <c r="C32" s="23" t="e">
        <f>-#REF!</f>
        <v>#REF!</v>
      </c>
    </row>
    <row r="33" spans="1:13" outlineLevel="1">
      <c r="A33" s="18" t="s">
        <v>183</v>
      </c>
      <c r="B33" s="18" t="s">
        <v>183</v>
      </c>
      <c r="C33" s="23" t="e">
        <f>#REF!</f>
        <v>#REF!</v>
      </c>
    </row>
    <row r="34" spans="1:13" outlineLevel="1">
      <c r="A34" s="17" t="s">
        <v>184</v>
      </c>
      <c r="B34" s="17" t="s">
        <v>184</v>
      </c>
      <c r="C34" s="22">
        <f>SUM(C35:C38)</f>
        <v>120.10545358</v>
      </c>
    </row>
    <row r="35" spans="1:13" outlineLevel="1">
      <c r="A35" s="18" t="s">
        <v>185</v>
      </c>
      <c r="B35" s="18" t="s">
        <v>185</v>
      </c>
      <c r="C35" s="23">
        <v>5.0421244400000012</v>
      </c>
    </row>
    <row r="36" spans="1:13" outlineLevel="1">
      <c r="A36" s="18" t="s">
        <v>186</v>
      </c>
      <c r="B36" s="18" t="s">
        <v>186</v>
      </c>
      <c r="C36" s="23">
        <v>136.12051005999999</v>
      </c>
    </row>
    <row r="37" spans="1:13" outlineLevel="1">
      <c r="A37" s="18" t="s">
        <v>187</v>
      </c>
      <c r="B37" s="18" t="s">
        <v>187</v>
      </c>
      <c r="C37" s="23">
        <v>-15.57479579</v>
      </c>
    </row>
    <row r="38" spans="1:13" outlineLevel="1">
      <c r="A38" s="18" t="s">
        <v>188</v>
      </c>
      <c r="B38" s="18" t="s">
        <v>188</v>
      </c>
      <c r="C38" s="23">
        <v>-5.4823851299999999</v>
      </c>
    </row>
    <row r="39" spans="1:13" ht="25.5" outlineLevel="1">
      <c r="A39" s="19" t="s">
        <v>207</v>
      </c>
      <c r="B39" s="19" t="s">
        <v>204</v>
      </c>
      <c r="C39" s="24" t="e">
        <f>C27+C28+C29+C34-0.1</f>
        <v>#REF!</v>
      </c>
    </row>
    <row r="41" spans="1:13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 spans="1:13">
      <c r="B42" s="44"/>
      <c r="C42" s="45"/>
      <c r="D42" s="7"/>
    </row>
    <row r="43" spans="1:13">
      <c r="B43" s="46"/>
      <c r="C43" s="47"/>
      <c r="D43" s="7"/>
    </row>
    <row r="45" spans="1:13">
      <c r="B45" s="154" t="s">
        <v>191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</row>
    <row r="46" spans="1:13" s="7" customFormat="1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s="7" customFormat="1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s="7" customFormat="1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2:17" s="7" customFormat="1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2:17" s="7" customFormat="1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2:17" s="7" customFormat="1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2:17" s="7" customFormat="1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2:17" s="7" customFormat="1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2:17" s="7" customFormat="1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8" spans="2:17">
      <c r="B58" s="153" t="s">
        <v>169</v>
      </c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</row>
    <row r="59" spans="2:17" hidden="1" outlineLevel="1"/>
    <row r="60" spans="2:17" hidden="1" outlineLevel="1">
      <c r="B60" s="5"/>
      <c r="C60" s="5" t="s">
        <v>158</v>
      </c>
      <c r="D60" s="5" t="s">
        <v>151</v>
      </c>
      <c r="E60" s="5" t="s">
        <v>121</v>
      </c>
      <c r="F60" s="5" t="s">
        <v>159</v>
      </c>
      <c r="G60" s="5" t="s">
        <v>162</v>
      </c>
      <c r="H60" s="5" t="s">
        <v>121</v>
      </c>
      <c r="I60" s="5" t="s">
        <v>160</v>
      </c>
      <c r="J60" s="5" t="s">
        <v>163</v>
      </c>
      <c r="K60" s="5" t="s">
        <v>121</v>
      </c>
      <c r="L60" s="5" t="s">
        <v>161</v>
      </c>
      <c r="M60" s="5" t="s">
        <v>164</v>
      </c>
      <c r="N60" s="5" t="s">
        <v>121</v>
      </c>
      <c r="O60" s="5" t="s">
        <v>151</v>
      </c>
      <c r="P60" s="5" t="s">
        <v>150</v>
      </c>
      <c r="Q60" s="5" t="s">
        <v>121</v>
      </c>
    </row>
    <row r="61" spans="2:17" hidden="1" outlineLevel="1">
      <c r="B61" s="5"/>
      <c r="C61" s="25" t="s">
        <v>165</v>
      </c>
      <c r="D61" s="25" t="s">
        <v>149</v>
      </c>
      <c r="E61" s="26" t="s">
        <v>118</v>
      </c>
      <c r="F61" s="25" t="s">
        <v>166</v>
      </c>
      <c r="G61" s="25" t="s">
        <v>168</v>
      </c>
      <c r="H61" s="26" t="s">
        <v>118</v>
      </c>
      <c r="I61" s="25" t="s">
        <v>167</v>
      </c>
      <c r="J61" s="25" t="s">
        <v>146</v>
      </c>
      <c r="K61" s="26" t="s">
        <v>118</v>
      </c>
      <c r="L61" s="25" t="s">
        <v>115</v>
      </c>
      <c r="M61" s="25" t="s">
        <v>114</v>
      </c>
      <c r="N61" s="26" t="s">
        <v>118</v>
      </c>
      <c r="O61" s="25" t="s">
        <v>149</v>
      </c>
      <c r="P61" s="25" t="s">
        <v>148</v>
      </c>
      <c r="Q61" s="26" t="s">
        <v>118</v>
      </c>
    </row>
    <row r="62" spans="2:17" hidden="1" outlineLevel="1">
      <c r="B62" s="27" t="s">
        <v>194</v>
      </c>
      <c r="C62" s="28">
        <v>2539.34285507</v>
      </c>
      <c r="D62" s="28">
        <v>2852.5750875699928</v>
      </c>
      <c r="E62" s="36">
        <f>D62/C62-1</f>
        <v>0.12335168993607915</v>
      </c>
      <c r="F62" s="28">
        <v>2367.1754886300014</v>
      </c>
      <c r="G62" s="28">
        <v>2775</v>
      </c>
      <c r="H62" s="36">
        <f>G62/F62-1</f>
        <v>0.17228317601667387</v>
      </c>
      <c r="I62" s="28">
        <v>2918.5073260599997</v>
      </c>
      <c r="J62" s="28">
        <v>3409.6</v>
      </c>
      <c r="K62" s="36">
        <f>J62/I62-1</f>
        <v>0.16826843967631144</v>
      </c>
      <c r="L62" s="28">
        <v>2074.0595849099977</v>
      </c>
      <c r="M62" s="28">
        <v>2587.6999999999998</v>
      </c>
      <c r="N62" s="36">
        <f>M62/L62-1</f>
        <v>0.24764978731905196</v>
      </c>
      <c r="O62" s="28">
        <f>D62</f>
        <v>2852.5750875699928</v>
      </c>
      <c r="P62" s="28">
        <v>3270.7</v>
      </c>
      <c r="Q62" s="36">
        <f>P62/O62-1</f>
        <v>0.14657805652582945</v>
      </c>
    </row>
    <row r="63" spans="2:17" hidden="1" outlineLevel="1">
      <c r="B63" s="29" t="s">
        <v>195</v>
      </c>
      <c r="C63" s="30">
        <v>1175.5013999999999</v>
      </c>
      <c r="D63" s="30">
        <v>1123.6726666666666</v>
      </c>
      <c r="E63" s="36">
        <f>D63/C63-1</f>
        <v>-4.4090745730573588E-2</v>
      </c>
      <c r="F63" s="30">
        <v>1186.9535999999998</v>
      </c>
      <c r="G63" s="30">
        <v>1146.5805</v>
      </c>
      <c r="H63" s="36">
        <f>G63/F63-1</f>
        <v>-3.4014050759861081E-2</v>
      </c>
      <c r="I63" s="30">
        <v>1137.0371666666667</v>
      </c>
      <c r="J63" s="30">
        <v>1156.336</v>
      </c>
      <c r="K63" s="36">
        <f>J63/I63-1</f>
        <v>1.6972913374423415E-2</v>
      </c>
      <c r="L63" s="30">
        <v>1091.3664000000001</v>
      </c>
      <c r="M63" s="30">
        <v>1130.9143999999999</v>
      </c>
      <c r="N63" s="36">
        <f>M63/L63-1</f>
        <v>3.6237142723103632E-2</v>
      </c>
      <c r="O63" s="30">
        <f>D63</f>
        <v>1123.6726666666666</v>
      </c>
      <c r="P63" s="30" t="e">
        <f>#REF!</f>
        <v>#REF!</v>
      </c>
      <c r="Q63" s="36" t="e">
        <f>P63/O63-1</f>
        <v>#REF!</v>
      </c>
    </row>
    <row r="64" spans="2:17" hidden="1" outlineLevel="1">
      <c r="B64" s="31" t="s">
        <v>155</v>
      </c>
      <c r="C64" s="32">
        <v>2.1602210385032294</v>
      </c>
      <c r="D64" s="32">
        <v>2.5386174926120177</v>
      </c>
      <c r="E64" s="36">
        <f>D64/C64-1</f>
        <v>0.17516561840864719</v>
      </c>
      <c r="F64" s="32">
        <v>1.9943285808560687</v>
      </c>
      <c r="G64" s="32">
        <v>2.4202400093146532</v>
      </c>
      <c r="H64" s="36">
        <f>G64/F64-1</f>
        <v>0.21356131208617657</v>
      </c>
      <c r="I64" s="32">
        <v>2.5667651081414369</v>
      </c>
      <c r="J64" s="32">
        <v>2.9486239293769283</v>
      </c>
      <c r="K64" s="36">
        <f>J64/I64-1</f>
        <v>0.14877045820214962</v>
      </c>
      <c r="L64" s="32">
        <v>1.9004246281633717</v>
      </c>
      <c r="M64" s="32">
        <v>2.2881484221971178</v>
      </c>
      <c r="N64" s="36">
        <f>M64/L64-1</f>
        <v>0.20401955872801669</v>
      </c>
      <c r="O64" s="32">
        <f>O62/O63</f>
        <v>2.5386174926120177</v>
      </c>
      <c r="P64" s="32" t="e">
        <f>P62/P63</f>
        <v>#REF!</v>
      </c>
      <c r="Q64" s="36" t="e">
        <f>P64/O64-1</f>
        <v>#REF!</v>
      </c>
    </row>
    <row r="65" spans="1:16" hidden="1" outlineLevel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idden="1" outlineLevel="1">
      <c r="A66" s="33" t="s">
        <v>208</v>
      </c>
      <c r="B66" s="33" t="s">
        <v>192</v>
      </c>
      <c r="C66" s="33" t="s">
        <v>193</v>
      </c>
      <c r="D66" s="5"/>
      <c r="E66" s="5"/>
      <c r="F66" s="5"/>
      <c r="K66" s="5"/>
      <c r="L66" s="5"/>
      <c r="M66" s="5"/>
      <c r="N66" s="5"/>
      <c r="O66" s="5"/>
      <c r="P66" s="5"/>
    </row>
    <row r="67" spans="1:16" hidden="1" outlineLevel="1">
      <c r="A67" s="34" t="s">
        <v>151</v>
      </c>
      <c r="B67" s="34" t="s">
        <v>149</v>
      </c>
      <c r="C67" s="35">
        <f>E64</f>
        <v>0.17516561840864719</v>
      </c>
      <c r="D67" s="5"/>
      <c r="E67" s="5"/>
      <c r="F67" s="5"/>
      <c r="K67" s="5"/>
      <c r="L67" s="5"/>
      <c r="M67" s="5"/>
      <c r="N67" s="5"/>
      <c r="O67" s="5"/>
      <c r="P67" s="5"/>
    </row>
    <row r="68" spans="1:16" hidden="1" outlineLevel="1">
      <c r="A68" s="34" t="s">
        <v>162</v>
      </c>
      <c r="B68" s="34" t="s">
        <v>168</v>
      </c>
      <c r="C68" s="35">
        <f>H64</f>
        <v>0.21356131208617657</v>
      </c>
      <c r="D68" s="5"/>
      <c r="E68" s="5"/>
      <c r="F68" s="5"/>
      <c r="G68" s="37"/>
      <c r="K68" s="5"/>
      <c r="L68" s="5"/>
      <c r="M68" s="5"/>
      <c r="N68" s="5"/>
      <c r="O68" s="5"/>
      <c r="P68" s="5"/>
    </row>
    <row r="69" spans="1:16" hidden="1" outlineLevel="1">
      <c r="A69" s="34" t="s">
        <v>163</v>
      </c>
      <c r="B69" s="34" t="s">
        <v>146</v>
      </c>
      <c r="C69" s="35">
        <f>K64</f>
        <v>0.14877045820214962</v>
      </c>
      <c r="D69" s="5"/>
      <c r="E69" s="5"/>
      <c r="F69" s="5"/>
      <c r="G69" s="38"/>
      <c r="K69" s="5"/>
      <c r="L69" s="5"/>
      <c r="M69" s="5"/>
      <c r="N69" s="5"/>
      <c r="P69" s="5"/>
    </row>
    <row r="70" spans="1:16" hidden="1" outlineLevel="1">
      <c r="A70" s="34" t="s">
        <v>164</v>
      </c>
      <c r="B70" s="34" t="s">
        <v>114</v>
      </c>
      <c r="C70" s="35">
        <f>N64</f>
        <v>0.20401955872801669</v>
      </c>
      <c r="D70" s="5"/>
      <c r="E70" s="5"/>
      <c r="F70" s="5"/>
      <c r="G70" s="38"/>
      <c r="K70" s="5"/>
      <c r="L70" s="5"/>
      <c r="M70" s="5"/>
      <c r="N70" s="5"/>
      <c r="O70" s="5"/>
      <c r="P70" s="5"/>
    </row>
    <row r="71" spans="1:16" hidden="1" outlineLevel="1">
      <c r="A71" s="34" t="s">
        <v>150</v>
      </c>
      <c r="B71" s="34" t="s">
        <v>148</v>
      </c>
      <c r="C71" s="35" t="e">
        <f>Q64</f>
        <v>#REF!</v>
      </c>
      <c r="D71" s="5"/>
      <c r="E71" s="5"/>
      <c r="F71" s="5"/>
      <c r="G71" s="38"/>
      <c r="K71" s="5"/>
      <c r="L71" s="5"/>
      <c r="M71" s="5"/>
      <c r="N71" s="5"/>
      <c r="O71" s="5"/>
      <c r="P71" s="5"/>
    </row>
    <row r="72" spans="1:16" hidden="1" outlineLevel="1">
      <c r="B72" s="5"/>
      <c r="C72" s="5"/>
      <c r="D72" s="5"/>
      <c r="E72" s="5"/>
      <c r="F72" s="5"/>
      <c r="G72" s="38"/>
      <c r="K72" s="5"/>
      <c r="L72" s="5"/>
      <c r="M72" s="5"/>
      <c r="N72" s="5"/>
      <c r="O72" s="5"/>
      <c r="P72" s="5"/>
    </row>
    <row r="73" spans="1:16" hidden="1" outlineLevel="1">
      <c r="B73" s="5"/>
      <c r="C73" s="5"/>
      <c r="D73" s="5"/>
      <c r="E73" s="5"/>
      <c r="F73" s="5"/>
      <c r="G73" s="38"/>
      <c r="K73" s="5"/>
      <c r="L73" s="5"/>
      <c r="M73" s="5"/>
      <c r="N73" s="5"/>
      <c r="O73" s="5"/>
      <c r="P73" s="5"/>
    </row>
    <row r="74" spans="1:16" hidden="1" outlineLevel="1">
      <c r="B74" s="5"/>
      <c r="C74" s="5"/>
      <c r="D74" s="5"/>
      <c r="E74" s="5"/>
      <c r="F74" s="5"/>
      <c r="K74" s="5"/>
      <c r="L74" s="5"/>
      <c r="M74" s="5"/>
      <c r="N74" s="5"/>
      <c r="O74" s="5"/>
      <c r="P74" s="5"/>
    </row>
    <row r="75" spans="1:16" hidden="1" outlineLevel="1"/>
    <row r="76" spans="1:16" hidden="1" outlineLevel="1"/>
    <row r="77" spans="1:16" hidden="1" outlineLevel="1">
      <c r="D77" s="39"/>
      <c r="E77" s="39" t="s">
        <v>196</v>
      </c>
      <c r="J77" s="39" t="s">
        <v>209</v>
      </c>
    </row>
    <row r="78" spans="1:16" hidden="1" outlineLevel="1"/>
    <row r="79" spans="1:16" hidden="1" outlineLevel="1"/>
    <row r="80" spans="1:16" collapsed="1"/>
  </sheetData>
  <mergeCells count="10">
    <mergeCell ref="B2:M2"/>
    <mergeCell ref="B4:F4"/>
    <mergeCell ref="I4:L4"/>
    <mergeCell ref="O4:R4"/>
    <mergeCell ref="C6:D6"/>
    <mergeCell ref="J6:K6"/>
    <mergeCell ref="B16:M16"/>
    <mergeCell ref="B58:M58"/>
    <mergeCell ref="B45:M45"/>
    <mergeCell ref="B24:M2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asta" ma:contentTypeID="0x012000FBBBC9C2FBAF1044B9178F2BAD1B9F6C" ma:contentTypeVersion="0" ma:contentTypeDescription="Crie uma nova pasta." ma:contentTypeScope="" ma:versionID="f2ea8927995d7fac5a74dae9331ea9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ceae06c93b83b44ce5ec9c260e78d74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Contagem de Itens Filhos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Contagem de Elementos Filho da Pasta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ListForm</Display>
  <Edit>ListForm</Edit>
  <New>ListForm</New>
</FormTemplates>
</file>

<file path=customXml/itemProps1.xml><?xml version="1.0" encoding="utf-8"?>
<ds:datastoreItem xmlns:ds="http://schemas.openxmlformats.org/officeDocument/2006/customXml" ds:itemID="{AC80A897-8DF3-40D9-ABF7-2A4C0CB2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D97DF3-A43A-4E68-9B11-B6E6E4EBFECD}">
  <ds:schemaRefs>
    <ds:schemaRef ds:uri="http://www.w3.org/XML/1998/namespace"/>
    <ds:schemaRef ds:uri="http://purl.org/dc/dcmitype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DC2F66D-7D78-40F4-AE09-B617DC0C6F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 | Cover</vt:lpstr>
      <vt:lpstr>Full model</vt:lpstr>
      <vt:lpstr>Histórico | Historic data</vt:lpstr>
      <vt:lpstr>Natura Avon desde l since 2020</vt:lpstr>
      <vt:lpstr>Graphs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Villares</dc:creator>
  <cp:lastModifiedBy>NICHOLAS BAINES</cp:lastModifiedBy>
  <cp:lastPrinted>2023-08-08T12:58:04Z</cp:lastPrinted>
  <dcterms:created xsi:type="dcterms:W3CDTF">2022-10-20T17:34:27Z</dcterms:created>
  <dcterms:modified xsi:type="dcterms:W3CDTF">2026-03-17T00:23:23Z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0x012000FBBBC9C2FBAF1044B9178F2BAD1B9F6C</vt:lpwstr>
  </property>
</Properties>
</file>