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ricandrews/Desktop/Youtube/Customer Acquisition Cost/"/>
    </mc:Choice>
  </mc:AlternateContent>
  <bookViews>
    <workbookView xWindow="0" yWindow="460" windowWidth="28420" windowHeight="16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B30" i="1"/>
  <c r="B29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M25" i="1"/>
  <c r="M27" i="1"/>
  <c r="L25" i="1"/>
  <c r="L27" i="1"/>
  <c r="K25" i="1"/>
  <c r="K27" i="1"/>
  <c r="J25" i="1"/>
  <c r="J27" i="1"/>
  <c r="I25" i="1"/>
  <c r="I27" i="1"/>
  <c r="H25" i="1"/>
  <c r="H27" i="1"/>
  <c r="G25" i="1"/>
  <c r="G27" i="1"/>
  <c r="F25" i="1"/>
  <c r="F27" i="1"/>
  <c r="E25" i="1"/>
  <c r="E27" i="1"/>
  <c r="D25" i="1"/>
  <c r="D27" i="1"/>
  <c r="C25" i="1"/>
  <c r="C27" i="1"/>
  <c r="B25" i="1"/>
  <c r="B27" i="1"/>
  <c r="C10" i="1"/>
  <c r="D10" i="1"/>
  <c r="E10" i="1"/>
  <c r="F10" i="1"/>
  <c r="G10" i="1"/>
  <c r="H10" i="1"/>
  <c r="I10" i="1"/>
  <c r="J10" i="1"/>
  <c r="K10" i="1"/>
  <c r="L10" i="1"/>
  <c r="M10" i="1"/>
  <c r="C9" i="1"/>
  <c r="D9" i="1"/>
  <c r="E9" i="1"/>
  <c r="F9" i="1"/>
  <c r="G9" i="1"/>
  <c r="H9" i="1"/>
  <c r="I9" i="1"/>
  <c r="J9" i="1"/>
  <c r="K9" i="1"/>
  <c r="L9" i="1"/>
  <c r="M9" i="1"/>
  <c r="M12" i="1"/>
  <c r="L12" i="1"/>
  <c r="K12" i="1"/>
  <c r="J12" i="1"/>
  <c r="I12" i="1"/>
  <c r="H12" i="1"/>
  <c r="G12" i="1"/>
  <c r="F12" i="1"/>
  <c r="E12" i="1"/>
  <c r="D12" i="1"/>
  <c r="C12" i="1"/>
  <c r="B12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<sst xmlns="http://schemas.openxmlformats.org/spreadsheetml/2006/main" count="36" uniqueCount="36">
  <si>
    <t>Customer Acquisition Cost</t>
  </si>
  <si>
    <t>Paid Advertising</t>
  </si>
  <si>
    <t>Marketing Costs</t>
  </si>
  <si>
    <t>Other Marketing</t>
  </si>
  <si>
    <t>PR Agency</t>
  </si>
  <si>
    <t>Marketing Payroll</t>
  </si>
  <si>
    <t xml:space="preserve">Facebook </t>
  </si>
  <si>
    <t>Google</t>
  </si>
  <si>
    <t>Television</t>
  </si>
  <si>
    <t>Total Other</t>
  </si>
  <si>
    <t>Total Paid Ads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</si>
  <si>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</si>
  <si>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</si>
  <si>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</si>
  <si>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</si>
  <si>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</si>
  <si>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</si>
  <si>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</si>
  <si>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</si>
  <si>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</si>
  <si>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</si>
  <si>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</si>
  <si>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</si>
  <si>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Customers</t>
  </si>
  <si>
    <t>Sales</t>
  </si>
  <si>
    <t>Total Customers</t>
  </si>
  <si>
    <t>Returning Customers</t>
  </si>
  <si>
    <t>Total Orders</t>
  </si>
  <si>
    <t>Paid CAC</t>
  </si>
  <si>
    <t>Blended CAC</t>
  </si>
  <si>
    <t>New Customers - Paid</t>
  </si>
  <si>
    <t>New Customers - Organic</t>
  </si>
  <si>
    <t xml:space="preserve">How much does it cost the company (in advertising) to get one brand new customer. </t>
  </si>
  <si>
    <t>If you know how much customers buy on your products over their lifetime (CLV), you can compare CLV to CAC to understand profitability.</t>
  </si>
  <si>
    <t>CAC Definition:</t>
  </si>
  <si>
    <t>Significance: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</si>
</sst>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164" fontId="0" fillId="0" borderId="0" xfId="2" applyNumberFormat="1" applyFont="1"/>
    <xf numFmtId="165" fontId="0" fillId="0" borderId="0" xfId="1" applyNumberFormat="1" applyFont="1"/>
    <xf numFmtId="165" fontId="0" fillId="0" borderId="1" xfId="1" applyNumberFormat="1" applyFont="1" applyBorder="1"/>
    <xf numFmtId="164" fontId="4" fillId="0" borderId="0" xfId="2" applyNumberFormat="1" applyFont="1"/>
    <xf numFmtId="164" fontId="4" fillId="0" borderId="1" xfId="2" applyNumberFormat="1" applyFont="1" applyBorder="1"/>
    <xf numFmtId="164" fontId="5" fillId="0" borderId="0" xfId="2" applyNumberFormat="1" applyFont="1"/>
    <xf numFmtId="164" fontId="2" fillId="0" borderId="0" xfId="2" applyNumberFormat="1" applyFont="1"/>
    <xf numFmtId="165" fontId="2" fillId="0" borderId="0" xfId="1" applyNumberFormat="1" applyFont="1"/>
    <xf numFmtId="164" fontId="0" fillId="2" borderId="0" xfId="2" applyNumberFormat="1" applyFont="1" applyFill="1"/>
    <xf numFmtId="164" fontId="0" fillId="3" borderId="0" xfId="0" applyNumberFormat="1" applyFill="1"/>
    <xf numFmtId="0" fontId="0" fillId="0" borderId="0" xfId="0" applyFill="1"/>
    <xf numFmtId="0" fontId="0" fillId="0" borderId="0" xfId="0" applyFill="1" applyBorder="1"/>
    <xf numFmtId="0" fontId="6" fillId="0" borderId="0" xfId="0" applyFont="1"/>
    <xf numFmtId="0" fontId="0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1" max="1" width="23.83203125" customWidth="1"/>
    <col min="2" max="4" width="9" customWidth="1"/>
  </cols>
  <sheetData>
    <row r="1" spans="1:15" x14ac:dyDescent="0.25">
      <c r="A1" s="1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</row>
    <row r="2" spans="1:15" x14ac:dyDescent="0.25">
      <c r="A2" s="1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5" s="17" customFormat="1" x14ac:dyDescent="0.25">
      <c r="A3" s="1" t="s">
        <v>34</v>
      </c>
      <c r="B3" s="19" t="s">
        <v>32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5" s="17" customFormat="1" x14ac:dyDescent="0.25">
      <c r="A4" s="1" t="s">
        <v>35</v>
      </c>
      <c r="B4" s="19" t="s">
        <v>33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5" x14ac:dyDescent="0.25">
      <c r="A6" s="1" t="s">
        <v>2</v>
      </c>
    </row>
    <row r="8" spans="1:15" x14ac:dyDescent="0.25">
      <c r="A8" s="2" t="s">
        <v>1</v>
      </c>
    </row>
    <row r="9" spans="1:15" x14ac:dyDescent="0.25">
      <c r="A9" t="s">
        <v>6</v>
      </c>
      <c r="B9" s="7">
        <v>5000</v>
      </c>
      <c r="C9" s="7">
        <f>B9*1.1</f>
        <v>5500</v>
      </c>
      <c r="D9" s="7">
        <f t="shared" ref="D9:M9" si="0">C9*1.1</f>
        <v>6050.0000000000009</v>
      </c>
      <c r="E9" s="7">
        <f t="shared" si="0"/>
        <v>6655.0000000000018</v>
      </c>
      <c r="F9" s="7">
        <f t="shared" si="0"/>
        <v>7320.5000000000027</v>
      </c>
      <c r="G9" s="7">
        <f t="shared" si="0"/>
        <v>8052.5500000000038</v>
      </c>
      <c r="H9" s="7">
        <f t="shared" si="0"/>
        <v>8857.8050000000057</v>
      </c>
      <c r="I9" s="7">
        <f t="shared" si="0"/>
        <v>9743.5855000000065</v>
      </c>
      <c r="J9" s="7">
        <f t="shared" si="0"/>
        <v>10717.944050000007</v>
      </c>
      <c r="K9" s="7">
        <f t="shared" si="0"/>
        <v>11789.73845500001</v>
      </c>
      <c r="L9" s="7">
        <f t="shared" si="0"/>
        <v>12968.712300500012</v>
      </c>
      <c r="M9" s="7">
        <f t="shared" si="0"/>
        <v>14265.583530550015</v>
      </c>
    </row>
    <row r="10" spans="1:15" x14ac:dyDescent="0.25">
      <c r="A10" t="s">
        <v>7</v>
      </c>
      <c r="B10" s="7">
        <v>5000</v>
      </c>
      <c r="C10" s="7">
        <f>B10*1.075</f>
        <v>5375</v>
      </c>
      <c r="D10" s="7">
        <f t="shared" ref="D10:M10" si="1">C10*1.075</f>
        <v>5778.125</v>
      </c>
      <c r="E10" s="7">
        <f t="shared" si="1"/>
        <v>6211.484375</v>
      </c>
      <c r="F10" s="7">
        <f t="shared" si="1"/>
        <v>6677.345703125</v>
      </c>
      <c r="G10" s="7">
        <f t="shared" si="1"/>
        <v>7178.1466308593745</v>
      </c>
      <c r="H10" s="7">
        <f t="shared" si="1"/>
        <v>7716.5076281738275</v>
      </c>
      <c r="I10" s="7">
        <f t="shared" si="1"/>
        <v>8295.245700286865</v>
      </c>
      <c r="J10" s="7">
        <f t="shared" si="1"/>
        <v>8917.3891278083793</v>
      </c>
      <c r="K10" s="7">
        <f t="shared" si="1"/>
        <v>9586.1933123940071</v>
      </c>
      <c r="L10" s="7">
        <f t="shared" si="1"/>
        <v>10305.157810823557</v>
      </c>
      <c r="M10" s="7">
        <f t="shared" si="1"/>
        <v>11078.044646635324</v>
      </c>
    </row>
    <row r="11" spans="1:15" x14ac:dyDescent="0.25">
      <c r="A11" t="s">
        <v>8</v>
      </c>
      <c r="B11" s="8">
        <v>2000</v>
      </c>
      <c r="C11" s="8">
        <v>2000</v>
      </c>
      <c r="D11" s="8">
        <v>2000</v>
      </c>
      <c r="E11" s="8">
        <v>2000</v>
      </c>
      <c r="F11" s="8">
        <v>2000</v>
      </c>
      <c r="G11" s="8">
        <v>2000</v>
      </c>
      <c r="H11" s="8">
        <v>5000</v>
      </c>
      <c r="I11" s="8">
        <v>5000</v>
      </c>
      <c r="J11" s="8">
        <v>5000</v>
      </c>
      <c r="K11" s="8">
        <v>5000</v>
      </c>
      <c r="L11" s="8">
        <v>5000</v>
      </c>
      <c r="M11" s="8">
        <v>5000</v>
      </c>
      <c r="O11" s="15"/>
    </row>
    <row r="12" spans="1:15" s="1" customFormat="1" x14ac:dyDescent="0.25">
      <c r="A12" s="1" t="s">
        <v>10</v>
      </c>
      <c r="B12" s="9">
        <f>SUM(B9:B11)</f>
        <v>12000</v>
      </c>
      <c r="C12" s="9">
        <f t="shared" ref="C12:M12" si="2">SUM(C9:C11)</f>
        <v>12875</v>
      </c>
      <c r="D12" s="9">
        <f t="shared" si="2"/>
        <v>13828.125</v>
      </c>
      <c r="E12" s="9">
        <f t="shared" si="2"/>
        <v>14866.484375000002</v>
      </c>
      <c r="F12" s="9">
        <f t="shared" si="2"/>
        <v>15997.845703125004</v>
      </c>
      <c r="G12" s="9">
        <f t="shared" si="2"/>
        <v>17230.696630859376</v>
      </c>
      <c r="H12" s="9">
        <f t="shared" si="2"/>
        <v>21574.312628173833</v>
      </c>
      <c r="I12" s="9">
        <f t="shared" si="2"/>
        <v>23038.83120028687</v>
      </c>
      <c r="J12" s="9">
        <f t="shared" si="2"/>
        <v>24635.333177808388</v>
      </c>
      <c r="K12" s="9">
        <f t="shared" si="2"/>
        <v>26375.931767394017</v>
      </c>
      <c r="L12" s="9">
        <f t="shared" si="2"/>
        <v>28273.870111323569</v>
      </c>
      <c r="M12" s="9">
        <f t="shared" si="2"/>
        <v>30343.628177185339</v>
      </c>
      <c r="O12"/>
    </row>
    <row r="13" spans="1:1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5" x14ac:dyDescent="0.25">
      <c r="A14" s="2" t="s">
        <v>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1"/>
    </row>
    <row r="15" spans="1:15" x14ac:dyDescent="0.25">
      <c r="A15" t="s">
        <v>4</v>
      </c>
      <c r="B15" s="7">
        <v>3000</v>
      </c>
      <c r="C15" s="7">
        <v>3000</v>
      </c>
      <c r="D15" s="7">
        <v>3000</v>
      </c>
      <c r="E15" s="7">
        <v>3000</v>
      </c>
      <c r="F15" s="7">
        <v>3000</v>
      </c>
      <c r="G15" s="7">
        <v>3000</v>
      </c>
      <c r="H15" s="7">
        <v>3000</v>
      </c>
      <c r="I15" s="7">
        <v>3000</v>
      </c>
      <c r="J15" s="7">
        <v>3000</v>
      </c>
      <c r="K15" s="7">
        <v>3000</v>
      </c>
      <c r="L15" s="7">
        <v>3000</v>
      </c>
      <c r="M15" s="7">
        <v>3000</v>
      </c>
    </row>
    <row r="16" spans="1:15" x14ac:dyDescent="0.25">
      <c r="A16" t="s">
        <v>5</v>
      </c>
      <c r="B16" s="8">
        <v>15000</v>
      </c>
      <c r="C16" s="8">
        <v>15000</v>
      </c>
      <c r="D16" s="8">
        <v>15000</v>
      </c>
      <c r="E16" s="8">
        <v>15000</v>
      </c>
      <c r="F16" s="8">
        <v>25000</v>
      </c>
      <c r="G16" s="8">
        <v>25000</v>
      </c>
      <c r="H16" s="8">
        <v>25000</v>
      </c>
      <c r="I16" s="8">
        <v>25000</v>
      </c>
      <c r="J16" s="8">
        <v>25000</v>
      </c>
      <c r="K16" s="8">
        <v>25000</v>
      </c>
      <c r="L16" s="8">
        <v>25000</v>
      </c>
      <c r="M16" s="8">
        <v>25000</v>
      </c>
      <c r="O16" s="16"/>
    </row>
    <row r="17" spans="1:15" s="1" customFormat="1" x14ac:dyDescent="0.25">
      <c r="A17" s="1" t="s">
        <v>9</v>
      </c>
      <c r="B17" s="10">
        <f>SUM(B15:B16)</f>
        <v>18000</v>
      </c>
      <c r="C17" s="10">
        <f t="shared" ref="C17:M17" si="3">SUM(C15:C16)</f>
        <v>18000</v>
      </c>
      <c r="D17" s="10">
        <f t="shared" si="3"/>
        <v>18000</v>
      </c>
      <c r="E17" s="10">
        <f t="shared" si="3"/>
        <v>18000</v>
      </c>
      <c r="F17" s="10">
        <f t="shared" si="3"/>
        <v>28000</v>
      </c>
      <c r="G17" s="10">
        <f t="shared" si="3"/>
        <v>28000</v>
      </c>
      <c r="H17" s="10">
        <f t="shared" si="3"/>
        <v>28000</v>
      </c>
      <c r="I17" s="10">
        <f t="shared" si="3"/>
        <v>28000</v>
      </c>
      <c r="J17" s="10">
        <f t="shared" si="3"/>
        <v>28000</v>
      </c>
      <c r="K17" s="10">
        <f t="shared" si="3"/>
        <v>28000</v>
      </c>
      <c r="L17" s="10">
        <f t="shared" si="3"/>
        <v>28000</v>
      </c>
      <c r="M17" s="10">
        <f t="shared" si="3"/>
        <v>28000</v>
      </c>
    </row>
    <row r="18" spans="1:15" x14ac:dyDescent="0.25">
      <c r="B18" s="4"/>
    </row>
    <row r="19" spans="1:15" x14ac:dyDescent="0.25">
      <c r="A19" s="1" t="s">
        <v>24</v>
      </c>
      <c r="B19" s="4"/>
    </row>
    <row r="20" spans="1:15" x14ac:dyDescent="0.25">
      <c r="B20" s="4"/>
    </row>
    <row r="21" spans="1:15" x14ac:dyDescent="0.25">
      <c r="A21" s="2" t="s">
        <v>23</v>
      </c>
      <c r="B21" s="4"/>
    </row>
    <row r="22" spans="1:15" x14ac:dyDescent="0.25">
      <c r="A22" t="s">
        <v>30</v>
      </c>
      <c r="B22" s="5">
        <v>100</v>
      </c>
      <c r="C22" s="5">
        <f>B22*1.1</f>
        <v>110.00000000000001</v>
      </c>
      <c r="D22" s="5">
        <f t="shared" ref="D22:M22" si="4">C22*1.1</f>
        <v>121.00000000000003</v>
      </c>
      <c r="E22" s="5">
        <f t="shared" si="4"/>
        <v>133.10000000000005</v>
      </c>
      <c r="F22" s="5">
        <f t="shared" si="4"/>
        <v>146.41000000000008</v>
      </c>
      <c r="G22" s="5">
        <f t="shared" si="4"/>
        <v>161.0510000000001</v>
      </c>
      <c r="H22" s="5">
        <f t="shared" si="4"/>
        <v>177.15610000000012</v>
      </c>
      <c r="I22" s="5">
        <f t="shared" si="4"/>
        <v>194.87171000000015</v>
      </c>
      <c r="J22" s="5">
        <f t="shared" si="4"/>
        <v>214.3588810000002</v>
      </c>
      <c r="K22" s="5">
        <f t="shared" si="4"/>
        <v>235.79476910000022</v>
      </c>
      <c r="L22" s="5">
        <f t="shared" si="4"/>
        <v>259.37424601000026</v>
      </c>
      <c r="M22" s="5">
        <f t="shared" si="4"/>
        <v>285.3116706110003</v>
      </c>
    </row>
    <row r="23" spans="1:15" x14ac:dyDescent="0.25">
      <c r="A23" t="s">
        <v>31</v>
      </c>
      <c r="B23" s="5">
        <v>50</v>
      </c>
      <c r="C23" s="5">
        <f>B23*1.15</f>
        <v>57.499999999999993</v>
      </c>
      <c r="D23" s="5">
        <f t="shared" ref="D23:G23" si="5">C23*1.15</f>
        <v>66.124999999999986</v>
      </c>
      <c r="E23" s="5">
        <f t="shared" si="5"/>
        <v>76.043749999999974</v>
      </c>
      <c r="F23" s="5">
        <f t="shared" si="5"/>
        <v>87.450312499999967</v>
      </c>
      <c r="G23" s="5">
        <f t="shared" si="5"/>
        <v>100.56785937499995</v>
      </c>
      <c r="H23" s="5">
        <f t="shared" ref="H23:M23" si="6">G23*0.95</f>
        <v>95.539466406249957</v>
      </c>
      <c r="I23" s="5">
        <f t="shared" si="6"/>
        <v>90.76249308593745</v>
      </c>
      <c r="J23" s="5">
        <f t="shared" si="6"/>
        <v>86.224368431640571</v>
      </c>
      <c r="K23" s="5">
        <f t="shared" si="6"/>
        <v>81.913150010058544</v>
      </c>
      <c r="L23" s="5">
        <f t="shared" si="6"/>
        <v>77.817492509555606</v>
      </c>
      <c r="M23" s="5">
        <f t="shared" si="6"/>
        <v>73.926617884077828</v>
      </c>
    </row>
    <row r="24" spans="1:15" x14ac:dyDescent="0.25">
      <c r="A24" t="s">
        <v>26</v>
      </c>
      <c r="B24" s="6">
        <v>90</v>
      </c>
      <c r="C24" s="6">
        <v>90</v>
      </c>
      <c r="D24" s="6">
        <v>90</v>
      </c>
      <c r="E24" s="6">
        <v>90</v>
      </c>
      <c r="F24" s="6">
        <v>90</v>
      </c>
      <c r="G24" s="6">
        <v>90</v>
      </c>
      <c r="H24" s="6">
        <v>90</v>
      </c>
      <c r="I24" s="6">
        <v>90</v>
      </c>
      <c r="J24" s="6">
        <v>90</v>
      </c>
      <c r="K24" s="6">
        <v>90</v>
      </c>
      <c r="L24" s="6">
        <v>90</v>
      </c>
      <c r="M24" s="6">
        <v>90</v>
      </c>
    </row>
    <row r="25" spans="1:15" s="1" customFormat="1" x14ac:dyDescent="0.25">
      <c r="A25" s="1" t="s">
        <v>25</v>
      </c>
      <c r="B25" s="11">
        <f>SUM(B22:B24)</f>
        <v>240</v>
      </c>
      <c r="C25" s="11">
        <f t="shared" ref="C25:M25" si="7">SUM(C22:C24)</f>
        <v>257.5</v>
      </c>
      <c r="D25" s="11">
        <f t="shared" si="7"/>
        <v>277.125</v>
      </c>
      <c r="E25" s="11">
        <f t="shared" si="7"/>
        <v>299.14375000000001</v>
      </c>
      <c r="F25" s="11">
        <f t="shared" si="7"/>
        <v>323.86031250000008</v>
      </c>
      <c r="G25" s="11">
        <f t="shared" si="7"/>
        <v>351.61885937500006</v>
      </c>
      <c r="H25" s="11">
        <f t="shared" si="7"/>
        <v>362.69556640625007</v>
      </c>
      <c r="I25" s="11">
        <f t="shared" si="7"/>
        <v>375.6342030859376</v>
      </c>
      <c r="J25" s="11">
        <f t="shared" si="7"/>
        <v>390.58324943164075</v>
      </c>
      <c r="K25" s="11">
        <f t="shared" si="7"/>
        <v>407.70791911005875</v>
      </c>
      <c r="L25" s="11">
        <f t="shared" si="7"/>
        <v>427.19173851955588</v>
      </c>
      <c r="M25" s="11">
        <f t="shared" si="7"/>
        <v>449.23828849507811</v>
      </c>
      <c r="O25" s="17"/>
    </row>
    <row r="26" spans="1: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5" x14ac:dyDescent="0.25">
      <c r="A27" t="s">
        <v>27</v>
      </c>
      <c r="B27" s="5">
        <f>B25*1.2</f>
        <v>288</v>
      </c>
      <c r="C27" s="5">
        <f t="shared" ref="C27:M27" si="8">C25*1.2</f>
        <v>309</v>
      </c>
      <c r="D27" s="5">
        <f t="shared" si="8"/>
        <v>332.55</v>
      </c>
      <c r="E27" s="5">
        <f t="shared" si="8"/>
        <v>358.97250000000003</v>
      </c>
      <c r="F27" s="5">
        <f t="shared" si="8"/>
        <v>388.63237500000008</v>
      </c>
      <c r="G27" s="5">
        <f t="shared" si="8"/>
        <v>421.94263125000003</v>
      </c>
      <c r="H27" s="5">
        <f t="shared" si="8"/>
        <v>435.23467968750009</v>
      </c>
      <c r="I27" s="5">
        <f t="shared" si="8"/>
        <v>450.7610437031251</v>
      </c>
      <c r="J27" s="5">
        <f t="shared" si="8"/>
        <v>468.69989931796886</v>
      </c>
      <c r="K27" s="5">
        <f t="shared" si="8"/>
        <v>489.24950293207047</v>
      </c>
      <c r="L27" s="5">
        <f t="shared" si="8"/>
        <v>512.63008622346706</v>
      </c>
      <c r="M27" s="5">
        <f t="shared" si="8"/>
        <v>539.08594619409371</v>
      </c>
    </row>
    <row r="29" spans="1:15" x14ac:dyDescent="0.25">
      <c r="A29" s="14" t="s">
        <v>28</v>
      </c>
      <c r="B29" s="13">
        <f>B12/B22</f>
        <v>120</v>
      </c>
      <c r="C29" s="13">
        <f t="shared" ref="C29:M29" si="9">C12/C22</f>
        <v>117.04545454545453</v>
      </c>
      <c r="D29" s="13">
        <f t="shared" si="9"/>
        <v>114.2820247933884</v>
      </c>
      <c r="E29" s="13">
        <f t="shared" si="9"/>
        <v>111.69409748309539</v>
      </c>
      <c r="F29" s="13">
        <f t="shared" si="9"/>
        <v>109.26743872088652</v>
      </c>
      <c r="G29" s="13">
        <f t="shared" si="9"/>
        <v>106.98906949264125</v>
      </c>
      <c r="H29" s="13">
        <f t="shared" si="9"/>
        <v>121.78137037434115</v>
      </c>
      <c r="I29" s="13">
        <f t="shared" si="9"/>
        <v>118.22563264974096</v>
      </c>
      <c r="J29" s="13">
        <f t="shared" si="9"/>
        <v>114.92564741373307</v>
      </c>
      <c r="K29" s="13">
        <f t="shared" si="9"/>
        <v>111.85969844906958</v>
      </c>
      <c r="L29" s="13">
        <f t="shared" si="9"/>
        <v>109.00800887622999</v>
      </c>
      <c r="M29" s="13">
        <f t="shared" si="9"/>
        <v>106.35256564235137</v>
      </c>
    </row>
    <row r="30" spans="1:15" x14ac:dyDescent="0.25">
      <c r="A30" s="14" t="s">
        <v>29</v>
      </c>
      <c r="B30" s="12">
        <f>B12/SUM(B22:B23)</f>
        <v>80</v>
      </c>
      <c r="C30" s="12">
        <f t="shared" ref="C30:M30" si="10">C12/SUM(C22:C23)</f>
        <v>76.865671641791039</v>
      </c>
      <c r="D30" s="12">
        <f t="shared" si="10"/>
        <v>73.897795591182359</v>
      </c>
      <c r="E30" s="12">
        <f t="shared" si="10"/>
        <v>71.082613632967764</v>
      </c>
      <c r="F30" s="12">
        <f t="shared" si="10"/>
        <v>68.407698305478831</v>
      </c>
      <c r="G30" s="12">
        <f t="shared" si="10"/>
        <v>65.861829196958567</v>
      </c>
      <c r="H30" s="12">
        <f t="shared" si="10"/>
        <v>79.115010605025219</v>
      </c>
      <c r="I30" s="12">
        <f t="shared" si="10"/>
        <v>80.658516912119481</v>
      </c>
      <c r="J30" s="12">
        <f t="shared" si="10"/>
        <v>81.958436554233231</v>
      </c>
      <c r="K30" s="12">
        <f t="shared" si="10"/>
        <v>83.019434458154009</v>
      </c>
      <c r="L30" s="12">
        <f t="shared" si="10"/>
        <v>83.85101674038728</v>
      </c>
      <c r="M30" s="12">
        <f t="shared" si="10"/>
        <v>84.466575944064701</v>
      </c>
    </row>
    <row r="42" spans="2:2" x14ac:dyDescent="0.2">
      <c r="B42" s="1"/>
    </row>
    <row r="43" spans="2:2" x14ac:dyDescent="0.2">
      <c r="B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2020-11-19T15:11:10Z</dcterms:created>
  <dcterms:modified xsi:type="dcterms:W3CDTF">2020-11-23T20:45:41Z</dcterms:modified>
</cp:coreProperties>
</file>