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G:\00_ESA\641_SEDOS BMWi\04-Arbeitspakete\AP8-Verkehr\Technoökonomische_Parameter\Schienenverkehr\Upload\Datenupload 23.08.2023\Kopien der Verknüpfung_2\"/>
    </mc:Choice>
  </mc:AlternateContent>
  <xr:revisionPtr revIDLastSave="0" documentId="8_{9BD49DA0-11D1-4E27-AF8F-8E71AB0D0F07}" xr6:coauthVersionLast="36" xr6:coauthVersionMax="36" xr10:uidLastSave="{00000000-0000-0000-0000-000000000000}"/>
  <bookViews>
    <workbookView xWindow="0" yWindow="0" windowWidth="28800" windowHeight="10425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Sheet1!$A$1:$G$25</definedName>
  </definedName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7" i="1"/>
  <c r="D18" i="1"/>
  <c r="D19" i="1"/>
  <c r="D20" i="1"/>
  <c r="D21" i="1"/>
  <c r="D22" i="1"/>
  <c r="D24" i="1"/>
  <c r="D2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G8" i="1" l="1"/>
  <c r="G2" i="1"/>
  <c r="G5" i="1"/>
  <c r="G15" i="1"/>
  <c r="G20" i="1"/>
  <c r="G17" i="1"/>
  <c r="G13" i="1"/>
  <c r="G12" i="1"/>
  <c r="G9" i="1"/>
  <c r="G3" i="1"/>
  <c r="G16" i="1"/>
  <c r="G24" i="1"/>
  <c r="G21" i="1"/>
  <c r="G7" i="1"/>
  <c r="G18" i="1"/>
  <c r="G14" i="1"/>
  <c r="G10" i="1"/>
  <c r="G4" i="1"/>
  <c r="G6" i="1"/>
  <c r="G25" i="1"/>
  <c r="G22" i="1"/>
  <c r="G19" i="1"/>
  <c r="G11" i="1"/>
</calcChain>
</file>

<file path=xl/sharedStrings.xml><?xml version="1.0" encoding="utf-8"?>
<sst xmlns="http://schemas.openxmlformats.org/spreadsheetml/2006/main" count="71" uniqueCount="28">
  <si>
    <t>process</t>
  </si>
  <si>
    <t>columns</t>
  </si>
  <si>
    <t>method</t>
  </si>
  <si>
    <t>source</t>
  </si>
  <si>
    <t>comment</t>
  </si>
  <si>
    <t>tra_rail_ice_frei_long_diesel_0</t>
  </si>
  <si>
    <t>ef_sec_diesel_emi_ch4_f_tra</t>
  </si>
  <si>
    <t>conversion_factor_sec_diesel</t>
  </si>
  <si>
    <t>capacity_tra_inst_0</t>
  </si>
  <si>
    <t>conversion_factor_exo_rail_long_tkm</t>
  </si>
  <si>
    <t>ef_sec_diesel_emi_n2o_f_tra</t>
  </si>
  <si>
    <t>tonnage</t>
  </si>
  <si>
    <t>mileage</t>
  </si>
  <si>
    <t>lifetime</t>
  </si>
  <si>
    <t>ef_sec_diesel_emi_co2_f_tra</t>
  </si>
  <si>
    <t>tra_rail_ice_frei_short_diesel_0</t>
  </si>
  <si>
    <t>conversion_factor_exo_rail_short_tkm</t>
  </si>
  <si>
    <t>tra_rail_oev_frei_long_0</t>
  </si>
  <si>
    <t>conversion_factor_sec_elec</t>
  </si>
  <si>
    <t>own calculations based on p.21</t>
  </si>
  <si>
    <t>Hilfsspalte comment 1 für Annahmen</t>
  </si>
  <si>
    <t>Hilfsspalte comment 2 für einheiten</t>
  </si>
  <si>
    <t>value taken from diesel from</t>
  </si>
  <si>
    <t>8UNFCCC2021</t>
  </si>
  <si>
    <t>capacity</t>
  </si>
  <si>
    <t>conversion</t>
  </si>
  <si>
    <t>ef_sec</t>
  </si>
  <si>
    <t>8Wouter&amp;Pablo2019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</si>
</sst>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SA/641_SEDOS%20BMWi/04-Arbeitspakete/AP8-Verkehr/Techno&#246;konomische_Parameter/Schienenverkehr/&#220;bersichtstabelle_Schienenverkehr_1608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Übersichtstabelle"/>
      <sheetName val="Energiebilanz 2021"/>
      <sheetName val="Daten_Bestand_V2"/>
      <sheetName val="Hilfsdatei für Quellen"/>
      <sheetName val="HIlfsdatei nur für Invest_koste"/>
      <sheetName val="Daten_Bestand"/>
      <sheetName val="Daten_Invest_V2"/>
      <sheetName val="erste Kalibrierungmit pkm_tkm"/>
      <sheetName val="Daten_Invest"/>
      <sheetName val="Übertrag_Datenformat Sedos_0"/>
      <sheetName val="Daten_SEDOS_final"/>
      <sheetName val="Tabelle5"/>
      <sheetName val="Tabelle4"/>
      <sheetName val="Tabelle2"/>
      <sheetName val="Übertrag_Datenformate_Sedos_1"/>
      <sheetName val="Infrastruktur"/>
      <sheetName val="Tabelle3"/>
      <sheetName val="Quellen_0"/>
      <sheetName val="Modellstruktur"/>
      <sheetName val="Berechnung shares"/>
      <sheetName val="Berechnung_Grundsätzlich"/>
      <sheetName val="Berechnung DieselHydrogenAmmnia"/>
      <sheetName val="Berechnung regio"/>
      <sheetName val="Berechnung Aufteilungen Güterve"/>
    </sheetNames>
    <sheetDataSet>
      <sheetData sheetId="0"/>
      <sheetData sheetId="1"/>
      <sheetData sheetId="2"/>
      <sheetData sheetId="3"/>
      <sheetData sheetId="4">
        <row r="3">
          <cell r="C3" t="str">
            <v>tra_rail_oev_pass_long_0</v>
          </cell>
          <cell r="D3" t="str">
            <v>long: definiert alles mit Eisenbahn</v>
          </cell>
          <cell r="E3" t="str">
            <v>Quellen</v>
          </cell>
          <cell r="F3" t="str">
            <v>8DeutscheBahnAG2023</v>
          </cell>
          <cell r="J3" t="str">
            <v>8Wouter&amp;Pablo2019</v>
          </cell>
          <cell r="K3" t="str">
            <v>8BMDV2021</v>
          </cell>
          <cell r="M3" t="str">
            <v>8Aryanpur&amp;Glynn2020</v>
          </cell>
          <cell r="O3" t="str">
            <v>eigene Berechnung basierend auf 8DeutscheBahnAG2023</v>
          </cell>
          <cell r="P3" t="str">
            <v>eigene Berechnung, basierend auf 8DeutscheBahnAG2023 und 8DLR&amp;DIW2023 , Daten in der Höhe vergleichbar mit JRC 2015 Daten</v>
          </cell>
        </row>
        <row r="4">
          <cell r="C4" t="str">
            <v>tra_rail_bemu_pass_long_0</v>
          </cell>
          <cell r="D4" t="str">
            <v>Annahmen von oev Übernehmen und mit Share, weil sonst inkonsistenz besteht zu daten von 8Aryanpur&amp;Glynn2020?</v>
          </cell>
          <cell r="E4" t="str">
            <v>Quellen</v>
          </cell>
          <cell r="H4" t="str">
            <v>8SCIVerkehr2020,  Batterietausch p.a.</v>
          </cell>
          <cell r="J4" t="str">
            <v>8Wouter&amp;Pablo2019</v>
          </cell>
          <cell r="K4" t="str">
            <v>8BMDV2021</v>
          </cell>
          <cell r="M4" t="str">
            <v>8Aryanpur&amp;Glynn2020</v>
          </cell>
          <cell r="O4" t="str">
            <v>eigene Berechnung basierend auf 8DeutscheBahnAG2023</v>
          </cell>
          <cell r="P4" t="str">
            <v>eigene Berechnung, basierend auf 8DeutscheBahnAG2023 und 8DLR&amp;DIW2023 , Daten in der Höhe vergleichbar mit JRC 2015 Daten</v>
          </cell>
        </row>
        <row r="5">
          <cell r="C5" t="str">
            <v>tra_rail_ice_pass_long_diesel_0</v>
          </cell>
          <cell r="D5" t="str">
            <v>diesel  fernverkehr</v>
          </cell>
          <cell r="E5" t="str">
            <v>Quellen</v>
          </cell>
          <cell r="F5" t="str">
            <v>eigene Berechnung basierend auf 8DeutscheBahnAG2023</v>
          </cell>
          <cell r="J5" t="str">
            <v>8Wouter&amp;Pablo2019</v>
          </cell>
          <cell r="L5" t="str">
            <v>8Aryanpur&amp;Glynn2020</v>
          </cell>
          <cell r="M5" t="str">
            <v>8Aryanpur&amp;Glynn2020</v>
          </cell>
          <cell r="N5" t="str">
            <v>8Kuder2014</v>
          </cell>
          <cell r="O5" t="str">
            <v>eigene Berechnung basierend auf 8DeutscheBahnAG2023</v>
          </cell>
          <cell r="P5" t="str">
            <v>eigene Berechnung, basierend auf 8DeutscheBahnAG2023 und 8DLR&amp;DIW2023 , Daten in der Höhe vergleichbar mit JRC 2015 Daten</v>
          </cell>
        </row>
        <row r="6">
          <cell r="C6" t="str">
            <v>tra_rail_steam_pass_coal_0</v>
          </cell>
          <cell r="E6" t="str">
            <v>Quellen</v>
          </cell>
          <cell r="F6" t="str">
            <v>Übersicht Wikipedia</v>
          </cell>
          <cell r="O6" t="str">
            <v>Geschichte erleben: Die Museumsbahnen in Baden-Württemberg. / bwegt.de 66 km pro fahrt Annahme 2 mal am Wochenende</v>
          </cell>
        </row>
        <row r="7">
          <cell r="C7" t="str">
            <v>tra_rail_ice_pass_long_ethanol_0</v>
          </cell>
          <cell r="E7" t="str">
            <v>Quellen</v>
          </cell>
          <cell r="F7" t="str">
            <v xml:space="preserve">https://www.forschungsinformationssystem.de/servlet/is/290584/ </v>
          </cell>
          <cell r="J7" t="str">
            <v>8Wouter&amp;Pablo2019, 8ETSAP2010</v>
          </cell>
          <cell r="M7" t="str">
            <v>8Wouter&amp;Pablo2019, 8ETSAP2010</v>
          </cell>
          <cell r="O7" t="str">
            <v>8Wouter&amp;Pablo2019, 8ETSAP2010</v>
          </cell>
          <cell r="P7" t="str">
            <v>eigene Berechnung, basierend auf 8DeutscheBahnAG2023 und 8DLR&amp;DIW2023 adopted from diesel according to 8ETSAP2010</v>
          </cell>
        </row>
        <row r="8">
          <cell r="C8" t="str">
            <v>tra_rail_fcev_pass_long_hydrogen_0</v>
          </cell>
          <cell r="D8" t="str">
            <v>brennstoffzelle wird verwendet</v>
          </cell>
          <cell r="E8" t="str">
            <v>Quellen</v>
          </cell>
          <cell r="F8" t="str">
            <v>8DeutscheBahnAG2022</v>
          </cell>
          <cell r="H8" t="str">
            <v xml:space="preserve"> FC Tausch p.a.; 8SCIVerkehr2020</v>
          </cell>
          <cell r="J8" t="str">
            <v>8Kuder2014</v>
          </cell>
          <cell r="K8" t="str">
            <v>8BMDV2021</v>
          </cell>
          <cell r="L8" t="str">
            <v>8Kuder2014</v>
          </cell>
          <cell r="M8" t="str">
            <v>8Pagenkopfetal2020</v>
          </cell>
          <cell r="O8" t="str">
            <v>8Kuder2014</v>
          </cell>
          <cell r="P8" t="str">
            <v>eigene Berechnung, basierend auf 8DeutscheBahnAG2023 und 8DLR&amp;DIW2023 , Daten in der Höhe vergleichbar mit JRC 2015 Daten</v>
          </cell>
        </row>
        <row r="9">
          <cell r="C9" t="str">
            <v>tra_rail_oev_pass_short_0</v>
          </cell>
          <cell r="E9" t="str">
            <v>Quellen</v>
          </cell>
          <cell r="F9" t="str">
            <v>verkehr in Zahlen + SBAHN</v>
          </cell>
          <cell r="J9" t="str">
            <v>In JRC Daten 0,078 -&gt; vergleichsrechnung mit UBA Daten: U Bahn 2,4 mal effizienter wie Fernverkehr</v>
          </cell>
          <cell r="K9" t="str">
            <v>8BMDV2021</v>
          </cell>
          <cell r="M9" t="str">
            <v>8Aryanpur&amp;Glynn2020</v>
          </cell>
          <cell r="O9" t="str">
            <v>eigene Berechnung basierend auf 8DeutscheBahnAG2023</v>
          </cell>
          <cell r="P9" t="str">
            <v>eigene Berechnung basierend auf 8DeutscheBahnAG2023</v>
          </cell>
        </row>
        <row r="10">
          <cell r="C10" t="str">
            <v>tra_rail_ice_pass_short_diesel_0</v>
          </cell>
          <cell r="D10">
            <v>0</v>
          </cell>
          <cell r="E10" t="str">
            <v>Quellen</v>
          </cell>
          <cell r="F10" t="str">
            <v>8DeutscheBahnAG2023; 8SCIVerkehr2020</v>
          </cell>
          <cell r="J10" t="str">
            <v>adapted from 8Wouter&amp;Pablo2019</v>
          </cell>
          <cell r="L10" t="str">
            <v>8Aryanpur&amp;Glynn2020</v>
          </cell>
          <cell r="M10" t="str">
            <v>8Pagenkopfetal2020</v>
          </cell>
          <cell r="O10" t="str">
            <v>eigene Berechnung basierend auf 8DeutscheBahnAG2023</v>
          </cell>
          <cell r="P10" t="str">
            <v>eigene Berechnung basierend auf 8DeutscheBahnAG2023</v>
          </cell>
        </row>
        <row r="11">
          <cell r="C11" t="str">
            <v>tra_rail_ice_pass_short_ethanol_0</v>
          </cell>
          <cell r="D11" t="str">
            <v>Alternative Antriebe und Kraftstoffe (deutschebahn.com) _ eher HVO als Ethanol</v>
          </cell>
          <cell r="E11" t="str">
            <v>Quellen</v>
          </cell>
          <cell r="J11" t="str">
            <v>8Wouter&amp;Pablo2019, 8ETSAP2010</v>
          </cell>
          <cell r="L11" t="str">
            <v xml:space="preserve">assumption taken from </v>
          </cell>
          <cell r="M11" t="str">
            <v>own calculation based on 8Wouter&amp;Pablo2019, 8ETSAP2010</v>
          </cell>
          <cell r="O11" t="str">
            <v>eigene Berechnung basierend auf 8DeutscheBahnAG2023</v>
          </cell>
          <cell r="P11" t="str">
            <v>eigene Berechnung basierend auf 8DeutscheBahnAG2023</v>
          </cell>
        </row>
        <row r="12">
          <cell r="C12" t="str">
            <v>tra_rail_fcev_pass_short_hydrogen_0</v>
          </cell>
          <cell r="D12" t="str">
            <v>fcemu</v>
          </cell>
          <cell r="E12" t="str">
            <v>Quellen</v>
          </cell>
          <cell r="F12" t="str">
            <v>evb-wasserstoffzug.de/wp-content/uploads/2022/08/220809-PI-Weltpremiere-final.pdf; https://www.allianz-pro-schiene.de/themen/aktuell/innovative-antriebe-auf-der-schiene/</v>
          </cell>
          <cell r="H12" t="str">
            <v>8SCIVerkehr2020</v>
          </cell>
          <cell r="J12" t="str">
            <v>8Kuder2014</v>
          </cell>
          <cell r="M12" t="str">
            <v>8Kuder2014</v>
          </cell>
          <cell r="O12" t="str">
            <v>8Kuder2014</v>
          </cell>
          <cell r="P12" t="str">
            <v>eigene Berechnung basierend auf 8DeutscheBahnAG2023</v>
          </cell>
        </row>
        <row r="13">
          <cell r="C13" t="str">
            <v>tra_rail_hyb_pass_short_hydrogen_0</v>
          </cell>
          <cell r="D13" t="str">
            <v>Wasserstoff-Batteriehybrid (fcemu)</v>
          </cell>
          <cell r="E13" t="str">
            <v>Quellen</v>
          </cell>
          <cell r="F13" t="str">
            <v>tridmoda-Antriebe gibt es noch nicht in Deutschland ( 8Pagenkopfetal2020)</v>
          </cell>
          <cell r="H13" t="str">
            <v>8SCIVerkehr2020,  Batterietausch p.a.</v>
          </cell>
          <cell r="J13" t="str">
            <v>own calculation based on Kuder2014 and Aryanour&amp;Glynn2020</v>
          </cell>
          <cell r="M13" t="str">
            <v>8Pagenkopfetal2020</v>
          </cell>
          <cell r="O13" t="str">
            <v>own calculation based on 8Aryanpur&amp;Glynn2020</v>
          </cell>
          <cell r="P13" t="str">
            <v>eigene Berechnung basierend auf 8DeutscheBahnAG2023</v>
          </cell>
        </row>
        <row r="14">
          <cell r="C14" t="str">
            <v>tra_rail_hyb_pass_short_diesel_0</v>
          </cell>
          <cell r="D14" t="str">
            <v>Hinweis: das sind eher Rangierloks wie Fahrloks, https://www.deutschebahn.com/de/konzern/bahnwelt/fahrzeuge_technik/hybridlok-6878118</v>
          </cell>
          <cell r="E14" t="str">
            <v>Quellen</v>
          </cell>
          <cell r="F14" t="str">
            <v>8SCIVerkehr2020</v>
          </cell>
          <cell r="H14" t="str">
            <v>8SCIVerkehr2020,  Batterietausch p.a.</v>
          </cell>
          <cell r="J14" t="str">
            <v>8DeutscheBahnAG2024</v>
          </cell>
          <cell r="K14" t="str">
            <v>elektro; https://www.deutschebahn.com/de/konzern/bahnwelt/fahrzeuge_technik/hybridlok-6878118</v>
          </cell>
          <cell r="M14" t="str">
            <v>8Pagenkopfetal2020</v>
          </cell>
          <cell r="O14" t="str">
            <v>Übernahme Daten Diesel, zu klären: constraint setzen auf Dieselnutzung, weil dieser ersetzt werden muss oder Reichweite reduzieren?</v>
          </cell>
          <cell r="P14" t="str">
            <v>eigene Berechnung basierend auf 8DeutscheBahnAG2023</v>
          </cell>
        </row>
        <row r="15">
          <cell r="C15" t="str">
            <v>tra_rail_bemu_pass_short_0</v>
          </cell>
          <cell r="D15" t="str">
            <v>Pfalznetz, Offenburg Ostbrandenburg</v>
          </cell>
          <cell r="E15" t="str">
            <v>Quellen</v>
          </cell>
          <cell r="F15" t="str">
            <v>8Pagenkopfetal2020</v>
          </cell>
          <cell r="H15" t="str">
            <v>8SCIVerkehr2020,  Batterietausch p.a.</v>
          </cell>
          <cell r="J15" t="str">
            <v>8Aryanpur&amp;Glynn2020</v>
          </cell>
          <cell r="L15" t="str">
            <v>8Aryanpur&amp;Glynn2020</v>
          </cell>
          <cell r="M15" t="str">
            <v>8Pagenkopfetal2020</v>
          </cell>
          <cell r="O15" t="str">
            <v>8Aryanpur&amp;Glynn2020 dort 70 % availability des Dieselzug</v>
          </cell>
          <cell r="P15" t="str">
            <v>8Wouter&amp;Pablo2019</v>
          </cell>
        </row>
        <row r="16">
          <cell r="C16" t="str">
            <v>tra_rail_ice_frei_long_diesel_0</v>
          </cell>
          <cell r="E16" t="str">
            <v>Quellen</v>
          </cell>
          <cell r="F16" t="str">
            <v>8SCIVerkehr2020</v>
          </cell>
          <cell r="J16" t="str">
            <v>8Wouter&amp;Pablo2019</v>
          </cell>
          <cell r="L16" t="str">
            <v>8Aryanpur&amp;Glynn2020</v>
          </cell>
          <cell r="M16" t="str">
            <v>8Aryanpur&amp;Glynn2020</v>
          </cell>
          <cell r="N16" t="str">
            <v>https://bmdv.bund.de/SharedDocs/DE/Artikel/E/schiene-aktuell/elektrobahn-klimaschonend-zukunft-bahn-elektrifizierungsprogramm.html; bezogen auf Fahrzeugkilometer im Jahr 2019 (Problem, das sagt nichts über Rangieren aus)</v>
          </cell>
          <cell r="O16" t="str">
            <v>8Wouter&amp;Pablo2019</v>
          </cell>
          <cell r="P16" t="str">
            <v>Übernahme der Daten von Elektro aus JRC, für Diesel 730</v>
          </cell>
        </row>
        <row r="17">
          <cell r="E17" t="str">
            <v>Quellen</v>
          </cell>
          <cell r="J17" t="str">
            <v>8Wouter&amp;Pablo2019</v>
          </cell>
          <cell r="L17" t="str">
            <v>8Aryanpur&amp;Glynn2020</v>
          </cell>
          <cell r="O17" t="str">
            <v>8Wouter&amp;Pablo2019</v>
          </cell>
          <cell r="P17" t="str">
            <v>8Wouter&amp;Pablo2019</v>
          </cell>
        </row>
        <row r="18">
          <cell r="C18" t="str">
            <v>tra_rail_fcev_frei_long_hydrogen_0</v>
          </cell>
          <cell r="E18" t="str">
            <v>Quellen</v>
          </cell>
          <cell r="H18" t="str">
            <v xml:space="preserve"> FC Tausch p.a.; 8SCIVerkehr2020</v>
          </cell>
          <cell r="J18" t="str">
            <v>own caluculation based on Zhang 2023 and 8Wouter&amp;Pablo2019</v>
          </cell>
          <cell r="L18" t="str">
            <v>8Aryanpur&amp;Glynn2020</v>
          </cell>
          <cell r="M18" t="str">
            <v>8Aryanpur&amp;Glynn2020</v>
          </cell>
          <cell r="O18" t="str">
            <v>8Kuder2014</v>
          </cell>
          <cell r="P18" t="str">
            <v>Übernahme der Daten von Elektro aus JRC</v>
          </cell>
        </row>
        <row r="19">
          <cell r="C19" t="str">
            <v>tra_rail_oev_frei_long_0</v>
          </cell>
          <cell r="E19" t="str">
            <v>Quellen</v>
          </cell>
          <cell r="F19" t="str">
            <v>8SCIVerkehr2020</v>
          </cell>
          <cell r="J19" t="str">
            <v>8Wouter&amp;Pablo2019</v>
          </cell>
          <cell r="L19" t="str">
            <v>8Aryanpur&amp;Glynn2020</v>
          </cell>
          <cell r="M19" t="str">
            <v>8Aryanpur&amp;Glynn2020</v>
          </cell>
          <cell r="O19" t="str">
            <v>8Wouter&amp;Pablo2019</v>
          </cell>
          <cell r="P19" t="str">
            <v>8Wouter&amp;Pablo2019</v>
          </cell>
        </row>
        <row r="20">
          <cell r="C20" t="str">
            <v>tra_rail_ice_frei_long_ammonia_0</v>
          </cell>
          <cell r="E20" t="str">
            <v>Quellen</v>
          </cell>
          <cell r="J20" t="str">
            <v>own caluculation based on Zhang 2023 and 8Wouter&amp;Pablo2019</v>
          </cell>
          <cell r="L20" t="str">
            <v>8Aryanpur&amp;Glynn2020</v>
          </cell>
          <cell r="M20" t="str">
            <v>Zhang 2023</v>
          </cell>
          <cell r="O20" t="str">
            <v>zu prüfen</v>
          </cell>
          <cell r="P20" t="str">
            <v>Übernahme der Daten von Elektro aus JRC</v>
          </cell>
        </row>
        <row r="21">
          <cell r="C21" t="str">
            <v>tra_rail_ice_frei_short_diesel_0</v>
          </cell>
          <cell r="E21" t="str">
            <v>Quellen</v>
          </cell>
          <cell r="F21" t="str">
            <v>8SCIVerkehr2020</v>
          </cell>
          <cell r="J21" t="str">
            <v>8Wouter&amp;Pablo2019</v>
          </cell>
          <cell r="L21" t="str">
            <v>8Aryanpur&amp;Glynn2020</v>
          </cell>
          <cell r="M21" t="str">
            <v>8Pagenkopfetal2022</v>
          </cell>
          <cell r="O21" t="str">
            <v>8SCIVerkehr2020</v>
          </cell>
          <cell r="P21" t="str">
            <v>8SCIVerkehr2020</v>
          </cell>
        </row>
        <row r="22">
          <cell r="C22" t="str">
            <v>tra_rail_ice_frei_short_ethanol_0</v>
          </cell>
          <cell r="E22" t="str">
            <v>Quellen</v>
          </cell>
          <cell r="J22" t="str">
            <v>adapted from diesel from 8Wouter&amp;Pablo2019</v>
          </cell>
          <cell r="L22" t="str">
            <v>adapted from diesel 8Aryanpur&amp;Glynn2020</v>
          </cell>
          <cell r="M22" t="str">
            <v>8SCIVerkehr2020</v>
          </cell>
          <cell r="O22" t="str">
            <v>8SCIVerkehr2020</v>
          </cell>
          <cell r="P22" t="str">
            <v>8SCIVerkehr2020</v>
          </cell>
        </row>
        <row r="23">
          <cell r="C23" t="str">
            <v>tra_rail_fcev_frei_short_hydrogen_0</v>
          </cell>
          <cell r="E23" t="str">
            <v>Quellen</v>
          </cell>
          <cell r="H23" t="str">
            <v xml:space="preserve"> FC Tausch p.a.; 8SCIVerkehr2020</v>
          </cell>
          <cell r="J23" t="str">
            <v>own caluculation based on Zhang 2023 and 8Wouter&amp;Pablo2019</v>
          </cell>
          <cell r="L23" t="str">
            <v>8Aryanpur&amp;Glynn2020</v>
          </cell>
          <cell r="M23" t="str">
            <v>8SCIVerkehr2020</v>
          </cell>
          <cell r="O23" t="str">
            <v>8SCIVerkehr2020</v>
          </cell>
          <cell r="P23" t="str">
            <v>8SCIVerkehr2020</v>
          </cell>
        </row>
        <row r="24">
          <cell r="C24" t="str">
            <v>tra_rail_ice_frei_short_ammonia_0</v>
          </cell>
          <cell r="E24" t="str">
            <v>Quellen</v>
          </cell>
          <cell r="J24" t="str">
            <v>own caluculation based on Zhang 2023 and 8Wouter&amp;Pablo2019</v>
          </cell>
          <cell r="L24" t="str">
            <v>8Aryanpur&amp;Glynn2020</v>
          </cell>
          <cell r="M24" t="str">
            <v>Zhang 2023</v>
          </cell>
          <cell r="O24" t="str">
            <v>8SCIVerkehr2020</v>
          </cell>
          <cell r="P24" t="str">
            <v>8SCIVerkehr2020</v>
          </cell>
        </row>
        <row r="25">
          <cell r="E25" t="str">
            <v>Quellen</v>
          </cell>
          <cell r="J25" t="str">
            <v>8Wouter&amp;Pablo2019, 8ETSAP2010</v>
          </cell>
          <cell r="L25" t="str">
            <v>Times Ireland</v>
          </cell>
          <cell r="M25" t="str">
            <v>assumption taken from 8SCIVerkehr2020</v>
          </cell>
          <cell r="O25" t="str">
            <v>8Wouter&amp;Pablo2019, 8ETSAP2010</v>
          </cell>
          <cell r="P25" t="str">
            <v>8Wouter&amp;Pablo2019</v>
          </cell>
          <cell r="Q25">
            <v>5421.2725666505912</v>
          </cell>
        </row>
        <row r="26">
          <cell r="E26" t="str">
            <v>Quellen</v>
          </cell>
          <cell r="H26" t="str">
            <v xml:space="preserve"> FC Tausch p.a.; Innnovatives Triebfahrzeug</v>
          </cell>
          <cell r="J26" t="str">
            <v>Hydrogen trains have 20% higher efficiency than diesel ones (Zhang 2023)</v>
          </cell>
          <cell r="L26" t="str">
            <v>Times Ireland</v>
          </cell>
          <cell r="M26" t="str">
            <v>Times Ireland</v>
          </cell>
          <cell r="O26" t="str">
            <v>8Kuder2014</v>
          </cell>
          <cell r="P26" t="str">
            <v>Übernahme der Daten von Elektro aus JRC</v>
          </cell>
          <cell r="Q26">
            <v>8425.6194139170802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C23" sqref="C23"/>
    </sheetView>
  </sheetViews>
  <sheetFormatPr baseColWidth="10" defaultColWidth="9.140625" defaultRowHeight="15" x14ac:dyDescent="0.25"/>
  <cols>
    <col min="1" max="1" width="67.85546875" style="2" customWidth="1"/>
    <col min="2" max="2" width="42.28515625" style="2" customWidth="1"/>
    <col min="3" max="3" width="27.85546875" style="2" customWidth="1"/>
    <col min="4" max="4" width="31.85546875" style="2" customWidth="1"/>
    <col min="5" max="6" width="9.140625" customWidth="1"/>
    <col min="7" max="7" width="31.28515625" style="2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20</v>
      </c>
      <c r="F1" s="4" t="s">
        <v>21</v>
      </c>
      <c r="G1" s="5" t="s">
        <v>4</v>
      </c>
    </row>
    <row r="2" spans="1:10" x14ac:dyDescent="0.25">
      <c r="A2" s="2" t="s">
        <v>5</v>
      </c>
      <c r="B2" s="2" t="s">
        <v>8</v>
      </c>
      <c r="C2" s="2" t="str">
        <f>IF(ISNUMBER(SEARCH("capacity",B2)), "for base year, after linear extrapolation", "")</f>
        <v>for base year, after linear extrapolation</v>
      </c>
      <c r="D2" s="2" t="str">
        <f>IF(ISNUMBER(SEARCH("capacity",B2)),VLOOKUP(A2,'[1]Hilfsdatei für Quellen'!$C$3:$Q$56,4,FALSE),
IF(ISNUMBER(SEARCH("conversion",B2)),VLOOKUP(A2,'[1]Hilfsdatei für Quellen'!$C$3:$Q$56,8,FALSE),
IF(ISNUMBER(SEARCH("lifetime",B2)),VLOOKUP(A2,'[1]Hilfsdatei für Quellen'!$C$3:$Q$56,11,FALSE),
IF(ISNUMBER(SEARCH("mileage",B2)),VLOOKUP(A2,'[1]Hilfsdatei für Quellen'!$C$3:$Q$56,13,FALSE),
IF(ISNUMBER(SEARCH("tonnage",B2)),VLOOKUP(A2,'[1]Hilfsdatei für Quellen'!$C$3:$Q$56,14,FALSE),
"")))))</f>
        <v>8SCIVerkehr2020</v>
      </c>
      <c r="F2" t="str">
        <f>IF(ISNUMBER(FIND("conversion_factor_sec", B2)), "unit:PJ", IF(ISNUMBER(FIND("ef_sec", B2)), "unit:t/PJ", IF(ISNUMBER(FIND("conversion_factor_exo", B2)), "unit:BTkm/PJ","")))</f>
        <v/>
      </c>
      <c r="G2" s="2" t="str">
        <f t="shared" ref="G2:G22" si="0">IF(AND(E2&lt;&gt;"", F2&lt;&gt;""), E2 &amp; ", " &amp; F2, IF(E2&lt;&gt;"", E2, IF(F2&lt;&gt;"", F2, "")))</f>
        <v/>
      </c>
    </row>
    <row r="3" spans="1:10" x14ac:dyDescent="0.25">
      <c r="A3" s="2" t="s">
        <v>15</v>
      </c>
      <c r="B3" s="2" t="s">
        <v>8</v>
      </c>
      <c r="C3" s="2" t="str">
        <f t="shared" ref="C3:C20" si="1">IF(ISNUMBER(SEARCH("capacity",B3)), "for base year, after linear extrapolation", "")</f>
        <v>for base year, after linear extrapolation</v>
      </c>
      <c r="D3" s="2" t="str">
        <f>IF(ISNUMBER(SEARCH("capacity",B3)),VLOOKUP(A3,'[1]Hilfsdatei für Quellen'!$C$3:$Q$56,4,FALSE),
IF(ISNUMBER(SEARCH("conversion",B3)),VLOOKUP(A3,'[1]Hilfsdatei für Quellen'!$C$3:$Q$56,8,FALSE),
IF(ISNUMBER(SEARCH("lifetime",B3)),VLOOKUP(A3,'[1]Hilfsdatei für Quellen'!$C$3:$Q$56,11,FALSE),
IF(ISNUMBER(SEARCH("mileage",B3)),VLOOKUP(A3,'[1]Hilfsdatei für Quellen'!$C$3:$Q$56,13,FALSE),
IF(ISNUMBER(SEARCH("tonnage",B3)),VLOOKUP(A3,'[1]Hilfsdatei für Quellen'!$C$3:$Q$56,14,FALSE),
"")))))</f>
        <v>8SCIVerkehr2020</v>
      </c>
      <c r="F3" t="str">
        <f t="shared" ref="F3:F25" si="2">IF(ISNUMBER(FIND("conversion_factor_sec", B3)), "unit:PJ", IF(ISNUMBER(FIND("ef_sec", B3)), "unit:t/PJ", IF(ISNUMBER(FIND("conversion_factor_exo", B3)), "unit:BTkm/PJ","")))</f>
        <v/>
      </c>
      <c r="G3" s="2" t="str">
        <f t="shared" si="0"/>
        <v/>
      </c>
    </row>
    <row r="4" spans="1:10" x14ac:dyDescent="0.25">
      <c r="A4" s="2" t="s">
        <v>17</v>
      </c>
      <c r="B4" s="2" t="s">
        <v>8</v>
      </c>
      <c r="C4" s="2" t="str">
        <f t="shared" si="1"/>
        <v>for base year, after linear extrapolation</v>
      </c>
      <c r="D4" s="2" t="str">
        <f>IF(ISNUMBER(SEARCH("capacity",B4)),VLOOKUP(A4,'[1]Hilfsdatei für Quellen'!$C$3:$Q$56,4,FALSE),
IF(ISNUMBER(SEARCH("conversion",B4)),VLOOKUP(A4,'[1]Hilfsdatei für Quellen'!$C$3:$Q$56,8,FALSE),
IF(ISNUMBER(SEARCH("lifetime",B4)),VLOOKUP(A4,'[1]Hilfsdatei für Quellen'!$C$3:$Q$56,11,FALSE),
IF(ISNUMBER(SEARCH("mileage",B4)),VLOOKUP(A4,'[1]Hilfsdatei für Quellen'!$C$3:$Q$56,13,FALSE),
IF(ISNUMBER(SEARCH("tonnage",B4)),VLOOKUP(A4,'[1]Hilfsdatei für Quellen'!$C$3:$Q$56,14,FALSE),
"")))))</f>
        <v>8SCIVerkehr2020</v>
      </c>
      <c r="F4" t="str">
        <f t="shared" si="2"/>
        <v/>
      </c>
      <c r="G4" s="2" t="str">
        <f t="shared" si="0"/>
        <v/>
      </c>
    </row>
    <row r="5" spans="1:10" x14ac:dyDescent="0.25">
      <c r="A5" s="2" t="s">
        <v>5</v>
      </c>
      <c r="B5" s="2" t="s">
        <v>9</v>
      </c>
      <c r="C5" s="2" t="str">
        <f t="shared" si="1"/>
        <v/>
      </c>
      <c r="D5" s="2" t="str">
        <f>IF(ISNUMBER(SEARCH("capacity",B5)),VLOOKUP(A5,'[1]Hilfsdatei für Quellen'!$C$3:$Q$56,4,FALSE),
IF(ISNUMBER(SEARCH("conversion",B5)),VLOOKUP(A5,'[1]Hilfsdatei für Quellen'!$C$3:$Q$56,8,FALSE),
IF(ISNUMBER(SEARCH("lifetime",B5)),VLOOKUP(A5,'[1]Hilfsdatei für Quellen'!$C$3:$Q$56,11,FALSE),
IF(ISNUMBER(SEARCH("mileage",B5)),VLOOKUP(A5,'[1]Hilfsdatei für Quellen'!$C$3:$Q$56,13,FALSE),
IF(ISNUMBER(SEARCH("tonnage",B5)),VLOOKUP(A5,'[1]Hilfsdatei für Quellen'!$C$3:$Q$56,14,FALSE),
"")))))</f>
        <v>8Wouter&amp;Pablo2019</v>
      </c>
      <c r="F5" t="str">
        <f t="shared" si="2"/>
        <v>unit:BTkm/PJ</v>
      </c>
      <c r="G5" s="2" t="str">
        <f t="shared" si="0"/>
        <v>unit:BTkm/PJ</v>
      </c>
    </row>
    <row r="6" spans="1:10" x14ac:dyDescent="0.25">
      <c r="A6" s="2" t="s">
        <v>17</v>
      </c>
      <c r="B6" s="2" t="s">
        <v>9</v>
      </c>
      <c r="C6" s="2" t="str">
        <f t="shared" si="1"/>
        <v/>
      </c>
      <c r="D6" s="2" t="str">
        <f>IF(ISNUMBER(SEARCH("capacity",B6)),VLOOKUP(A6,'[1]Hilfsdatei für Quellen'!$C$3:$Q$56,4,FALSE),
IF(ISNUMBER(SEARCH("conversion",B6)),VLOOKUP(A6,'[1]Hilfsdatei für Quellen'!$C$3:$Q$56,8,FALSE),
IF(ISNUMBER(SEARCH("lifetime",B6)),VLOOKUP(A6,'[1]Hilfsdatei für Quellen'!$C$3:$Q$56,11,FALSE),
IF(ISNUMBER(SEARCH("mileage",B6)),VLOOKUP(A6,'[1]Hilfsdatei für Quellen'!$C$3:$Q$56,13,FALSE),
IF(ISNUMBER(SEARCH("tonnage",B6)),VLOOKUP(A6,'[1]Hilfsdatei für Quellen'!$C$3:$Q$56,14,FALSE),
"")))))</f>
        <v>8Wouter&amp;Pablo2019</v>
      </c>
      <c r="F6" t="str">
        <f t="shared" si="2"/>
        <v>unit:BTkm/PJ</v>
      </c>
      <c r="G6" s="2" t="str">
        <f t="shared" si="0"/>
        <v>unit:BTkm/PJ</v>
      </c>
    </row>
    <row r="7" spans="1:10" x14ac:dyDescent="0.25">
      <c r="A7" s="2" t="s">
        <v>15</v>
      </c>
      <c r="B7" s="2" t="s">
        <v>16</v>
      </c>
      <c r="C7" s="2" t="str">
        <f t="shared" si="1"/>
        <v/>
      </c>
      <c r="D7" s="2" t="str">
        <f>IF(ISNUMBER(SEARCH("capacity",B7)),VLOOKUP(A7,'[1]Hilfsdatei für Quellen'!$C$3:$Q$56,4,FALSE),
IF(ISNUMBER(SEARCH("conversion",B7)),VLOOKUP(A7,'[1]Hilfsdatei für Quellen'!$C$3:$Q$56,8,FALSE),
IF(ISNUMBER(SEARCH("lifetime",B7)),VLOOKUP(A7,'[1]Hilfsdatei für Quellen'!$C$3:$Q$56,11,FALSE),
IF(ISNUMBER(SEARCH("mileage",B7)),VLOOKUP(A7,'[1]Hilfsdatei für Quellen'!$C$3:$Q$56,13,FALSE),
IF(ISNUMBER(SEARCH("tonnage",B7)),VLOOKUP(A7,'[1]Hilfsdatei für Quellen'!$C$3:$Q$56,14,FALSE),
"")))))</f>
        <v>8Wouter&amp;Pablo2019</v>
      </c>
      <c r="F7" t="str">
        <f t="shared" si="2"/>
        <v>unit:BTkm/PJ</v>
      </c>
      <c r="G7" s="2" t="str">
        <f t="shared" si="0"/>
        <v>unit:BTkm/PJ</v>
      </c>
      <c r="I7" t="s">
        <v>24</v>
      </c>
      <c r="J7">
        <v>4</v>
      </c>
    </row>
    <row r="8" spans="1:10" x14ac:dyDescent="0.25">
      <c r="A8" s="2" t="s">
        <v>5</v>
      </c>
      <c r="B8" s="2" t="s">
        <v>7</v>
      </c>
      <c r="C8" s="2" t="str">
        <f t="shared" si="1"/>
        <v/>
      </c>
      <c r="D8" s="2" t="str">
        <f>IF(ISNUMBER(SEARCH("capacity",B8)),VLOOKUP(A8,'[1]Hilfsdatei für Quellen'!$C$3:$Q$56,4,FALSE),
IF(ISNUMBER(SEARCH("conversion",B8)),VLOOKUP(A8,'[1]Hilfsdatei für Quellen'!$C$3:$Q$56,8,FALSE),
IF(ISNUMBER(SEARCH("lifetime",B8)),VLOOKUP(A8,'[1]Hilfsdatei für Quellen'!$C$3:$Q$56,11,FALSE),
IF(ISNUMBER(SEARCH("mileage",B8)),VLOOKUP(A8,'[1]Hilfsdatei für Quellen'!$C$3:$Q$56,13,FALSE),
IF(ISNUMBER(SEARCH("tonnage",B8)),VLOOKUP(A8,'[1]Hilfsdatei für Quellen'!$C$3:$Q$56,14,FALSE),
"")))))</f>
        <v>8Wouter&amp;Pablo2019</v>
      </c>
      <c r="F8" t="str">
        <f t="shared" si="2"/>
        <v>unit:PJ</v>
      </c>
      <c r="G8" s="2" t="str">
        <f t="shared" si="0"/>
        <v>unit:PJ</v>
      </c>
      <c r="I8" t="s">
        <v>25</v>
      </c>
      <c r="J8">
        <v>8</v>
      </c>
    </row>
    <row r="9" spans="1:10" x14ac:dyDescent="0.25">
      <c r="A9" s="2" t="s">
        <v>15</v>
      </c>
      <c r="B9" s="2" t="s">
        <v>7</v>
      </c>
      <c r="C9" s="2" t="str">
        <f t="shared" si="1"/>
        <v/>
      </c>
      <c r="D9" s="2" t="str">
        <f>IF(ISNUMBER(SEARCH("capacity",B9)),VLOOKUP(A9,'[1]Hilfsdatei für Quellen'!$C$3:$Q$56,4,FALSE),
IF(ISNUMBER(SEARCH("conversion",B9)),VLOOKUP(A9,'[1]Hilfsdatei für Quellen'!$C$3:$Q$56,8,FALSE),
IF(ISNUMBER(SEARCH("lifetime",B9)),VLOOKUP(A9,'[1]Hilfsdatei für Quellen'!$C$3:$Q$56,11,FALSE),
IF(ISNUMBER(SEARCH("mileage",B9)),VLOOKUP(A9,'[1]Hilfsdatei für Quellen'!$C$3:$Q$56,13,FALSE),
IF(ISNUMBER(SEARCH("tonnage",B9)),VLOOKUP(A9,'[1]Hilfsdatei für Quellen'!$C$3:$Q$56,14,FALSE),
"")))))</f>
        <v>8Wouter&amp;Pablo2019</v>
      </c>
      <c r="F9" t="str">
        <f t="shared" si="2"/>
        <v>unit:PJ</v>
      </c>
      <c r="G9" s="2" t="str">
        <f t="shared" si="0"/>
        <v>unit:PJ</v>
      </c>
      <c r="I9" t="s">
        <v>26</v>
      </c>
      <c r="J9" t="s">
        <v>23</v>
      </c>
    </row>
    <row r="10" spans="1:10" x14ac:dyDescent="0.25">
      <c r="A10" s="2" t="s">
        <v>17</v>
      </c>
      <c r="B10" s="2" t="s">
        <v>18</v>
      </c>
      <c r="C10" s="2" t="str">
        <f t="shared" si="1"/>
        <v/>
      </c>
      <c r="D10" s="2" t="str">
        <f>IF(ISNUMBER(SEARCH("capacity",B10)),VLOOKUP(A10,'[1]Hilfsdatei für Quellen'!$C$3:$Q$56,4,FALSE),
IF(ISNUMBER(SEARCH("conversion",B10)),VLOOKUP(A10,'[1]Hilfsdatei für Quellen'!$C$3:$Q$56,8,FALSE),
IF(ISNUMBER(SEARCH("lifetime",B10)),VLOOKUP(A10,'[1]Hilfsdatei für Quellen'!$C$3:$Q$56,11,FALSE),
IF(ISNUMBER(SEARCH("mileage",B10)),VLOOKUP(A10,'[1]Hilfsdatei für Quellen'!$C$3:$Q$56,13,FALSE),
IF(ISNUMBER(SEARCH("tonnage",B10)),VLOOKUP(A10,'[1]Hilfsdatei für Quellen'!$C$3:$Q$56,14,FALSE),
"")))))</f>
        <v>8Wouter&amp;Pablo2019</v>
      </c>
      <c r="F10" t="str">
        <f t="shared" si="2"/>
        <v>unit:PJ</v>
      </c>
      <c r="G10" s="2" t="str">
        <f t="shared" si="0"/>
        <v>unit:PJ</v>
      </c>
      <c r="I10" t="s">
        <v>13</v>
      </c>
      <c r="J10">
        <v>11</v>
      </c>
    </row>
    <row r="11" spans="1:10" x14ac:dyDescent="0.25">
      <c r="A11" s="2" t="s">
        <v>5</v>
      </c>
      <c r="B11" s="2" t="s">
        <v>6</v>
      </c>
      <c r="C11" s="2" t="str">
        <f t="shared" si="1"/>
        <v/>
      </c>
      <c r="D11" s="2" t="s">
        <v>23</v>
      </c>
      <c r="F11" t="str">
        <f t="shared" si="2"/>
        <v>unit:t/PJ</v>
      </c>
      <c r="G11" s="2" t="str">
        <f t="shared" si="0"/>
        <v>unit:t/PJ</v>
      </c>
      <c r="I11" t="s">
        <v>12</v>
      </c>
      <c r="J11">
        <v>13</v>
      </c>
    </row>
    <row r="12" spans="1:10" x14ac:dyDescent="0.25">
      <c r="A12" s="2" t="s">
        <v>15</v>
      </c>
      <c r="B12" s="2" t="s">
        <v>6</v>
      </c>
      <c r="C12" s="2" t="str">
        <f t="shared" si="1"/>
        <v/>
      </c>
      <c r="D12" s="2" t="s">
        <v>23</v>
      </c>
      <c r="F12" t="str">
        <f t="shared" si="2"/>
        <v>unit:t/PJ</v>
      </c>
      <c r="G12" s="2" t="str">
        <f t="shared" si="0"/>
        <v>unit:t/PJ</v>
      </c>
      <c r="I12" t="s">
        <v>11</v>
      </c>
      <c r="J12">
        <v>14</v>
      </c>
    </row>
    <row r="13" spans="1:10" x14ac:dyDescent="0.25">
      <c r="A13" s="2" t="s">
        <v>5</v>
      </c>
      <c r="B13" s="2" t="s">
        <v>14</v>
      </c>
      <c r="C13" s="2" t="str">
        <f t="shared" si="1"/>
        <v/>
      </c>
      <c r="D13" s="2" t="s">
        <v>23</v>
      </c>
      <c r="F13" t="str">
        <f t="shared" si="2"/>
        <v>unit:t/PJ</v>
      </c>
      <c r="G13" s="2" t="str">
        <f t="shared" si="0"/>
        <v>unit:t/PJ</v>
      </c>
    </row>
    <row r="14" spans="1:10" x14ac:dyDescent="0.25">
      <c r="A14" s="2" t="s">
        <v>15</v>
      </c>
      <c r="B14" s="2" t="s">
        <v>14</v>
      </c>
      <c r="C14" s="2" t="str">
        <f t="shared" si="1"/>
        <v/>
      </c>
      <c r="D14" s="2" t="s">
        <v>23</v>
      </c>
      <c r="F14" t="str">
        <f t="shared" si="2"/>
        <v>unit:t/PJ</v>
      </c>
      <c r="G14" s="2" t="str">
        <f t="shared" si="0"/>
        <v>unit:t/PJ</v>
      </c>
    </row>
    <row r="15" spans="1:10" x14ac:dyDescent="0.25">
      <c r="A15" s="2" t="s">
        <v>5</v>
      </c>
      <c r="B15" s="2" t="s">
        <v>10</v>
      </c>
      <c r="C15" s="2" t="str">
        <f t="shared" si="1"/>
        <v/>
      </c>
      <c r="D15" s="2" t="s">
        <v>23</v>
      </c>
      <c r="F15" t="str">
        <f t="shared" si="2"/>
        <v>unit:t/PJ</v>
      </c>
      <c r="G15" s="2" t="str">
        <f t="shared" si="0"/>
        <v>unit:t/PJ</v>
      </c>
    </row>
    <row r="16" spans="1:10" x14ac:dyDescent="0.25">
      <c r="A16" s="2" t="s">
        <v>15</v>
      </c>
      <c r="B16" s="2" t="s">
        <v>10</v>
      </c>
      <c r="C16" s="2" t="str">
        <f t="shared" si="1"/>
        <v/>
      </c>
      <c r="D16" s="2" t="s">
        <v>23</v>
      </c>
      <c r="F16" t="str">
        <f t="shared" si="2"/>
        <v>unit:t/PJ</v>
      </c>
      <c r="G16" s="2" t="str">
        <f t="shared" si="0"/>
        <v>unit:t/PJ</v>
      </c>
    </row>
    <row r="17" spans="1:7" x14ac:dyDescent="0.25">
      <c r="A17" s="2" t="s">
        <v>5</v>
      </c>
      <c r="B17" s="2" t="s">
        <v>13</v>
      </c>
      <c r="C17" s="2" t="str">
        <f t="shared" si="1"/>
        <v/>
      </c>
      <c r="D17" s="2" t="str">
        <f>IF(ISNUMBER(SEARCH("capacity",B17)),VLOOKUP(A17,'[1]Hilfsdatei für Quellen'!$C$3:$Q$56,4,FALSE),
IF(ISNUMBER(SEARCH("conversion",B17)),VLOOKUP(A17,'[1]Hilfsdatei für Quellen'!$C$3:$Q$56,8,FALSE),
IF(ISNUMBER(SEARCH("lifetime",B17)),VLOOKUP(A17,'[1]Hilfsdatei für Quellen'!$C$3:$Q$56,11,FALSE),
IF(ISNUMBER(SEARCH("mileage",B17)),VLOOKUP(A17,'[1]Hilfsdatei für Quellen'!$C$3:$Q$56,13,FALSE),
IF(ISNUMBER(SEARCH("tonnage",B17)),VLOOKUP(A17,'[1]Hilfsdatei für Quellen'!$C$3:$Q$56,14,FALSE),
"")))))</f>
        <v>8Aryanpur&amp;Glynn2020</v>
      </c>
      <c r="F17" t="str">
        <f t="shared" si="2"/>
        <v/>
      </c>
      <c r="G17" s="2" t="str">
        <f t="shared" si="0"/>
        <v/>
      </c>
    </row>
    <row r="18" spans="1:7" x14ac:dyDescent="0.25">
      <c r="A18" s="2" t="s">
        <v>15</v>
      </c>
      <c r="B18" s="2" t="s">
        <v>13</v>
      </c>
      <c r="C18" s="2" t="str">
        <f t="shared" si="1"/>
        <v/>
      </c>
      <c r="D18" s="2" t="str">
        <f>IF(ISNUMBER(SEARCH("capacity",B18)),VLOOKUP(A18,'[1]Hilfsdatei für Quellen'!$C$3:$Q$56,4,FALSE),
IF(ISNUMBER(SEARCH("conversion",B18)),VLOOKUP(A18,'[1]Hilfsdatei für Quellen'!$C$3:$Q$56,8,FALSE),
IF(ISNUMBER(SEARCH("lifetime",B18)),VLOOKUP(A18,'[1]Hilfsdatei für Quellen'!$C$3:$Q$56,11,FALSE),
IF(ISNUMBER(SEARCH("mileage",B18)),VLOOKUP(A18,'[1]Hilfsdatei für Quellen'!$C$3:$Q$56,13,FALSE),
IF(ISNUMBER(SEARCH("tonnage",B18)),VLOOKUP(A18,'[1]Hilfsdatei für Quellen'!$C$3:$Q$56,14,FALSE),
"")))))</f>
        <v>8Pagenkopfetal2022</v>
      </c>
      <c r="F18" t="str">
        <f t="shared" si="2"/>
        <v/>
      </c>
      <c r="G18" s="2" t="str">
        <f t="shared" si="0"/>
        <v/>
      </c>
    </row>
    <row r="19" spans="1:7" x14ac:dyDescent="0.25">
      <c r="A19" s="2" t="s">
        <v>17</v>
      </c>
      <c r="B19" s="2" t="s">
        <v>13</v>
      </c>
      <c r="C19" s="2" t="str">
        <f t="shared" si="1"/>
        <v/>
      </c>
      <c r="D19" s="2" t="str">
        <f>IF(ISNUMBER(SEARCH("capacity",B19)),VLOOKUP(A19,'[1]Hilfsdatei für Quellen'!$C$3:$Q$56,4,FALSE),
IF(ISNUMBER(SEARCH("conversion",B19)),VLOOKUP(A19,'[1]Hilfsdatei für Quellen'!$C$3:$Q$56,8,FALSE),
IF(ISNUMBER(SEARCH("lifetime",B19)),VLOOKUP(A19,'[1]Hilfsdatei für Quellen'!$C$3:$Q$56,11,FALSE),
IF(ISNUMBER(SEARCH("mileage",B19)),VLOOKUP(A19,'[1]Hilfsdatei für Quellen'!$C$3:$Q$56,13,FALSE),
IF(ISNUMBER(SEARCH("tonnage",B19)),VLOOKUP(A19,'[1]Hilfsdatei für Quellen'!$C$3:$Q$56,14,FALSE),
"")))))</f>
        <v>8Aryanpur&amp;Glynn2020</v>
      </c>
      <c r="F19" t="str">
        <f t="shared" si="2"/>
        <v/>
      </c>
      <c r="G19" s="2" t="str">
        <f t="shared" si="0"/>
        <v/>
      </c>
    </row>
    <row r="20" spans="1:7" x14ac:dyDescent="0.25">
      <c r="A20" s="2" t="s">
        <v>5</v>
      </c>
      <c r="B20" s="2" t="s">
        <v>12</v>
      </c>
      <c r="C20" s="2" t="str">
        <f t="shared" si="1"/>
        <v/>
      </c>
      <c r="D20" s="2" t="str">
        <f>IF(ISNUMBER(SEARCH("capacity",B20)),VLOOKUP(A20,'[1]Hilfsdatei für Quellen'!$C$3:$Q$56,4,FALSE),
IF(ISNUMBER(SEARCH("conversion",B20)),VLOOKUP(A20,'[1]Hilfsdatei für Quellen'!$C$3:$Q$56,8,FALSE),
IF(ISNUMBER(SEARCH("lifetime",B20)),VLOOKUP(A20,'[1]Hilfsdatei für Quellen'!$C$3:$Q$56,11,FALSE),
IF(ISNUMBER(SEARCH("mileage",B20)),VLOOKUP(A20,'[1]Hilfsdatei für Quellen'!$C$3:$Q$56,13,FALSE),
IF(ISNUMBER(SEARCH("tonnage",B20)),VLOOKUP(A20,'[1]Hilfsdatei für Quellen'!$C$3:$Q$56,14,FALSE),
"")))))</f>
        <v>8Wouter&amp;Pablo2019</v>
      </c>
      <c r="F20" t="str">
        <f t="shared" si="2"/>
        <v/>
      </c>
      <c r="G20" s="2" t="str">
        <f t="shared" si="0"/>
        <v/>
      </c>
    </row>
    <row r="21" spans="1:7" x14ac:dyDescent="0.25">
      <c r="A21" s="2" t="s">
        <v>15</v>
      </c>
      <c r="B21" s="2" t="s">
        <v>12</v>
      </c>
      <c r="C21" s="2" t="s">
        <v>19</v>
      </c>
      <c r="D21" s="2" t="str">
        <f>IF(ISNUMBER(SEARCH("capacity",B21)),VLOOKUP(A21,'[1]Hilfsdatei für Quellen'!$C$3:$Q$56,4,FALSE),
IF(ISNUMBER(SEARCH("conversion",B21)),VLOOKUP(A21,'[1]Hilfsdatei für Quellen'!$C$3:$Q$56,8,FALSE),
IF(ISNUMBER(SEARCH("lifetime",B21)),VLOOKUP(A21,'[1]Hilfsdatei für Quellen'!$C$3:$Q$56,11,FALSE),
IF(ISNUMBER(SEARCH("mileage",B21)),VLOOKUP(A21,'[1]Hilfsdatei für Quellen'!$C$3:$Q$56,13,FALSE),
IF(ISNUMBER(SEARCH("tonnage",B21)),VLOOKUP(A21,'[1]Hilfsdatei für Quellen'!$C$3:$Q$56,14,FALSE),
"")))))</f>
        <v>8SCIVerkehr2020</v>
      </c>
      <c r="F21" t="str">
        <f t="shared" si="2"/>
        <v/>
      </c>
      <c r="G21" s="2" t="str">
        <f t="shared" si="0"/>
        <v/>
      </c>
    </row>
    <row r="22" spans="1:7" x14ac:dyDescent="0.25">
      <c r="A22" s="2" t="s">
        <v>17</v>
      </c>
      <c r="B22" s="2" t="s">
        <v>12</v>
      </c>
      <c r="D22" s="2" t="str">
        <f>IF(ISNUMBER(SEARCH("capacity",B22)),VLOOKUP(A22,'[1]Hilfsdatei für Quellen'!$C$3:$Q$56,4,FALSE),
IF(ISNUMBER(SEARCH("conversion",B22)),VLOOKUP(A22,'[1]Hilfsdatei für Quellen'!$C$3:$Q$56,8,FALSE),
IF(ISNUMBER(SEARCH("lifetime",B22)),VLOOKUP(A22,'[1]Hilfsdatei für Quellen'!$C$3:$Q$56,11,FALSE),
IF(ISNUMBER(SEARCH("mileage",B22)),VLOOKUP(A22,'[1]Hilfsdatei für Quellen'!$C$3:$Q$56,13,FALSE),
IF(ISNUMBER(SEARCH("tonnage",B22)),VLOOKUP(A22,'[1]Hilfsdatei für Quellen'!$C$3:$Q$56,14,FALSE),
"")))))</f>
        <v>8Wouter&amp;Pablo2019</v>
      </c>
      <c r="F22" t="str">
        <f t="shared" si="2"/>
        <v/>
      </c>
      <c r="G22" s="2" t="str">
        <f t="shared" si="0"/>
        <v/>
      </c>
    </row>
    <row r="23" spans="1:7" x14ac:dyDescent="0.25">
      <c r="A23" s="2" t="s">
        <v>5</v>
      </c>
      <c r="B23" s="2" t="s">
        <v>11</v>
      </c>
      <c r="C23" s="2" t="s">
        <v>22</v>
      </c>
      <c r="D23" s="2" t="s">
        <v>27</v>
      </c>
      <c r="F23" t="str">
        <f t="shared" si="2"/>
        <v/>
      </c>
    </row>
    <row r="24" spans="1:7" x14ac:dyDescent="0.25">
      <c r="A24" s="2" t="s">
        <v>15</v>
      </c>
      <c r="B24" s="2" t="s">
        <v>11</v>
      </c>
      <c r="D24" s="2" t="str">
        <f>IF(ISNUMBER(SEARCH("capacity",B24)),VLOOKUP(A24,'[1]Hilfsdatei für Quellen'!$C$3:$Q$56,4,FALSE),
IF(ISNUMBER(SEARCH("conversion",B24)),VLOOKUP(A24,'[1]Hilfsdatei für Quellen'!$C$3:$Q$56,8,FALSE),
IF(ISNUMBER(SEARCH("lifetime",B24)),VLOOKUP(A24,'[1]Hilfsdatei für Quellen'!$C$3:$Q$56,11,FALSE),
IF(ISNUMBER(SEARCH("mileage",B24)),VLOOKUP(A24,'[1]Hilfsdatei für Quellen'!$C$3:$Q$56,13,FALSE),
IF(ISNUMBER(SEARCH("tonnage",B24)),VLOOKUP(A24,'[1]Hilfsdatei für Quellen'!$C$3:$Q$56,14,FALSE),
"")))))</f>
        <v>8SCIVerkehr2020</v>
      </c>
      <c r="F24" t="str">
        <f t="shared" si="2"/>
        <v/>
      </c>
      <c r="G24" s="2" t="str">
        <f>IF(AND(E24&lt;&gt;"", F24&lt;&gt;""), E24 &amp; ", " &amp; F24, IF(E24&lt;&gt;"", E24, IF(F24&lt;&gt;"", F24, "")))</f>
        <v/>
      </c>
    </row>
    <row r="25" spans="1:7" x14ac:dyDescent="0.25">
      <c r="A25" s="2" t="s">
        <v>17</v>
      </c>
      <c r="B25" s="2" t="s">
        <v>11</v>
      </c>
      <c r="D25" s="2" t="str">
        <f>IF(ISNUMBER(SEARCH("capacity",B25)),VLOOKUP(A25,'[1]Hilfsdatei für Quellen'!$C$3:$Q$56,4,FALSE),
IF(ISNUMBER(SEARCH("conversion",B25)),VLOOKUP(A25,'[1]Hilfsdatei für Quellen'!$C$3:$Q$56,8,FALSE),
IF(ISNUMBER(SEARCH("lifetime",B25)),VLOOKUP(A25,'[1]Hilfsdatei für Quellen'!$C$3:$Q$56,11,FALSE),
IF(ISNUMBER(SEARCH("mileage",B25)),VLOOKUP(A25,'[1]Hilfsdatei für Quellen'!$C$3:$Q$56,13,FALSE),
IF(ISNUMBER(SEARCH("tonnage",B25)),VLOOKUP(A25,'[1]Hilfsdatei für Quellen'!$C$3:$Q$56,14,FALSE),
"")))))</f>
        <v>8Wouter&amp;Pablo2019</v>
      </c>
      <c r="F25" t="str">
        <f t="shared" si="2"/>
        <v/>
      </c>
      <c r="G25" s="2" t="str">
        <f>IF(AND(E25&lt;&gt;"", F25&lt;&gt;""), E25 &amp; ", " &amp; F25, IF(E25&lt;&gt;"", E25, IF(F25&lt;&gt;"", F25, "")))</f>
        <v/>
      </c>
    </row>
  </sheetData>
  <autoFilter ref="A1:G25" xr:uid="{AD95BDF0-9E38-4BBF-A863-A8BA058F781C}">
    <sortState ref="A2:G25">
      <sortCondition ref="B2:B2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Ortlieb, Felicitas</cp:lastModifiedBy>
  <dcterms:created xsi:type="dcterms:W3CDTF">2024-08-12T08:27:06Z</dcterms:created>
  <dcterms:modified xsi:type="dcterms:W3CDTF">2024-08-28T10:58:01Z</dcterms:modified>
</cp:coreProperties>
</file>