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G:\00_ESA\641_SEDOS BMWi\04-Arbeitspakete\AP8-Verkehr\Technoökonomische_Parameter\Schienenverkehr\Upload\Datenupload 23.08.2023\Kopien der Verknüpfung_2\"/>
    </mc:Choice>
  </mc:AlternateContent>
  <xr:revisionPtr revIDLastSave="0" documentId="13_ncr:1_{ABB34E17-8295-4244-BDC3-AD2E6A05330E}" xr6:coauthVersionLast="36" xr6:coauthVersionMax="36" xr10:uidLastSave="{00000000-0000-0000-0000-000000000000}"/>
  <bookViews>
    <workbookView xWindow="0" yWindow="0" windowWidth="28800" windowHeight="10425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  <c r="D21" i="1"/>
  <c r="D22" i="1"/>
  <c r="D23" i="1"/>
  <c r="D24" i="1"/>
  <c r="D25" i="1"/>
  <c r="D26" i="1"/>
  <c r="D27" i="1"/>
  <c r="D28" i="1"/>
  <c r="D29" i="1"/>
  <c r="D30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G29" i="1"/>
  <c r="G28" i="1"/>
  <c r="G24" i="1"/>
  <c r="G23" i="1"/>
  <c r="G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Ortlieb, Felicitas</author>
  </authors>
  <commentList>
    <comment ref="E1" authorId="0" shapeId="0" xr:uid="{D7961368-8503-46E4-95D7-0BA6AF20A991}">
      <text>
        <r>
          <rPr>
            <b/>
            <sz val="9"/>
            <color indexed="81"/>
            <rFont val="Segoe UI"/>
            <family val="2"/>
          </rPr>
          <t>Ortlieb, Felicitas:</t>
        </r>
        <r>
          <rPr>
            <sz val="9"/>
            <color indexed="81"/>
            <rFont val="Segoe UI"/>
            <family val="2"/>
          </rPr>
          <t xml:space="preserve">
hart eingefügt
</t>
        </r>
      </text>
    </comment>
    <comment ref="F1" authorId="0" shapeId="0" xr:uid="{2EF1CDE8-B7DE-4CD4-83A9-CD19C462C0C8}">
      <text>
        <r>
          <rPr>
            <b/>
            <sz val="9"/>
            <color indexed="81"/>
            <rFont val="Segoe UI"/>
            <family val="2"/>
          </rPr>
          <t>Ortlieb, Felicitas:</t>
        </r>
        <r>
          <rPr>
            <sz val="9"/>
            <color indexed="81"/>
            <rFont val="Segoe UI"/>
            <family val="2"/>
          </rPr>
          <t xml:space="preserve">
hart eingefügt
</t>
        </r>
      </text>
    </comment>
    <comment ref="B22" authorId="0" shapeId="0" xr:uid="{6D05EA51-9383-47A0-9EC9-FE09AB27F63C}">
      <text>
        <r>
          <rPr>
            <b/>
            <sz val="9"/>
            <color indexed="81"/>
            <rFont val="Segoe UI"/>
            <charset val="1"/>
          </rPr>
          <t>Ortlieb, Felicitas:</t>
        </r>
        <r>
          <rPr>
            <sz val="9"/>
            <color indexed="81"/>
            <rFont val="Segoe UI"/>
            <charset val="1"/>
          </rPr>
          <t xml:space="preserve">
bei Invest anderer Formelbezug</t>
        </r>
      </text>
    </comment>
  </commentList>
</comments>
</file>

<file path=xl/sharedStrings.xml><?xml version="1.0" encoding="utf-8"?>
<sst xmlns="http://schemas.openxmlformats.org/spreadsheetml/2006/main" count="240" uniqueCount="63">
  <si>
    <t>process</t>
  </si>
  <si>
    <t>columns</t>
  </si>
  <si>
    <t>method</t>
  </si>
  <si>
    <t>source</t>
  </si>
  <si>
    <t>comment</t>
  </si>
  <si>
    <t>tra_rail_fcev_frei_long_hydrogen_1</t>
  </si>
  <si>
    <t>conversion_factor_sec_hydrogen</t>
  </si>
  <si>
    <t>conversion_factor_exo_rail_long_tkm</t>
  </si>
  <si>
    <t>mileage</t>
  </si>
  <si>
    <t>lifetime</t>
  </si>
  <si>
    <t>cost_fix_tra</t>
  </si>
  <si>
    <t>cost_inv_tra</t>
  </si>
  <si>
    <t>tra_rail_fcev_frei_short_hydrogen_1</t>
  </si>
  <si>
    <t>conversion_factor_exo_rail_short_tkm</t>
  </si>
  <si>
    <t>tra_rail_ice_frei_long_ammonia_1</t>
  </si>
  <si>
    <t>conversion_factor_sec_ammonia</t>
  </si>
  <si>
    <t>tra_rail_ice_frei_long_diesel_1</t>
  </si>
  <si>
    <t>ef_sec_diesel_emi_ch4_f_tra</t>
  </si>
  <si>
    <t>conversion_factor_sec_diesel</t>
  </si>
  <si>
    <t>ef_sec_diesel_emi_n2o_f_tra</t>
  </si>
  <si>
    <t>ef_sec_diesel_emi_co2_f_tra</t>
  </si>
  <si>
    <t>tra_rail_ice_frei_long_ethanol_1</t>
  </si>
  <si>
    <t>conversion_factor_sec_ethanol</t>
  </si>
  <si>
    <t>ef_sec_ethanol_emi_co2_f_tra</t>
  </si>
  <si>
    <t>tra_rail_ice_frei_short_ammonia_1</t>
  </si>
  <si>
    <t>tra_rail_ice_frei_short_diesel_1</t>
  </si>
  <si>
    <t>tra_rail_ice_frei_short_ethanol_1</t>
  </si>
  <si>
    <t>tra_rail_oev_frei_long_1</t>
  </si>
  <si>
    <t>conversion_factor_sec_elec</t>
  </si>
  <si>
    <t xml:space="preserve">own calculation based on </t>
  </si>
  <si>
    <t>8Wouter&amp;Pablo2019</t>
  </si>
  <si>
    <t>based on diesel values</t>
  </si>
  <si>
    <t>Hilfsspalte comment 1</t>
  </si>
  <si>
    <t>capacity</t>
  </si>
  <si>
    <t>conversion</t>
  </si>
  <si>
    <t>ef_sec</t>
  </si>
  <si>
    <t>8UNFCCC2021</t>
  </si>
  <si>
    <t>tonnage</t>
  </si>
  <si>
    <t>8UNFCCB2021</t>
  </si>
  <si>
    <t>verlinkung source</t>
  </si>
  <si>
    <t>8Wouter&amp;Pablo2019, 8ETSAP2010</t>
  </si>
  <si>
    <t>8Aryanpur&amp;Glynn2020</t>
  </si>
  <si>
    <t>8SCIVerkehr2020</t>
  </si>
  <si>
    <t>8Pagenkopfetal2022</t>
  </si>
  <si>
    <t>8Kuder2014</t>
  </si>
  <si>
    <t>Zhang 2023 and 8Wouter&amp;Pablo2019</t>
  </si>
  <si>
    <t xml:space="preserve">own caluculation based on </t>
  </si>
  <si>
    <t xml:space="preserve"> Zhang 2023 and 8Wouter&amp;Pablo2019</t>
  </si>
  <si>
    <t>own caluculation based on</t>
  </si>
  <si>
    <t xml:space="preserve">adapted from diesel from </t>
  </si>
  <si>
    <t>method_erste version</t>
  </si>
  <si>
    <t>8Aryanpur&amp;Glynn2020, 8DRIVEST2023</t>
  </si>
  <si>
    <t>8Aryanpur&amp;Glynn2020, 8Zhang2023; 8DRIVEST2023</t>
  </si>
  <si>
    <t>8Zhangetal2023, 8SCIVerkehr2020</t>
  </si>
  <si>
    <t>8Pagenkopfetal2022 and 8ETSAP2010</t>
  </si>
  <si>
    <t xml:space="preserve">assumption based on </t>
  </si>
  <si>
    <t>own calculation based on, ration taken from 8Aryanpur&amp;Glynn2020</t>
  </si>
  <si>
    <t>8Zhang2023</t>
  </si>
  <si>
    <t>data from electric train used</t>
  </si>
  <si>
    <t>data from diesel train used</t>
  </si>
  <si>
    <t>Hilfsspalte comment 2</t>
  </si>
  <si>
    <t xml:space="preserve">assumption taken for age of trains from </t>
  </si>
  <si>
    <t>taken from hydrogen, no data on mileage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</si>
</sst>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4" fillId="3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SA/641_SEDOS%20BMWi/04-Arbeitspakete/AP8-Verkehr/Techno&#246;konomische_Parameter/Schienenverkehr/&#220;bersichtstabelle_Schienenverkehr_1608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Übersichtstabelle"/>
      <sheetName val="Energiebilanz 2021"/>
      <sheetName val="Daten_Bestand_V2"/>
      <sheetName val="Hilfsdatei für Quellen"/>
      <sheetName val="HIlfsdatei nur für Invest_koste"/>
      <sheetName val="Daten_Bestand"/>
      <sheetName val="Daten_Invest_V2"/>
      <sheetName val="erste Kalibrierungmit pkm_tkm"/>
      <sheetName val="Daten_Invest"/>
      <sheetName val="Übertrag_Datenformat Sedos_0"/>
      <sheetName val="Daten_SEDOS_final"/>
      <sheetName val="Tabelle5"/>
      <sheetName val="Tabelle4"/>
      <sheetName val="Tabelle2"/>
      <sheetName val="Übertrag_Datenformate_Sedos_1"/>
      <sheetName val="Infrastruktur"/>
      <sheetName val="Tabelle3"/>
      <sheetName val="Quellen_0"/>
      <sheetName val="Modellstruktur"/>
      <sheetName val="Berechnung shares"/>
      <sheetName val="Berechnung_Grundsätzlich"/>
      <sheetName val="Berechnung DieselHydrogenAmmnia"/>
      <sheetName val="Berechnung regio"/>
      <sheetName val="Berechnung Aufteilungen Güterve"/>
    </sheetNames>
    <sheetDataSet>
      <sheetData sheetId="0"/>
      <sheetData sheetId="1"/>
      <sheetData sheetId="2"/>
      <sheetData sheetId="3"/>
      <sheetData sheetId="4">
        <row r="3">
          <cell r="B3" t="str">
            <v>tra_rail_oev_pass_long_1</v>
          </cell>
          <cell r="C3" t="str">
            <v>tra_rail_oev_pass_long_0</v>
          </cell>
          <cell r="D3" t="str">
            <v>long: definiert alles mit Eisenbahn</v>
          </cell>
          <cell r="E3" t="str">
            <v>Quellen</v>
          </cell>
          <cell r="F3" t="str">
            <v>8DeutscheBahnAG2023</v>
          </cell>
          <cell r="J3" t="str">
            <v>8Wouter&amp;Pablo2019</v>
          </cell>
          <cell r="K3" t="str">
            <v>8BMDV2021</v>
          </cell>
          <cell r="M3" t="str">
            <v>8Aryanpur&amp;Glynn2020</v>
          </cell>
          <cell r="O3" t="str">
            <v>eigene Berechnung basierend auf 8DeutscheBahnAG2023</v>
          </cell>
          <cell r="P3" t="str">
            <v>eigene Berechnung, basierend auf 8DeutscheBahnAG2023 und 8DLR&amp;DIW2023 , Daten in der Höhe vergleichbar mit JRC 2015 Daten</v>
          </cell>
        </row>
        <row r="4">
          <cell r="B4" t="str">
            <v>tra_rail_bemu_pass_long_1</v>
          </cell>
          <cell r="C4" t="str">
            <v>tra_rail_bemu_pass_long_0</v>
          </cell>
          <cell r="D4" t="str">
            <v>Annahmen von oev Übernehmen und mit Share, weil sonst inkonsistenz besteht zu daten von 8Aryanpur&amp;Glynn2020?</v>
          </cell>
          <cell r="E4" t="str">
            <v>Quellen</v>
          </cell>
          <cell r="H4" t="str">
            <v>8SCIVerkehr2020,  Batterietausch p.a.</v>
          </cell>
          <cell r="J4" t="str">
            <v>8Wouter&amp;Pablo2019</v>
          </cell>
          <cell r="K4" t="str">
            <v>8BMDV2021</v>
          </cell>
          <cell r="M4" t="str">
            <v>8Aryanpur&amp;Glynn2020</v>
          </cell>
          <cell r="O4" t="str">
            <v>eigene Berechnung basierend auf 8DeutscheBahnAG2023</v>
          </cell>
          <cell r="P4" t="str">
            <v>eigene Berechnung, basierend auf 8DeutscheBahnAG2023 und 8DLR&amp;DIW2023 , Daten in der Höhe vergleichbar mit JRC 2015 Daten</v>
          </cell>
        </row>
        <row r="5">
          <cell r="B5" t="str">
            <v>tra_rail_ice_pass_long_diesel_1</v>
          </cell>
          <cell r="C5" t="str">
            <v>tra_rail_ice_pass_long_diesel_0</v>
          </cell>
          <cell r="D5" t="str">
            <v>diesel  fernverkehr</v>
          </cell>
          <cell r="E5" t="str">
            <v>Quellen</v>
          </cell>
          <cell r="F5" t="str">
            <v>eigene Berechnung basierend auf 8DeutscheBahnAG2023</v>
          </cell>
          <cell r="J5" t="str">
            <v>8Wouter&amp;Pablo2019</v>
          </cell>
          <cell r="L5" t="str">
            <v>8Aryanpur&amp;Glynn2020</v>
          </cell>
          <cell r="M5" t="str">
            <v>8Aryanpur&amp;Glynn2020</v>
          </cell>
          <cell r="N5" t="str">
            <v>8Kuder2014</v>
          </cell>
          <cell r="O5" t="str">
            <v>eigene Berechnung basierend auf 8DeutscheBahnAG2023</v>
          </cell>
          <cell r="P5" t="str">
            <v>eigene Berechnung, basierend auf 8DeutscheBahnAG2023 und 8DLR&amp;DIW2023 , Daten in der Höhe vergleichbar mit JRC 2015 Daten</v>
          </cell>
        </row>
        <row r="6">
          <cell r="B6" t="str">
            <v>tra_rail_steam_pass_coal_1</v>
          </cell>
          <cell r="C6" t="str">
            <v>tra_rail_steam_pass_coal_0</v>
          </cell>
          <cell r="E6" t="str">
            <v>Quellen</v>
          </cell>
          <cell r="F6" t="str">
            <v>Übersicht Wikipedia</v>
          </cell>
          <cell r="O6" t="str">
            <v>Geschichte erleben: Die Museumsbahnen in Baden-Württemberg. / bwegt.de 66 km pro fahrt Annahme 2 mal am Wochenende</v>
          </cell>
        </row>
        <row r="7">
          <cell r="B7" t="str">
            <v>tra_rail_ice_pass_long_ethanol_1</v>
          </cell>
          <cell r="C7" t="str">
            <v>tra_rail_ice_pass_long_ethanol_0</v>
          </cell>
          <cell r="E7" t="str">
            <v>Quellen</v>
          </cell>
          <cell r="F7" t="str">
            <v xml:space="preserve">https://www.forschungsinformationssystem.de/servlet/is/290584/ </v>
          </cell>
          <cell r="J7" t="str">
            <v>8Wouter&amp;Pablo2019, 8ETSAP2010</v>
          </cell>
          <cell r="M7" t="str">
            <v>8Wouter&amp;Pablo2019, 8ETSAP2010</v>
          </cell>
          <cell r="O7" t="str">
            <v>8Wouter&amp;Pablo2019, 8ETSAP2010</v>
          </cell>
          <cell r="P7" t="str">
            <v>eigene Berechnung, basierend auf 8DeutscheBahnAG2023 und 8DLR&amp;DIW2023 adopted from diesel according to 8ETSAP2010</v>
          </cell>
        </row>
        <row r="8">
          <cell r="B8" t="str">
            <v>tra_rail_fcev_pass_long_hydrogen_1</v>
          </cell>
          <cell r="C8" t="str">
            <v>tra_rail_fcev_pass_long_hydrogen_0</v>
          </cell>
          <cell r="D8" t="str">
            <v>brennstoffzelle wird verwendet</v>
          </cell>
          <cell r="E8" t="str">
            <v>Quellen</v>
          </cell>
          <cell r="F8" t="str">
            <v>8DeutscheBahnAG2022</v>
          </cell>
          <cell r="H8" t="str">
            <v xml:space="preserve"> FC Tausch p.a.; 8SCIVerkehr2020</v>
          </cell>
          <cell r="J8" t="str">
            <v>8Kuder2014</v>
          </cell>
          <cell r="K8" t="str">
            <v>8BMDV2021</v>
          </cell>
          <cell r="L8" t="str">
            <v>8Kuder2014</v>
          </cell>
          <cell r="M8" t="str">
            <v>8Pagenkopfetal2020</v>
          </cell>
          <cell r="O8" t="str">
            <v>8Kuder2014</v>
          </cell>
          <cell r="P8" t="str">
            <v>eigene Berechnung, basierend auf 8DeutscheBahnAG2023 und 8DLR&amp;DIW2023 , Daten in der Höhe vergleichbar mit JRC 2015 Daten</v>
          </cell>
        </row>
        <row r="9">
          <cell r="B9" t="str">
            <v>tra_rail_oev_pass_short_1</v>
          </cell>
          <cell r="C9" t="str">
            <v>tra_rail_oev_pass_short_0</v>
          </cell>
          <cell r="E9" t="str">
            <v>Quellen</v>
          </cell>
          <cell r="F9" t="str">
            <v>verkehr in Zahlen + SBAHN</v>
          </cell>
          <cell r="J9" t="str">
            <v>In JRC Daten 0,078 -&gt; vergleichsrechnung mit UBA Daten: U Bahn 2,4 mal effizienter wie Fernverkehr</v>
          </cell>
          <cell r="K9" t="str">
            <v>8BMDV2021</v>
          </cell>
          <cell r="M9" t="str">
            <v>8Aryanpur&amp;Glynn2020</v>
          </cell>
          <cell r="O9" t="str">
            <v>eigene Berechnung basierend auf 8DeutscheBahnAG2023</v>
          </cell>
          <cell r="P9" t="str">
            <v>eigene Berechnung basierend auf 8DeutscheBahnAG2023</v>
          </cell>
        </row>
        <row r="10">
          <cell r="B10" t="str">
            <v>tra_rail_ice_pass_short_diesel_1</v>
          </cell>
          <cell r="C10" t="str">
            <v>tra_rail_ice_pass_short_diesel_0</v>
          </cell>
          <cell r="D10">
            <v>0</v>
          </cell>
          <cell r="E10" t="str">
            <v>Quellen</v>
          </cell>
          <cell r="F10" t="str">
            <v>8DeutscheBahnAG2023; 8SCIVerkehr2020</v>
          </cell>
          <cell r="J10" t="str">
            <v>adapted from 8Wouter&amp;Pablo2019</v>
          </cell>
          <cell r="L10" t="str">
            <v>8Aryanpur&amp;Glynn2020</v>
          </cell>
          <cell r="M10" t="str">
            <v>8Pagenkopfetal2020</v>
          </cell>
          <cell r="O10" t="str">
            <v>eigene Berechnung basierend auf 8DeutscheBahnAG2023</v>
          </cell>
          <cell r="P10" t="str">
            <v>eigene Berechnung basierend auf 8DeutscheBahnAG2023</v>
          </cell>
        </row>
        <row r="11">
          <cell r="B11" t="str">
            <v>tra_rail_ice_pass_short_ethanol_1</v>
          </cell>
          <cell r="C11" t="str">
            <v>tra_rail_ice_pass_short_ethanol_0</v>
          </cell>
          <cell r="D11" t="str">
            <v>Alternative Antriebe und Kraftstoffe (deutschebahn.com) _ eher HVO als Ethanol</v>
          </cell>
          <cell r="E11" t="str">
            <v>Quellen</v>
          </cell>
          <cell r="J11" t="str">
            <v>8Wouter&amp;Pablo2019, 8ETSAP2010</v>
          </cell>
          <cell r="L11" t="str">
            <v xml:space="preserve">assumption taken from </v>
          </cell>
          <cell r="M11" t="str">
            <v>own calculation based on 8Wouter&amp;Pablo2019, 8ETSAP2010</v>
          </cell>
          <cell r="O11" t="str">
            <v>eigene Berechnung basierend auf 8DeutscheBahnAG2023</v>
          </cell>
          <cell r="P11" t="str">
            <v>eigene Berechnung basierend auf 8DeutscheBahnAG2023</v>
          </cell>
        </row>
        <row r="12">
          <cell r="B12" t="str">
            <v>tra_rail_fcev_pass_short_hydrogen_1</v>
          </cell>
          <cell r="C12" t="str">
            <v>tra_rail_fcev_pass_short_hydrogen_0</v>
          </cell>
          <cell r="D12" t="str">
            <v>fcemu</v>
          </cell>
          <cell r="E12" t="str">
            <v>Quellen</v>
          </cell>
          <cell r="F12" t="str">
            <v>evb-wasserstoffzug.de/wp-content/uploads/2022/08/220809-PI-Weltpremiere-final.pdf; https://www.allianz-pro-schiene.de/themen/aktuell/innovative-antriebe-auf-der-schiene/</v>
          </cell>
          <cell r="H12" t="str">
            <v>8SCIVerkehr2020</v>
          </cell>
          <cell r="J12" t="str">
            <v>8Kuder2014</v>
          </cell>
          <cell r="M12" t="str">
            <v>8Kuder2014</v>
          </cell>
          <cell r="O12" t="str">
            <v>8Kuder2014</v>
          </cell>
          <cell r="P12" t="str">
            <v>eigene Berechnung basierend auf 8DeutscheBahnAG2023</v>
          </cell>
        </row>
        <row r="13">
          <cell r="B13" t="str">
            <v>tra_rail_hyb_pass_short_hydrogen_1</v>
          </cell>
          <cell r="C13" t="str">
            <v>tra_rail_hyb_pass_short_hydrogen_0</v>
          </cell>
          <cell r="D13" t="str">
            <v>Wasserstoff-Batteriehybrid (fcemu)</v>
          </cell>
          <cell r="E13" t="str">
            <v>Quellen</v>
          </cell>
          <cell r="F13" t="str">
            <v>tridmoda-Antriebe gibt es noch nicht in Deutschland ( 8Pagenkopfetal2020)</v>
          </cell>
          <cell r="H13" t="str">
            <v>8SCIVerkehr2020,  Batterietausch p.a.</v>
          </cell>
          <cell r="J13" t="str">
            <v>own calculation based on Kuder2014 and Aryanour&amp;Glynn2020</v>
          </cell>
          <cell r="M13" t="str">
            <v>8Pagenkopfetal2020</v>
          </cell>
          <cell r="O13" t="str">
            <v>own calculation based on 8Aryanpur&amp;Glynn2020</v>
          </cell>
          <cell r="P13" t="str">
            <v>eigene Berechnung basierend auf 8DeutscheBahnAG2023</v>
          </cell>
        </row>
        <row r="14">
          <cell r="B14" t="str">
            <v>tra_rail_hyb_pass_short_diesel_1</v>
          </cell>
          <cell r="C14" t="str">
            <v>tra_rail_hyb_pass_short_diesel_0</v>
          </cell>
          <cell r="D14" t="str">
            <v>Hinweis: das sind eher Rangierloks wie Fahrloks, https://www.deutschebahn.com/de/konzern/bahnwelt/fahrzeuge_technik/hybridlok-6878118</v>
          </cell>
          <cell r="E14" t="str">
            <v>Quellen</v>
          </cell>
          <cell r="F14" t="str">
            <v>8SCIVerkehr2020</v>
          </cell>
          <cell r="H14" t="str">
            <v>8SCIVerkehr2020,  Batterietausch p.a.</v>
          </cell>
          <cell r="J14" t="str">
            <v>8DeutscheBahnAG2024</v>
          </cell>
          <cell r="K14" t="str">
            <v>elektro; https://www.deutschebahn.com/de/konzern/bahnwelt/fahrzeuge_technik/hybridlok-6878118</v>
          </cell>
          <cell r="M14" t="str">
            <v>8Pagenkopfetal2020</v>
          </cell>
          <cell r="O14" t="str">
            <v>Übernahme Daten Diesel, zu klären: constraint setzen auf Dieselnutzung, weil dieser ersetzt werden muss oder Reichweite reduzieren?</v>
          </cell>
          <cell r="P14" t="str">
            <v>eigene Berechnung basierend auf 8DeutscheBahnAG2023</v>
          </cell>
        </row>
        <row r="15">
          <cell r="B15" t="str">
            <v>tra_rail_bemu_pass_short_1</v>
          </cell>
          <cell r="C15" t="str">
            <v>tra_rail_bemu_pass_short_0</v>
          </cell>
          <cell r="D15" t="str">
            <v>Pfalznetz, Offenburg Ostbrandenburg</v>
          </cell>
          <cell r="E15" t="str">
            <v>Quellen</v>
          </cell>
          <cell r="F15" t="str">
            <v>8Pagenkopfetal2020</v>
          </cell>
          <cell r="H15" t="str">
            <v>8SCIVerkehr2020,  Batterietausch p.a.</v>
          </cell>
          <cell r="J15" t="str">
            <v>8Aryanpur&amp;Glynn2020</v>
          </cell>
          <cell r="L15" t="str">
            <v>8Aryanpur&amp;Glynn2020</v>
          </cell>
          <cell r="M15" t="str">
            <v>8Pagenkopfetal2020</v>
          </cell>
          <cell r="O15" t="str">
            <v>8Aryanpur&amp;Glynn2020 dort 70 % availability des Dieselzug</v>
          </cell>
          <cell r="P15" t="str">
            <v>8Wouter&amp;Pablo2019</v>
          </cell>
        </row>
        <row r="16">
          <cell r="B16" t="str">
            <v>tra_rail_ice_frei_long_diesel_1</v>
          </cell>
          <cell r="C16" t="str">
            <v>tra_rail_ice_frei_long_diesel_0</v>
          </cell>
          <cell r="E16" t="str">
            <v>Quellen</v>
          </cell>
          <cell r="F16" t="str">
            <v>8SCIVerkehr2020</v>
          </cell>
          <cell r="J16" t="str">
            <v>8Wouter&amp;Pablo2019</v>
          </cell>
          <cell r="L16" t="str">
            <v>8Aryanpur&amp;Glynn2020</v>
          </cell>
          <cell r="M16" t="str">
            <v>8Aryanpur&amp;Glynn2020</v>
          </cell>
          <cell r="N16" t="str">
            <v>https://bmdv.bund.de/SharedDocs/DE/Artikel/E/schiene-aktuell/elektrobahn-klimaschonend-zukunft-bahn-elektrifizierungsprogramm.html; bezogen auf Fahrzeugkilometer im Jahr 2019 (Problem, das sagt nichts über Rangieren aus)</v>
          </cell>
          <cell r="O16" t="str">
            <v>8Wouter&amp;Pablo2019</v>
          </cell>
          <cell r="P16" t="str">
            <v>Übernahme der Daten von Elektro aus JRC, für Diesel 730</v>
          </cell>
        </row>
        <row r="17">
          <cell r="E17" t="str">
            <v>Quellen</v>
          </cell>
          <cell r="J17" t="str">
            <v>8Wouter&amp;Pablo2019</v>
          </cell>
          <cell r="L17" t="str">
            <v>8Aryanpur&amp;Glynn2020</v>
          </cell>
          <cell r="O17" t="str">
            <v>8Wouter&amp;Pablo2019</v>
          </cell>
          <cell r="P17" t="str">
            <v>8Wouter&amp;Pablo2019</v>
          </cell>
        </row>
        <row r="18">
          <cell r="B18" t="str">
            <v>tra_rail_fcev_frei_long_hydrogen_1</v>
          </cell>
          <cell r="C18" t="str">
            <v>tra_rail_fcev_frei_long_hydrogen_0</v>
          </cell>
          <cell r="E18" t="str">
            <v>Quellen</v>
          </cell>
          <cell r="H18" t="str">
            <v xml:space="preserve"> FC Tausch p.a.; 8SCIVerkehr2020</v>
          </cell>
          <cell r="J18" t="str">
            <v>own caluculation based on Zhang 2023 and 8Wouter&amp;Pablo2019</v>
          </cell>
          <cell r="L18" t="str">
            <v>8Aryanpur&amp;Glynn2020</v>
          </cell>
          <cell r="M18" t="str">
            <v>8Aryanpur&amp;Glynn2020</v>
          </cell>
          <cell r="O18" t="str">
            <v>8Kuder2014</v>
          </cell>
          <cell r="P18" t="str">
            <v>Übernahme der Daten von Elektro aus JRC</v>
          </cell>
        </row>
        <row r="19">
          <cell r="B19" t="str">
            <v>tra_rail_oev_frei_long_1</v>
          </cell>
          <cell r="C19" t="str">
            <v>tra_rail_oev_frei_long_0</v>
          </cell>
          <cell r="E19" t="str">
            <v>Quellen</v>
          </cell>
          <cell r="F19" t="str">
            <v>8SCIVerkehr2020</v>
          </cell>
          <cell r="J19" t="str">
            <v>8Wouter&amp;Pablo2019</v>
          </cell>
          <cell r="L19" t="str">
            <v>8Aryanpur&amp;Glynn2020</v>
          </cell>
          <cell r="M19" t="str">
            <v>8Aryanpur&amp;Glynn2020</v>
          </cell>
          <cell r="O19" t="str">
            <v>8Wouter&amp;Pablo2019</v>
          </cell>
          <cell r="P19" t="str">
            <v>8Wouter&amp;Pablo2019</v>
          </cell>
        </row>
        <row r="20">
          <cell r="B20" t="str">
            <v>tra_rail_ice_frei_long_ammonia_1</v>
          </cell>
          <cell r="C20" t="str">
            <v>tra_rail_ice_frei_long_ammonia_0</v>
          </cell>
          <cell r="E20" t="str">
            <v>Quellen</v>
          </cell>
          <cell r="J20" t="str">
            <v>own caluculation based on Zhang 2023 and 8Wouter&amp;Pablo2019</v>
          </cell>
          <cell r="L20" t="str">
            <v>8Aryanpur&amp;Glynn2020</v>
          </cell>
          <cell r="M20" t="str">
            <v>Zhang 2023</v>
          </cell>
          <cell r="O20" t="str">
            <v>zu prüfen</v>
          </cell>
          <cell r="P20" t="str">
            <v>Übernahme der Daten von Elektro aus JRC</v>
          </cell>
        </row>
        <row r="21">
          <cell r="B21" t="str">
            <v>tra_rail_ice_frei_short_diesel_1</v>
          </cell>
          <cell r="C21" t="str">
            <v>tra_rail_ice_frei_short_diesel_0</v>
          </cell>
          <cell r="E21" t="str">
            <v>Quellen</v>
          </cell>
          <cell r="F21" t="str">
            <v>8SCIVerkehr2020</v>
          </cell>
          <cell r="J21" t="str">
            <v>8Wouter&amp;Pablo2019</v>
          </cell>
          <cell r="L21" t="str">
            <v>8Aryanpur&amp;Glynn2020</v>
          </cell>
          <cell r="M21" t="str">
            <v>8Pagenkopfetal2022</v>
          </cell>
          <cell r="O21" t="str">
            <v>8SCIVerkehr2020</v>
          </cell>
          <cell r="P21" t="str">
            <v>8SCIVerkehr2020</v>
          </cell>
        </row>
        <row r="22">
          <cell r="B22" t="str">
            <v>tra_rail_ice_frei_short_ethanol_1</v>
          </cell>
          <cell r="C22" t="str">
            <v>tra_rail_ice_frei_short_ethanol_0</v>
          </cell>
          <cell r="E22" t="str">
            <v>Quellen</v>
          </cell>
          <cell r="J22" t="str">
            <v>adapted from diesel from 8Wouter&amp;Pablo2019</v>
          </cell>
          <cell r="L22" t="str">
            <v>adapted from diesel 8Aryanpur&amp;Glynn2020</v>
          </cell>
          <cell r="M22" t="str">
            <v>8SCIVerkehr2020</v>
          </cell>
          <cell r="O22" t="str">
            <v>8SCIVerkehr2020</v>
          </cell>
          <cell r="P22" t="str">
            <v>8SCIVerkehr2020</v>
          </cell>
        </row>
        <row r="23">
          <cell r="B23" t="str">
            <v>tra_rail_fcev_frei_short_hydrogen_1</v>
          </cell>
          <cell r="C23" t="str">
            <v>tra_rail_fcev_frei_short_hydrogen_0</v>
          </cell>
          <cell r="E23" t="str">
            <v>Quellen</v>
          </cell>
          <cell r="H23" t="str">
            <v xml:space="preserve"> FC Tausch p.a.; 8SCIVerkehr2020</v>
          </cell>
          <cell r="J23" t="str">
            <v>own caluculation based on Zhang 2023 and 8Wouter&amp;Pablo2019</v>
          </cell>
          <cell r="L23" t="str">
            <v>8Aryanpur&amp;Glynn2020</v>
          </cell>
          <cell r="M23" t="str">
            <v>8SCIVerkehr2020</v>
          </cell>
          <cell r="O23" t="str">
            <v>8SCIVerkehr2020</v>
          </cell>
          <cell r="P23" t="str">
            <v>8SCIVerkehr2020</v>
          </cell>
        </row>
        <row r="24">
          <cell r="B24" t="str">
            <v>tra_rail_ice_frei_short_ammonia_1</v>
          </cell>
          <cell r="C24" t="str">
            <v>tra_rail_ice_frei_short_ammonia_0</v>
          </cell>
          <cell r="E24" t="str">
            <v>Quellen</v>
          </cell>
          <cell r="J24" t="str">
            <v>own caluculation based on Zhang 2023 and 8Wouter&amp;Pablo2019</v>
          </cell>
          <cell r="L24" t="str">
            <v>8Aryanpur&amp;Glynn2020</v>
          </cell>
          <cell r="M24" t="str">
            <v>Zhang 2023</v>
          </cell>
          <cell r="O24" t="str">
            <v>8SCIVerkehr2020</v>
          </cell>
          <cell r="P24" t="str">
            <v>8SCIVerkehr2020</v>
          </cell>
        </row>
        <row r="25">
          <cell r="B25" t="str">
            <v>tra_rail_ice_frei_long_ethanol_1</v>
          </cell>
          <cell r="E25" t="str">
            <v>Quellen</v>
          </cell>
          <cell r="J25" t="str">
            <v>8Wouter&amp;Pablo2019, 8ETSAP2010</v>
          </cell>
          <cell r="L25" t="str">
            <v>Times Ireland</v>
          </cell>
          <cell r="M25" t="str">
            <v>assumption taken from 8SCIVerkehr2020</v>
          </cell>
          <cell r="O25" t="str">
            <v>8Wouter&amp;Pablo2019, 8ETSAP2010</v>
          </cell>
          <cell r="P25" t="str">
            <v>8Wouter&amp;Pablo2019</v>
          </cell>
          <cell r="Q25">
            <v>5421.2725666505912</v>
          </cell>
        </row>
        <row r="26">
          <cell r="B26" t="str">
            <v>tra_rail_fcev_frei_long_hydrogen_1</v>
          </cell>
          <cell r="E26" t="str">
            <v>Quellen</v>
          </cell>
          <cell r="H26" t="str">
            <v xml:space="preserve"> FC Tausch p.a.; Innnovatives Triebfahrzeug</v>
          </cell>
          <cell r="J26" t="str">
            <v>Hydrogen trains have 20% higher efficiency than diesel ones (Zhang 2023)</v>
          </cell>
          <cell r="L26" t="str">
            <v>Times Ireland</v>
          </cell>
          <cell r="M26" t="str">
            <v>Times Ireland</v>
          </cell>
          <cell r="O26" t="str">
            <v>8Kuder2014</v>
          </cell>
          <cell r="P26" t="str">
            <v>Übernahme der Daten von Elektro aus JRC</v>
          </cell>
          <cell r="Q26">
            <v>8425.6194139170802</v>
          </cell>
        </row>
      </sheetData>
      <sheetData sheetId="5">
        <row r="1">
          <cell r="A1" t="str">
            <v>tra_rail_oev_pass_long_1</v>
          </cell>
          <cell r="B1" t="str">
            <v>8DRIVEST2023</v>
          </cell>
          <cell r="C1" t="str">
            <v xml:space="preserve">Methode: </v>
          </cell>
        </row>
        <row r="2">
          <cell r="A2" t="str">
            <v>tra_rail_bemu_pass_long_1</v>
          </cell>
          <cell r="B2" t="str">
            <v>8Pagenkopfetal2020</v>
          </cell>
          <cell r="C2" t="str">
            <v>Durchschnittswert verwendet</v>
          </cell>
        </row>
        <row r="3">
          <cell r="A3" t="str">
            <v>tra_rail_ice_pass_long_diesel</v>
          </cell>
          <cell r="B3" t="str">
            <v>8Pagenkopfetal2020</v>
          </cell>
        </row>
        <row r="4">
          <cell r="A4" t="str">
            <v>tra_rail_ice_pass_long_ethanol_1</v>
          </cell>
          <cell r="B4" t="str">
            <v>8Wouter&amp;Pablo2019</v>
          </cell>
          <cell r="C4" t="str">
            <v>based on diesel costs</v>
          </cell>
        </row>
        <row r="5">
          <cell r="A5" t="str">
            <v>tra_rail_fcev_pass_long_hydrogen_1</v>
          </cell>
          <cell r="B5" t="str">
            <v>8LNVGetal2022</v>
          </cell>
        </row>
        <row r="6">
          <cell r="A6" t="str">
            <v>tra_rail_oev_pass_short_1</v>
          </cell>
          <cell r="B6" t="str">
            <v>8Pagenkopfetal2020</v>
          </cell>
        </row>
        <row r="7">
          <cell r="A7" t="str">
            <v>tra_rail_ice_pass_short_diesel_1</v>
          </cell>
          <cell r="B7" t="str">
            <v>8Pagenkopfetal2020</v>
          </cell>
        </row>
        <row r="8">
          <cell r="A8" t="str">
            <v>tra_rail_ice_pass_short_ethanol_1</v>
          </cell>
          <cell r="B8" t="str">
            <v>8Wouter&amp;Pablo2019</v>
          </cell>
          <cell r="C8" t="str">
            <v>based on diesel costs</v>
          </cell>
        </row>
        <row r="9">
          <cell r="A9" t="str">
            <v>tra_rail_fcev_pass_short_hydrogen_1</v>
          </cell>
          <cell r="B9" t="str">
            <v>8LNVGetal2022</v>
          </cell>
        </row>
        <row r="10">
          <cell r="A10" t="str">
            <v>tra_rail_hyb_pass_short_hydrogen_1</v>
          </cell>
          <cell r="B10" t="str">
            <v>8Pagenkopfetal2020</v>
          </cell>
        </row>
        <row r="11">
          <cell r="A11" t="str">
            <v>tra_rail_hyb_pass_short_diesel_1</v>
          </cell>
          <cell r="B11" t="str">
            <v>aber s. Kommentar, bis jetzt nzr Testbetrieb</v>
          </cell>
        </row>
        <row r="12">
          <cell r="A12" t="str">
            <v>tra_rail_bemu_pass_short_1</v>
          </cell>
          <cell r="B12" t="str">
            <v>8Pagenkopfetal2020</v>
          </cell>
        </row>
        <row r="13">
          <cell r="A13" t="str">
            <v>tra_rail_ice_frei_short_diesel_1</v>
          </cell>
          <cell r="B13" t="str">
            <v>8Pagenkopfetal2022</v>
          </cell>
        </row>
        <row r="14">
          <cell r="A14" t="str">
            <v>tra_rail_ice_frei_long_diesel_1</v>
          </cell>
          <cell r="B14" t="str">
            <v>own calculation based on 8Aryanpur&amp;Glynn2020, 8DRIVEST2023</v>
          </cell>
          <cell r="C14" t="str">
            <v>ratios taken from 8Aryanpur&amp;Glynn2020</v>
          </cell>
        </row>
        <row r="15">
          <cell r="A15" t="str">
            <v>tra_rail_ice_frei_long_ethanol_1</v>
          </cell>
          <cell r="B15" t="str">
            <v>own calculation based on 8Aryanpur&amp;Glynn2020, 8DRIVEST2023</v>
          </cell>
          <cell r="C15" t="str">
            <v>ratios taken from 8Aryanpur&amp;Glynn2020</v>
          </cell>
        </row>
        <row r="16">
          <cell r="A16" t="str">
            <v>tra_rail_fcev_frei_long_hydrogen_1</v>
          </cell>
          <cell r="B16" t="str">
            <v>own calculation based on 8Aryanpur&amp;Glynn2020, 8DRIVEST2023</v>
          </cell>
          <cell r="C16" t="str">
            <v>ratios taken from 8Aryanpur&amp;Glynn2020</v>
          </cell>
        </row>
        <row r="17">
          <cell r="A17" t="str">
            <v>tra_rail_oev_frei_long_1</v>
          </cell>
          <cell r="B17" t="str">
            <v>own calculation based on 8Aryanpur&amp;Glynn2020, 8DRIVEST2023</v>
          </cell>
          <cell r="C17" t="str">
            <v>ratios taken from 8Aryanpur&amp;Glynn2020</v>
          </cell>
        </row>
        <row r="18">
          <cell r="A18" t="str">
            <v>tra_rail_ice_frei_long_ammonia_1</v>
          </cell>
          <cell r="B18" t="str">
            <v>own calculation based on 8Aryanpur&amp;Glynn2020, 8Zhang2023; 8DRIVEST2023</v>
          </cell>
        </row>
        <row r="19">
          <cell r="A19" t="str">
            <v>tra_rail_ice_frei_short_ethanol_1</v>
          </cell>
          <cell r="B19" t="str">
            <v>assumption based on 8Pagenkopfetal2022 and 8ETSAP2010</v>
          </cell>
        </row>
        <row r="20">
          <cell r="A20" t="str">
            <v>tra_rail_fcev_frei_short_hydrogen_1</v>
          </cell>
          <cell r="B20" t="str">
            <v>8Pagenkopfetal2022</v>
          </cell>
        </row>
        <row r="21">
          <cell r="A21" t="str">
            <v>tra_rail_ice_frei_short_ammonia_1</v>
          </cell>
          <cell r="B21" t="str">
            <v>own calculation based on 8Zhangetal2023, 8SCIVerkehr2020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43" workbookViewId="0">
      <selection activeCell="I3" sqref="I3"/>
    </sheetView>
  </sheetViews>
  <sheetFormatPr baseColWidth="10" defaultColWidth="9.140625" defaultRowHeight="15" x14ac:dyDescent="0.25"/>
  <cols>
    <col min="1" max="1" width="28.140625" style="2" customWidth="1"/>
    <col min="2" max="2" width="27.42578125" style="2" customWidth="1"/>
    <col min="3" max="3" width="29.7109375" style="4" hidden="1" customWidth="1"/>
    <col min="4" max="4" width="46" style="4" hidden="1" customWidth="1"/>
    <col min="5" max="6" width="46" style="2" customWidth="1"/>
    <col min="7" max="7" width="40.28515625" style="4" customWidth="1"/>
    <col min="8" max="8" width="18.140625" style="4" customWidth="1"/>
    <col min="9" max="9" width="30.5703125" style="7" customWidth="1"/>
  </cols>
  <sheetData>
    <row r="1" spans="1:11" x14ac:dyDescent="0.25">
      <c r="A1" s="1" t="s">
        <v>0</v>
      </c>
      <c r="B1" s="1" t="s">
        <v>1</v>
      </c>
      <c r="C1" s="3" t="s">
        <v>50</v>
      </c>
      <c r="D1" s="3" t="s">
        <v>39</v>
      </c>
      <c r="E1" s="1" t="s">
        <v>3</v>
      </c>
      <c r="F1" s="1" t="s">
        <v>2</v>
      </c>
      <c r="G1" s="3" t="s">
        <v>32</v>
      </c>
      <c r="H1" s="5" t="s">
        <v>60</v>
      </c>
      <c r="I1" s="6" t="s">
        <v>4</v>
      </c>
    </row>
    <row r="2" spans="1:11" x14ac:dyDescent="0.25">
      <c r="A2" s="2" t="s">
        <v>5</v>
      </c>
      <c r="B2" s="2" t="s">
        <v>7</v>
      </c>
      <c r="C2" s="4" t="s">
        <v>29</v>
      </c>
      <c r="D2" s="4" t="str">
        <f>IF(ISNUMBER(SEARCH("conversion",B2)),VLOOKUP(A2,'[1]Hilfsdatei für Quellen'!$B$3:$Q$56,9,FALSE),
IF(ISNUMBER(SEARCH("lifetime",B2)),VLOOKUP(A2,'[1]Hilfsdatei für Quellen'!$B$3:$Q$56,12,FALSE),
IF(ISNUMBER(SEARCH("mileage",B2)),VLOOKUP(A2,'[1]Hilfsdatei für Quellen'!$B$3:$Q$56,14,FALSE),
IF(ISNUMBER(SEARCH("tonnage",B2)),VLOOKUP(A2,'[1]Hilfsdatei für Quellen'!$B$3:$Q$56,15,FALSE),
""))))</f>
        <v>own caluculation based on Zhang 2023 and 8Wouter&amp;Pablo2019</v>
      </c>
      <c r="E2" s="2" t="s">
        <v>45</v>
      </c>
      <c r="F2" s="2" t="s">
        <v>46</v>
      </c>
      <c r="H2" t="str">
        <f>IF(ISNUMBER(FIND("conversion_factor_sec", B2)), "unit:PJ", IF(ISNUMBER(FIND("ef_sec", B2)), "unit:t/PJ", IF(ISNUMBER(FIND("conversion_factor_exo", B2)), "unit:BTkm/PJ","")))</f>
        <v>unit:BTkm/PJ</v>
      </c>
      <c r="I2" s="2" t="str">
        <f>IF(AND(G2&lt;&gt;"", H2&lt;&gt;""), G2 &amp; ", " &amp; H2, IF(G2&lt;&gt;"", G2, IF(H2&lt;&gt;"", H2, "")))</f>
        <v>unit:BTkm/PJ</v>
      </c>
    </row>
    <row r="3" spans="1:11" x14ac:dyDescent="0.25">
      <c r="A3" s="2" t="s">
        <v>14</v>
      </c>
      <c r="B3" s="2" t="s">
        <v>7</v>
      </c>
      <c r="C3" s="4" t="s">
        <v>29</v>
      </c>
      <c r="D3" s="4" t="str">
        <f>IF(ISNUMBER(SEARCH("conversion",B3)),VLOOKUP(A3,'[1]Hilfsdatei für Quellen'!$B$3:$Q$56,9,FALSE),
IF(ISNUMBER(SEARCH("lifetime",B3)),VLOOKUP(A3,'[1]Hilfsdatei für Quellen'!$B$3:$Q$56,12,FALSE),
IF(ISNUMBER(SEARCH("mileage",B3)),VLOOKUP(A3,'[1]Hilfsdatei für Quellen'!$B$3:$Q$56,14,FALSE),
IF(ISNUMBER(SEARCH("tonnage",B3)),VLOOKUP(A3,'[1]Hilfsdatei für Quellen'!$B$3:$Q$56,15,FALSE),
""))))</f>
        <v>own caluculation based on Zhang 2023 and 8Wouter&amp;Pablo2019</v>
      </c>
      <c r="E3" s="2" t="s">
        <v>47</v>
      </c>
      <c r="F3" s="2" t="s">
        <v>48</v>
      </c>
      <c r="H3" t="str">
        <f t="shared" ref="H3:H65" si="0">IF(ISNUMBER(FIND("conversion_factor_sec", B3)), "unit:PJ", IF(ISNUMBER(FIND("ef_sec", B3)), "unit:t/PJ", IF(ISNUMBER(FIND("conversion_factor_exo", B3)), "unit:BTkm/PJ","")))</f>
        <v>unit:BTkm/PJ</v>
      </c>
      <c r="I3" s="2" t="str">
        <f t="shared" ref="I3:I65" si="1">IF(AND(G3&lt;&gt;"", H3&lt;&gt;""), G3 &amp; ", " &amp; H3, IF(G3&lt;&gt;"", G3, IF(H3&lt;&gt;"", H3, "")))</f>
        <v>unit:BTkm/PJ</v>
      </c>
    </row>
    <row r="4" spans="1:11" x14ac:dyDescent="0.25">
      <c r="A4" s="2" t="s">
        <v>16</v>
      </c>
      <c r="B4" s="2" t="s">
        <v>7</v>
      </c>
      <c r="D4" s="4" t="str">
        <f>IF(ISNUMBER(SEARCH("conversion",B4)),VLOOKUP(A4,'[1]Hilfsdatei für Quellen'!$B$3:$Q$56,9,FALSE),
IF(ISNUMBER(SEARCH("lifetime",B4)),VLOOKUP(A4,'[1]Hilfsdatei für Quellen'!$B$3:$Q$56,12,FALSE),
IF(ISNUMBER(SEARCH("mileage",B4)),VLOOKUP(A4,'[1]Hilfsdatei für Quellen'!$B$3:$Q$56,14,FALSE),
IF(ISNUMBER(SEARCH("tonnage",B4)),VLOOKUP(A4,'[1]Hilfsdatei für Quellen'!$B$3:$Q$56,15,FALSE),
""))))</f>
        <v>8Wouter&amp;Pablo2019</v>
      </c>
      <c r="E4" s="2" t="s">
        <v>30</v>
      </c>
      <c r="H4" t="str">
        <f t="shared" si="0"/>
        <v>unit:BTkm/PJ</v>
      </c>
      <c r="I4" s="2" t="str">
        <f t="shared" si="1"/>
        <v>unit:BTkm/PJ</v>
      </c>
      <c r="J4" t="s">
        <v>33</v>
      </c>
      <c r="K4">
        <v>4</v>
      </c>
    </row>
    <row r="5" spans="1:11" x14ac:dyDescent="0.25">
      <c r="A5" s="2" t="s">
        <v>21</v>
      </c>
      <c r="B5" s="2" t="s">
        <v>7</v>
      </c>
      <c r="D5" s="4" t="str">
        <f>IF(ISNUMBER(SEARCH("conversion",B5)),VLOOKUP(A5,'[1]Hilfsdatei für Quellen'!$B$3:$Q$56,9,FALSE),
IF(ISNUMBER(SEARCH("lifetime",B5)),VLOOKUP(A5,'[1]Hilfsdatei für Quellen'!$B$3:$Q$56,12,FALSE),
IF(ISNUMBER(SEARCH("mileage",B5)),VLOOKUP(A5,'[1]Hilfsdatei für Quellen'!$B$3:$Q$56,14,FALSE),
IF(ISNUMBER(SEARCH("tonnage",B5)),VLOOKUP(A5,'[1]Hilfsdatei für Quellen'!$B$3:$Q$56,15,FALSE),
""))))</f>
        <v>8Wouter&amp;Pablo2019, 8ETSAP2010</v>
      </c>
      <c r="E5" s="2" t="s">
        <v>40</v>
      </c>
      <c r="G5" s="4" t="s">
        <v>31</v>
      </c>
      <c r="H5" t="str">
        <f t="shared" si="0"/>
        <v>unit:BTkm/PJ</v>
      </c>
      <c r="I5" s="2" t="str">
        <f t="shared" si="1"/>
        <v>based on diesel values, unit:BTkm/PJ</v>
      </c>
      <c r="J5" t="s">
        <v>34</v>
      </c>
      <c r="K5">
        <v>9</v>
      </c>
    </row>
    <row r="6" spans="1:11" x14ac:dyDescent="0.25">
      <c r="A6" s="2" t="s">
        <v>27</v>
      </c>
      <c r="B6" s="2" t="s">
        <v>7</v>
      </c>
      <c r="D6" s="4" t="str">
        <f>IF(ISNUMBER(SEARCH("conversion",B6)),VLOOKUP(A6,'[1]Hilfsdatei für Quellen'!$B$3:$Q$56,9,FALSE),
IF(ISNUMBER(SEARCH("lifetime",B6)),VLOOKUP(A6,'[1]Hilfsdatei für Quellen'!$B$3:$Q$56,12,FALSE),
IF(ISNUMBER(SEARCH("mileage",B6)),VLOOKUP(A6,'[1]Hilfsdatei für Quellen'!$B$3:$Q$56,14,FALSE),
IF(ISNUMBER(SEARCH("tonnage",B6)),VLOOKUP(A6,'[1]Hilfsdatei für Quellen'!$B$3:$Q$56,15,FALSE),
""))))</f>
        <v>8Wouter&amp;Pablo2019</v>
      </c>
      <c r="E6" s="2" t="s">
        <v>30</v>
      </c>
      <c r="H6" t="str">
        <f t="shared" si="0"/>
        <v>unit:BTkm/PJ</v>
      </c>
      <c r="I6" s="2" t="str">
        <f t="shared" si="1"/>
        <v>unit:BTkm/PJ</v>
      </c>
      <c r="J6" t="s">
        <v>35</v>
      </c>
      <c r="K6" t="s">
        <v>38</v>
      </c>
    </row>
    <row r="7" spans="1:11" x14ac:dyDescent="0.25">
      <c r="A7" s="2" t="s">
        <v>12</v>
      </c>
      <c r="B7" s="2" t="s">
        <v>13</v>
      </c>
      <c r="C7" s="4" t="s">
        <v>29</v>
      </c>
      <c r="D7" s="4" t="str">
        <f>IF(ISNUMBER(SEARCH("conversion",B7)),VLOOKUP(A7,'[1]Hilfsdatei für Quellen'!$B$3:$Q$56,9,FALSE),
IF(ISNUMBER(SEARCH("lifetime",B7)),VLOOKUP(A7,'[1]Hilfsdatei für Quellen'!$B$3:$Q$56,12,FALSE),
IF(ISNUMBER(SEARCH("mileage",B7)),VLOOKUP(A7,'[1]Hilfsdatei für Quellen'!$B$3:$Q$56,14,FALSE),
IF(ISNUMBER(SEARCH("tonnage",B7)),VLOOKUP(A7,'[1]Hilfsdatei für Quellen'!$B$3:$Q$56,15,FALSE),
""))))</f>
        <v>own caluculation based on Zhang 2023 and 8Wouter&amp;Pablo2019</v>
      </c>
      <c r="E7" s="2" t="s">
        <v>45</v>
      </c>
      <c r="F7" s="2" t="s">
        <v>46</v>
      </c>
      <c r="H7" t="str">
        <f t="shared" si="0"/>
        <v>unit:BTkm/PJ</v>
      </c>
      <c r="I7" s="2" t="str">
        <f t="shared" si="1"/>
        <v>unit:BTkm/PJ</v>
      </c>
      <c r="J7" t="s">
        <v>9</v>
      </c>
      <c r="K7">
        <v>12</v>
      </c>
    </row>
    <row r="8" spans="1:11" x14ac:dyDescent="0.25">
      <c r="A8" s="2" t="s">
        <v>24</v>
      </c>
      <c r="B8" s="2" t="s">
        <v>13</v>
      </c>
      <c r="C8" s="4" t="s">
        <v>29</v>
      </c>
      <c r="D8" s="4" t="str">
        <f>IF(ISNUMBER(SEARCH("conversion",B8)),VLOOKUP(A8,'[1]Hilfsdatei für Quellen'!$B$3:$Q$56,9,FALSE),
IF(ISNUMBER(SEARCH("lifetime",B8)),VLOOKUP(A8,'[1]Hilfsdatei für Quellen'!$B$3:$Q$56,12,FALSE),
IF(ISNUMBER(SEARCH("mileage",B8)),VLOOKUP(A8,'[1]Hilfsdatei für Quellen'!$B$3:$Q$56,14,FALSE),
IF(ISNUMBER(SEARCH("tonnage",B8)),VLOOKUP(A8,'[1]Hilfsdatei für Quellen'!$B$3:$Q$56,15,FALSE),
""))))</f>
        <v>own caluculation based on Zhang 2023 and 8Wouter&amp;Pablo2019</v>
      </c>
      <c r="E8" s="2" t="s">
        <v>45</v>
      </c>
      <c r="F8" s="2" t="s">
        <v>46</v>
      </c>
      <c r="H8" t="str">
        <f t="shared" si="0"/>
        <v>unit:BTkm/PJ</v>
      </c>
      <c r="I8" s="2" t="str">
        <f t="shared" si="1"/>
        <v>unit:BTkm/PJ</v>
      </c>
      <c r="J8" t="s">
        <v>8</v>
      </c>
      <c r="K8">
        <v>14</v>
      </c>
    </row>
    <row r="9" spans="1:11" x14ac:dyDescent="0.25">
      <c r="A9" s="2" t="s">
        <v>25</v>
      </c>
      <c r="B9" s="2" t="s">
        <v>13</v>
      </c>
      <c r="D9" s="4" t="str">
        <f>IF(ISNUMBER(SEARCH("conversion",B9)),VLOOKUP(A9,'[1]Hilfsdatei für Quellen'!$B$3:$Q$56,9,FALSE),
IF(ISNUMBER(SEARCH("lifetime",B9)),VLOOKUP(A9,'[1]Hilfsdatei für Quellen'!$B$3:$Q$56,12,FALSE),
IF(ISNUMBER(SEARCH("mileage",B9)),VLOOKUP(A9,'[1]Hilfsdatei für Quellen'!$B$3:$Q$56,14,FALSE),
IF(ISNUMBER(SEARCH("tonnage",B9)),VLOOKUP(A9,'[1]Hilfsdatei für Quellen'!$B$3:$Q$56,15,FALSE),
""))))</f>
        <v>8Wouter&amp;Pablo2019</v>
      </c>
      <c r="E9" s="2" t="s">
        <v>30</v>
      </c>
      <c r="H9" t="str">
        <f t="shared" si="0"/>
        <v>unit:BTkm/PJ</v>
      </c>
      <c r="I9" s="2" t="str">
        <f t="shared" si="1"/>
        <v>unit:BTkm/PJ</v>
      </c>
      <c r="J9" t="s">
        <v>37</v>
      </c>
      <c r="K9">
        <v>15</v>
      </c>
    </row>
    <row r="10" spans="1:11" x14ac:dyDescent="0.25">
      <c r="A10" s="2" t="s">
        <v>26</v>
      </c>
      <c r="B10" s="2" t="s">
        <v>13</v>
      </c>
      <c r="D10" s="4" t="str">
        <f>IF(ISNUMBER(SEARCH("conversion",B10)),VLOOKUP(A10,'[1]Hilfsdatei für Quellen'!$B$3:$Q$56,9,FALSE),
IF(ISNUMBER(SEARCH("lifetime",B10)),VLOOKUP(A10,'[1]Hilfsdatei für Quellen'!$B$3:$Q$56,12,FALSE),
IF(ISNUMBER(SEARCH("mileage",B10)),VLOOKUP(A10,'[1]Hilfsdatei für Quellen'!$B$3:$Q$56,14,FALSE),
IF(ISNUMBER(SEARCH("tonnage",B10)),VLOOKUP(A10,'[1]Hilfsdatei für Quellen'!$B$3:$Q$56,15,FALSE),
""))))</f>
        <v>adapted from diesel from 8Wouter&amp;Pablo2019</v>
      </c>
      <c r="E10" s="2" t="s">
        <v>30</v>
      </c>
      <c r="F10" s="2" t="s">
        <v>49</v>
      </c>
      <c r="H10" t="str">
        <f t="shared" si="0"/>
        <v>unit:BTkm/PJ</v>
      </c>
      <c r="I10" s="2" t="str">
        <f t="shared" si="1"/>
        <v>unit:BTkm/PJ</v>
      </c>
    </row>
    <row r="11" spans="1:11" x14ac:dyDescent="0.25">
      <c r="A11" s="2" t="s">
        <v>14</v>
      </c>
      <c r="B11" s="2" t="s">
        <v>15</v>
      </c>
      <c r="C11" s="4" t="s">
        <v>29</v>
      </c>
      <c r="D11" s="4" t="str">
        <f>IF(ISNUMBER(SEARCH("conversion",B11)),VLOOKUP(A11,'[1]Hilfsdatei für Quellen'!$B$3:$Q$56,9,FALSE),
IF(ISNUMBER(SEARCH("lifetime",B11)),VLOOKUP(A11,'[1]Hilfsdatei für Quellen'!$B$3:$Q$56,12,FALSE),
IF(ISNUMBER(SEARCH("mileage",B11)),VLOOKUP(A11,'[1]Hilfsdatei für Quellen'!$B$3:$Q$56,14,FALSE),
IF(ISNUMBER(SEARCH("tonnage",B11)),VLOOKUP(A11,'[1]Hilfsdatei für Quellen'!$B$3:$Q$56,15,FALSE),
""))))</f>
        <v>own caluculation based on Zhang 2023 and 8Wouter&amp;Pablo2019</v>
      </c>
      <c r="E11" s="2" t="s">
        <v>45</v>
      </c>
      <c r="F11" s="2" t="s">
        <v>46</v>
      </c>
      <c r="H11" t="str">
        <f t="shared" si="0"/>
        <v>unit:PJ</v>
      </c>
      <c r="I11" s="2" t="str">
        <f t="shared" si="1"/>
        <v>unit:PJ</v>
      </c>
    </row>
    <row r="12" spans="1:11" x14ac:dyDescent="0.25">
      <c r="A12" s="2" t="s">
        <v>24</v>
      </c>
      <c r="B12" s="2" t="s">
        <v>15</v>
      </c>
      <c r="C12" s="4" t="s">
        <v>29</v>
      </c>
      <c r="D12" s="4" t="str">
        <f>IF(ISNUMBER(SEARCH("conversion",B12)),VLOOKUP(A12,'[1]Hilfsdatei für Quellen'!$B$3:$Q$56,9,FALSE),
IF(ISNUMBER(SEARCH("lifetime",B12)),VLOOKUP(A12,'[1]Hilfsdatei für Quellen'!$B$3:$Q$56,12,FALSE),
IF(ISNUMBER(SEARCH("mileage",B12)),VLOOKUP(A12,'[1]Hilfsdatei für Quellen'!$B$3:$Q$56,14,FALSE),
IF(ISNUMBER(SEARCH("tonnage",B12)),VLOOKUP(A12,'[1]Hilfsdatei für Quellen'!$B$3:$Q$56,15,FALSE),
""))))</f>
        <v>own caluculation based on Zhang 2023 and 8Wouter&amp;Pablo2019</v>
      </c>
      <c r="E12" s="2" t="s">
        <v>45</v>
      </c>
      <c r="F12" s="2" t="s">
        <v>46</v>
      </c>
      <c r="H12" t="str">
        <f t="shared" si="0"/>
        <v>unit:PJ</v>
      </c>
      <c r="I12" s="2" t="str">
        <f t="shared" si="1"/>
        <v>unit:PJ</v>
      </c>
    </row>
    <row r="13" spans="1:11" x14ac:dyDescent="0.25">
      <c r="A13" s="2" t="s">
        <v>16</v>
      </c>
      <c r="B13" s="2" t="s">
        <v>18</v>
      </c>
      <c r="D13" s="4" t="str">
        <f>IF(ISNUMBER(SEARCH("conversion",B13)),VLOOKUP(A13,'[1]Hilfsdatei für Quellen'!$B$3:$Q$56,9,FALSE),
IF(ISNUMBER(SEARCH("lifetime",B13)),VLOOKUP(A13,'[1]Hilfsdatei für Quellen'!$B$3:$Q$56,12,FALSE),
IF(ISNUMBER(SEARCH("mileage",B13)),VLOOKUP(A13,'[1]Hilfsdatei für Quellen'!$B$3:$Q$56,14,FALSE),
IF(ISNUMBER(SEARCH("tonnage",B13)),VLOOKUP(A13,'[1]Hilfsdatei für Quellen'!$B$3:$Q$56,15,FALSE),
""))))</f>
        <v>8Wouter&amp;Pablo2019</v>
      </c>
      <c r="E13" s="2" t="s">
        <v>30</v>
      </c>
      <c r="H13" t="str">
        <f t="shared" si="0"/>
        <v>unit:PJ</v>
      </c>
      <c r="I13" s="2" t="str">
        <f t="shared" si="1"/>
        <v>unit:PJ</v>
      </c>
    </row>
    <row r="14" spans="1:11" x14ac:dyDescent="0.25">
      <c r="A14" s="2" t="s">
        <v>25</v>
      </c>
      <c r="B14" s="2" t="s">
        <v>18</v>
      </c>
      <c r="D14" s="4" t="str">
        <f>IF(ISNUMBER(SEARCH("conversion",B14)),VLOOKUP(A14,'[1]Hilfsdatei für Quellen'!$B$3:$Q$56,9,FALSE),
IF(ISNUMBER(SEARCH("lifetime",B14)),VLOOKUP(A14,'[1]Hilfsdatei für Quellen'!$B$3:$Q$56,12,FALSE),
IF(ISNUMBER(SEARCH("mileage",B14)),VLOOKUP(A14,'[1]Hilfsdatei für Quellen'!$B$3:$Q$56,14,FALSE),
IF(ISNUMBER(SEARCH("tonnage",B14)),VLOOKUP(A14,'[1]Hilfsdatei für Quellen'!$B$3:$Q$56,15,FALSE),
""))))</f>
        <v>8Wouter&amp;Pablo2019</v>
      </c>
      <c r="E14" s="2" t="s">
        <v>30</v>
      </c>
      <c r="H14" t="str">
        <f t="shared" si="0"/>
        <v>unit:PJ</v>
      </c>
      <c r="I14" s="2" t="str">
        <f t="shared" si="1"/>
        <v>unit:PJ</v>
      </c>
    </row>
    <row r="15" spans="1:11" x14ac:dyDescent="0.25">
      <c r="A15" s="2" t="s">
        <v>27</v>
      </c>
      <c r="B15" s="2" t="s">
        <v>28</v>
      </c>
      <c r="D15" s="4" t="str">
        <f>IF(ISNUMBER(SEARCH("conversion",B15)),VLOOKUP(A15,'[1]Hilfsdatei für Quellen'!$B$3:$Q$56,9,FALSE),
IF(ISNUMBER(SEARCH("lifetime",B15)),VLOOKUP(A15,'[1]Hilfsdatei für Quellen'!$B$3:$Q$56,12,FALSE),
IF(ISNUMBER(SEARCH("mileage",B15)),VLOOKUP(A15,'[1]Hilfsdatei für Quellen'!$B$3:$Q$56,14,FALSE),
IF(ISNUMBER(SEARCH("tonnage",B15)),VLOOKUP(A15,'[1]Hilfsdatei für Quellen'!$B$3:$Q$56,15,FALSE),
""))))</f>
        <v>8Wouter&amp;Pablo2019</v>
      </c>
      <c r="E15" s="2" t="s">
        <v>30</v>
      </c>
      <c r="H15" t="str">
        <f t="shared" si="0"/>
        <v>unit:PJ</v>
      </c>
      <c r="I15" s="2" t="str">
        <f t="shared" si="1"/>
        <v>unit:PJ</v>
      </c>
    </row>
    <row r="16" spans="1:11" x14ac:dyDescent="0.25">
      <c r="A16" s="2" t="s">
        <v>21</v>
      </c>
      <c r="B16" s="2" t="s">
        <v>22</v>
      </c>
      <c r="D16" s="4" t="str">
        <f>IF(ISNUMBER(SEARCH("conversion",B16)),VLOOKUP(A16,'[1]Hilfsdatei für Quellen'!$B$3:$Q$56,9,FALSE),
IF(ISNUMBER(SEARCH("lifetime",B16)),VLOOKUP(A16,'[1]Hilfsdatei für Quellen'!$B$3:$Q$56,12,FALSE),
IF(ISNUMBER(SEARCH("mileage",B16)),VLOOKUP(A16,'[1]Hilfsdatei für Quellen'!$B$3:$Q$56,14,FALSE),
IF(ISNUMBER(SEARCH("tonnage",B16)),VLOOKUP(A16,'[1]Hilfsdatei für Quellen'!$B$3:$Q$56,15,FALSE),
""))))</f>
        <v>8Wouter&amp;Pablo2019, 8ETSAP2010</v>
      </c>
      <c r="E16" s="2" t="s">
        <v>40</v>
      </c>
      <c r="G16" s="4" t="s">
        <v>31</v>
      </c>
      <c r="H16" t="str">
        <f t="shared" si="0"/>
        <v>unit:PJ</v>
      </c>
      <c r="I16" s="2" t="str">
        <f t="shared" si="1"/>
        <v>based on diesel values, unit:PJ</v>
      </c>
    </row>
    <row r="17" spans="1:9" x14ac:dyDescent="0.25">
      <c r="A17" s="2" t="s">
        <v>26</v>
      </c>
      <c r="B17" s="2" t="s">
        <v>22</v>
      </c>
      <c r="D17" s="4" t="str">
        <f>IF(ISNUMBER(SEARCH("conversion",B17)),VLOOKUP(A17,'[1]Hilfsdatei für Quellen'!$B$3:$Q$56,9,FALSE),
IF(ISNUMBER(SEARCH("lifetime",B17)),VLOOKUP(A17,'[1]Hilfsdatei für Quellen'!$B$3:$Q$56,12,FALSE),
IF(ISNUMBER(SEARCH("mileage",B17)),VLOOKUP(A17,'[1]Hilfsdatei für Quellen'!$B$3:$Q$56,14,FALSE),
IF(ISNUMBER(SEARCH("tonnage",B17)),VLOOKUP(A17,'[1]Hilfsdatei für Quellen'!$B$3:$Q$56,15,FALSE),
""))))</f>
        <v>adapted from diesel from 8Wouter&amp;Pablo2019</v>
      </c>
      <c r="E17" s="2" t="s">
        <v>30</v>
      </c>
      <c r="F17" s="2" t="s">
        <v>49</v>
      </c>
      <c r="H17" t="str">
        <f t="shared" si="0"/>
        <v>unit:PJ</v>
      </c>
      <c r="I17" s="2" t="str">
        <f t="shared" si="1"/>
        <v>unit:PJ</v>
      </c>
    </row>
    <row r="18" spans="1:9" x14ac:dyDescent="0.25">
      <c r="A18" s="2" t="s">
        <v>5</v>
      </c>
      <c r="B18" s="2" t="s">
        <v>6</v>
      </c>
      <c r="C18" s="4" t="s">
        <v>29</v>
      </c>
      <c r="D18" s="4" t="str">
        <f>IF(ISNUMBER(SEARCH("conversion",B18)),VLOOKUP(A18,'[1]Hilfsdatei für Quellen'!$B$3:$Q$56,9,FALSE),
IF(ISNUMBER(SEARCH("lifetime",B18)),VLOOKUP(A18,'[1]Hilfsdatei für Quellen'!$B$3:$Q$56,12,FALSE),
IF(ISNUMBER(SEARCH("mileage",B18)),VLOOKUP(A18,'[1]Hilfsdatei für Quellen'!$B$3:$Q$56,14,FALSE),
IF(ISNUMBER(SEARCH("tonnage",B18)),VLOOKUP(A18,'[1]Hilfsdatei für Quellen'!$B$3:$Q$56,15,FALSE),
""))))</f>
        <v>own caluculation based on Zhang 2023 and 8Wouter&amp;Pablo2019</v>
      </c>
      <c r="E18" s="2" t="s">
        <v>45</v>
      </c>
      <c r="F18" s="2" t="s">
        <v>46</v>
      </c>
      <c r="H18" t="str">
        <f t="shared" si="0"/>
        <v>unit:PJ</v>
      </c>
      <c r="I18" s="2" t="str">
        <f t="shared" si="1"/>
        <v>unit:PJ</v>
      </c>
    </row>
    <row r="19" spans="1:9" x14ac:dyDescent="0.25">
      <c r="A19" s="2" t="s">
        <v>12</v>
      </c>
      <c r="B19" s="2" t="s">
        <v>6</v>
      </c>
      <c r="C19" s="4" t="s">
        <v>29</v>
      </c>
      <c r="D19" s="4" t="str">
        <f>IF(ISNUMBER(SEARCH("conversion",B19)),VLOOKUP(A19,'[1]Hilfsdatei für Quellen'!$B$3:$Q$56,9,FALSE),
IF(ISNUMBER(SEARCH("lifetime",B19)),VLOOKUP(A19,'[1]Hilfsdatei für Quellen'!$B$3:$Q$56,12,FALSE),
IF(ISNUMBER(SEARCH("mileage",B19)),VLOOKUP(A19,'[1]Hilfsdatei für Quellen'!$B$3:$Q$56,14,FALSE),
IF(ISNUMBER(SEARCH("tonnage",B19)),VLOOKUP(A19,'[1]Hilfsdatei für Quellen'!$B$3:$Q$56,15,FALSE),
""))))</f>
        <v>own caluculation based on Zhang 2023 and 8Wouter&amp;Pablo2019</v>
      </c>
      <c r="E19" s="2" t="s">
        <v>45</v>
      </c>
      <c r="F19" s="2" t="s">
        <v>46</v>
      </c>
      <c r="H19" t="str">
        <f t="shared" si="0"/>
        <v>unit:PJ</v>
      </c>
      <c r="I19" s="2" t="str">
        <f t="shared" si="1"/>
        <v>unit:PJ</v>
      </c>
    </row>
    <row r="20" spans="1:9" x14ac:dyDescent="0.25">
      <c r="A20" s="2" t="s">
        <v>5</v>
      </c>
      <c r="B20" s="2" t="s">
        <v>10</v>
      </c>
      <c r="D20" s="4" t="str">
        <f>VLOOKUP(A20,'[1]HIlfsdatei nur für Invest_koste'!$A$1:$B$21,2,FALSE)</f>
        <v>own calculation based on 8Aryanpur&amp;Glynn2020, 8DRIVEST2023</v>
      </c>
      <c r="E20" s="2" t="s">
        <v>51</v>
      </c>
      <c r="F20" s="2" t="s">
        <v>56</v>
      </c>
      <c r="H20" t="str">
        <f t="shared" si="0"/>
        <v/>
      </c>
      <c r="I20" s="2" t="str">
        <f t="shared" si="1"/>
        <v/>
      </c>
    </row>
    <row r="21" spans="1:9" x14ac:dyDescent="0.25">
      <c r="A21" s="2" t="s">
        <v>12</v>
      </c>
      <c r="B21" s="2" t="s">
        <v>10</v>
      </c>
      <c r="D21" s="4" t="str">
        <f>VLOOKUP(A21,'[1]HIlfsdatei nur für Invest_koste'!$A$1:$B$21,2,FALSE)</f>
        <v>8Pagenkopfetal2022</v>
      </c>
      <c r="E21" s="2" t="s">
        <v>43</v>
      </c>
      <c r="G21" s="4">
        <f>VLOOKUP(A21,'[1]HIlfsdatei nur für Invest_koste'!$A$1:$C$20,3,FALSE)</f>
        <v>0</v>
      </c>
      <c r="H21" t="str">
        <f t="shared" si="0"/>
        <v/>
      </c>
      <c r="I21" s="2"/>
    </row>
    <row r="22" spans="1:9" x14ac:dyDescent="0.25">
      <c r="A22" s="2" t="s">
        <v>5</v>
      </c>
      <c r="B22" s="2" t="s">
        <v>11</v>
      </c>
      <c r="D22" s="4" t="str">
        <f>VLOOKUP(A22,'[1]HIlfsdatei nur für Invest_koste'!$A$1:$B$21,2,FALSE)</f>
        <v>own calculation based on 8Aryanpur&amp;Glynn2020, 8DRIVEST2023</v>
      </c>
      <c r="E22" s="2" t="s">
        <v>51</v>
      </c>
      <c r="F22" s="2" t="s">
        <v>56</v>
      </c>
      <c r="H22" t="str">
        <f t="shared" si="0"/>
        <v/>
      </c>
      <c r="I22" s="2"/>
    </row>
    <row r="23" spans="1:9" x14ac:dyDescent="0.25">
      <c r="A23" s="2" t="s">
        <v>12</v>
      </c>
      <c r="B23" s="2" t="s">
        <v>11</v>
      </c>
      <c r="D23" s="4" t="str">
        <f>VLOOKUP(A23,'[1]HIlfsdatei nur für Invest_koste'!$A$1:$B$21,2,FALSE)</f>
        <v>8Pagenkopfetal2022</v>
      </c>
      <c r="E23" s="2" t="s">
        <v>43</v>
      </c>
      <c r="G23" s="4">
        <f>VLOOKUP(A23,'[1]HIlfsdatei nur für Invest_koste'!$A$1:$C$20,3,FALSE)</f>
        <v>0</v>
      </c>
      <c r="H23" t="str">
        <f t="shared" si="0"/>
        <v/>
      </c>
      <c r="I23" s="2"/>
    </row>
    <row r="24" spans="1:9" x14ac:dyDescent="0.25">
      <c r="A24" s="2" t="s">
        <v>14</v>
      </c>
      <c r="B24" s="2" t="s">
        <v>11</v>
      </c>
      <c r="D24" s="4" t="str">
        <f>VLOOKUP(A24,'[1]HIlfsdatei nur für Invest_koste'!$A$1:$B$21,2,FALSE)</f>
        <v>own calculation based on 8Aryanpur&amp;Glynn2020, 8Zhang2023; 8DRIVEST2023</v>
      </c>
      <c r="E24" s="2" t="s">
        <v>52</v>
      </c>
      <c r="F24" s="2" t="s">
        <v>56</v>
      </c>
      <c r="G24" s="4">
        <f>VLOOKUP(A24,'[1]HIlfsdatei nur für Invest_koste'!$A$1:$C$20,3,FALSE)</f>
        <v>0</v>
      </c>
      <c r="H24" t="str">
        <f t="shared" si="0"/>
        <v/>
      </c>
      <c r="I24" s="2"/>
    </row>
    <row r="25" spans="1:9" x14ac:dyDescent="0.25">
      <c r="A25" s="2" t="s">
        <v>16</v>
      </c>
      <c r="B25" s="2" t="s">
        <v>11</v>
      </c>
      <c r="D25" s="4" t="str">
        <f>VLOOKUP(A25,'[1]HIlfsdatei nur für Invest_koste'!$A$1:$B$21,2,FALSE)</f>
        <v>own calculation based on 8Aryanpur&amp;Glynn2020, 8DRIVEST2023</v>
      </c>
      <c r="E25" s="2" t="s">
        <v>51</v>
      </c>
      <c r="F25" s="2" t="s">
        <v>56</v>
      </c>
      <c r="H25" t="str">
        <f t="shared" si="0"/>
        <v/>
      </c>
      <c r="I25" s="2"/>
    </row>
    <row r="26" spans="1:9" x14ac:dyDescent="0.25">
      <c r="A26" s="2" t="s">
        <v>21</v>
      </c>
      <c r="B26" s="2" t="s">
        <v>11</v>
      </c>
      <c r="D26" s="4" t="str">
        <f>VLOOKUP(A26,'[1]HIlfsdatei nur für Invest_koste'!$A$1:$B$21,2,FALSE)</f>
        <v>own calculation based on 8Aryanpur&amp;Glynn2020, 8DRIVEST2023</v>
      </c>
      <c r="E26" s="2" t="s">
        <v>51</v>
      </c>
      <c r="F26" s="2" t="s">
        <v>29</v>
      </c>
      <c r="H26" t="str">
        <f t="shared" si="0"/>
        <v/>
      </c>
      <c r="I26" s="2"/>
    </row>
    <row r="27" spans="1:9" x14ac:dyDescent="0.25">
      <c r="A27" s="2" t="s">
        <v>24</v>
      </c>
      <c r="B27" s="2" t="s">
        <v>11</v>
      </c>
      <c r="D27" s="4" t="str">
        <f>VLOOKUP(A27,'[1]HIlfsdatei nur für Invest_koste'!$A$1:$B$21,2,FALSE)</f>
        <v>own calculation based on 8Zhangetal2023, 8SCIVerkehr2020</v>
      </c>
      <c r="E27" s="2" t="s">
        <v>53</v>
      </c>
      <c r="H27" t="str">
        <f t="shared" si="0"/>
        <v/>
      </c>
      <c r="I27" s="2"/>
    </row>
    <row r="28" spans="1:9" x14ac:dyDescent="0.25">
      <c r="A28" s="2" t="s">
        <v>25</v>
      </c>
      <c r="B28" s="2" t="s">
        <v>11</v>
      </c>
      <c r="D28" s="4" t="str">
        <f>VLOOKUP(A28,'[1]HIlfsdatei nur für Invest_koste'!$A$1:$B$21,2,FALSE)</f>
        <v>8Pagenkopfetal2022</v>
      </c>
      <c r="E28" s="2" t="s">
        <v>43</v>
      </c>
      <c r="G28" s="4">
        <f>VLOOKUP(A28,'[1]HIlfsdatei nur für Invest_koste'!$A$1:$C$20,3,FALSE)</f>
        <v>0</v>
      </c>
      <c r="H28" t="str">
        <f t="shared" si="0"/>
        <v/>
      </c>
      <c r="I28" s="2"/>
    </row>
    <row r="29" spans="1:9" x14ac:dyDescent="0.25">
      <c r="A29" s="2" t="s">
        <v>26</v>
      </c>
      <c r="B29" s="2" t="s">
        <v>11</v>
      </c>
      <c r="D29" s="4" t="str">
        <f>VLOOKUP(A29,'[1]HIlfsdatei nur für Invest_koste'!$A$1:$B$21,2,FALSE)</f>
        <v>assumption based on 8Pagenkopfetal2022 and 8ETSAP2010</v>
      </c>
      <c r="E29" s="2" t="s">
        <v>54</v>
      </c>
      <c r="F29" s="2" t="s">
        <v>55</v>
      </c>
      <c r="G29" s="4">
        <f>VLOOKUP(A29,'[1]HIlfsdatei nur für Invest_koste'!$A$1:$C$20,3,FALSE)</f>
        <v>0</v>
      </c>
      <c r="H29" t="str">
        <f t="shared" si="0"/>
        <v/>
      </c>
      <c r="I29" s="2"/>
    </row>
    <row r="30" spans="1:9" x14ac:dyDescent="0.25">
      <c r="A30" s="2" t="s">
        <v>27</v>
      </c>
      <c r="B30" s="2" t="s">
        <v>11</v>
      </c>
      <c r="D30" s="4" t="str">
        <f>VLOOKUP(A30,'[1]HIlfsdatei nur für Invest_koste'!$A$1:$B$21,2,FALSE)</f>
        <v>own calculation based on 8Aryanpur&amp;Glynn2020, 8DRIVEST2023</v>
      </c>
      <c r="E30" s="2" t="s">
        <v>51</v>
      </c>
      <c r="F30" s="2" t="s">
        <v>56</v>
      </c>
      <c r="H30" t="str">
        <f t="shared" si="0"/>
        <v/>
      </c>
      <c r="I30" s="2" t="str">
        <f t="shared" si="1"/>
        <v/>
      </c>
    </row>
    <row r="31" spans="1:9" x14ac:dyDescent="0.25">
      <c r="A31" s="2" t="s">
        <v>16</v>
      </c>
      <c r="B31" s="2" t="s">
        <v>17</v>
      </c>
      <c r="E31" s="2" t="s">
        <v>36</v>
      </c>
      <c r="H31" t="str">
        <f t="shared" si="0"/>
        <v>unit:t/PJ</v>
      </c>
      <c r="I31" s="2" t="str">
        <f t="shared" si="1"/>
        <v>unit:t/PJ</v>
      </c>
    </row>
    <row r="32" spans="1:9" x14ac:dyDescent="0.25">
      <c r="A32" s="2" t="s">
        <v>25</v>
      </c>
      <c r="B32" s="2" t="s">
        <v>17</v>
      </c>
      <c r="E32" s="2" t="s">
        <v>36</v>
      </c>
      <c r="H32" t="str">
        <f t="shared" si="0"/>
        <v>unit:t/PJ</v>
      </c>
      <c r="I32" s="2" t="str">
        <f t="shared" si="1"/>
        <v>unit:t/PJ</v>
      </c>
    </row>
    <row r="33" spans="1:9" x14ac:dyDescent="0.25">
      <c r="A33" s="2" t="s">
        <v>16</v>
      </c>
      <c r="B33" s="2" t="s">
        <v>20</v>
      </c>
      <c r="E33" s="2" t="s">
        <v>36</v>
      </c>
      <c r="H33" t="str">
        <f t="shared" si="0"/>
        <v>unit:t/PJ</v>
      </c>
      <c r="I33" s="2" t="str">
        <f t="shared" si="1"/>
        <v>unit:t/PJ</v>
      </c>
    </row>
    <row r="34" spans="1:9" x14ac:dyDescent="0.25">
      <c r="A34" s="2" t="s">
        <v>25</v>
      </c>
      <c r="B34" s="2" t="s">
        <v>20</v>
      </c>
      <c r="E34" s="2" t="s">
        <v>36</v>
      </c>
      <c r="H34" t="str">
        <f t="shared" si="0"/>
        <v>unit:t/PJ</v>
      </c>
      <c r="I34" s="2" t="str">
        <f t="shared" si="1"/>
        <v>unit:t/PJ</v>
      </c>
    </row>
    <row r="35" spans="1:9" x14ac:dyDescent="0.25">
      <c r="A35" s="2" t="s">
        <v>16</v>
      </c>
      <c r="B35" s="2" t="s">
        <v>19</v>
      </c>
      <c r="E35" s="2" t="s">
        <v>36</v>
      </c>
      <c r="H35" t="str">
        <f t="shared" si="0"/>
        <v>unit:t/PJ</v>
      </c>
      <c r="I35" s="2" t="str">
        <f t="shared" si="1"/>
        <v>unit:t/PJ</v>
      </c>
    </row>
    <row r="36" spans="1:9" x14ac:dyDescent="0.25">
      <c r="A36" s="2" t="s">
        <v>25</v>
      </c>
      <c r="B36" s="2" t="s">
        <v>19</v>
      </c>
      <c r="E36" s="2" t="s">
        <v>36</v>
      </c>
      <c r="H36" t="str">
        <f t="shared" si="0"/>
        <v>unit:t/PJ</v>
      </c>
      <c r="I36" s="2" t="str">
        <f t="shared" si="1"/>
        <v>unit:t/PJ</v>
      </c>
    </row>
    <row r="37" spans="1:9" x14ac:dyDescent="0.25">
      <c r="A37" s="2" t="s">
        <v>21</v>
      </c>
      <c r="B37" s="2" t="s">
        <v>23</v>
      </c>
      <c r="E37" s="2" t="s">
        <v>36</v>
      </c>
      <c r="H37" t="str">
        <f t="shared" si="0"/>
        <v>unit:t/PJ</v>
      </c>
      <c r="I37" s="2" t="str">
        <f t="shared" si="1"/>
        <v>unit:t/PJ</v>
      </c>
    </row>
    <row r="38" spans="1:9" x14ac:dyDescent="0.25">
      <c r="A38" s="2" t="s">
        <v>26</v>
      </c>
      <c r="B38" s="2" t="s">
        <v>23</v>
      </c>
      <c r="E38" s="2" t="s">
        <v>36</v>
      </c>
      <c r="H38" t="str">
        <f t="shared" si="0"/>
        <v>unit:t/PJ</v>
      </c>
      <c r="I38" s="2" t="str">
        <f t="shared" si="1"/>
        <v>unit:t/PJ</v>
      </c>
    </row>
    <row r="39" spans="1:9" x14ac:dyDescent="0.25">
      <c r="A39" s="2" t="s">
        <v>5</v>
      </c>
      <c r="B39" s="2" t="s">
        <v>9</v>
      </c>
      <c r="D39" s="4" t="str">
        <f>IF(ISNUMBER(SEARCH("conversion",B39)),VLOOKUP(A39,'[1]Hilfsdatei für Quellen'!$B$3:$Q$56,9,FALSE),
IF(ISNUMBER(SEARCH("lifetime",B39)),VLOOKUP(A39,'[1]Hilfsdatei für Quellen'!$B$3:$Q$56,12,FALSE),
IF(ISNUMBER(SEARCH("mileage",B39)),VLOOKUP(A39,'[1]Hilfsdatei für Quellen'!$B$3:$Q$56,14,FALSE),
IF(ISNUMBER(SEARCH("tonnage",B39)),VLOOKUP(A39,'[1]Hilfsdatei für Quellen'!$B$3:$Q$56,15,FALSE),
""))))</f>
        <v>8Aryanpur&amp;Glynn2020</v>
      </c>
      <c r="E39" s="2" t="s">
        <v>41</v>
      </c>
      <c r="H39" t="str">
        <f t="shared" si="0"/>
        <v/>
      </c>
      <c r="I39" s="2" t="str">
        <f t="shared" si="1"/>
        <v/>
      </c>
    </row>
    <row r="40" spans="1:9" x14ac:dyDescent="0.25">
      <c r="A40" s="2" t="s">
        <v>12</v>
      </c>
      <c r="B40" s="2" t="s">
        <v>9</v>
      </c>
      <c r="D40" s="4" t="str">
        <f>IF(ISNUMBER(SEARCH("conversion",B40)),VLOOKUP(A40,'[1]Hilfsdatei für Quellen'!$B$3:$Q$56,9,FALSE),
IF(ISNUMBER(SEARCH("lifetime",B40)),VLOOKUP(A40,'[1]Hilfsdatei für Quellen'!$B$3:$Q$56,12,FALSE),
IF(ISNUMBER(SEARCH("mileage",B40)),VLOOKUP(A40,'[1]Hilfsdatei für Quellen'!$B$3:$Q$56,14,FALSE),
IF(ISNUMBER(SEARCH("tonnage",B40)),VLOOKUP(A40,'[1]Hilfsdatei für Quellen'!$B$3:$Q$56,15,FALSE),
""))))</f>
        <v>8SCIVerkehr2020</v>
      </c>
      <c r="E40" s="2" t="s">
        <v>42</v>
      </c>
      <c r="H40" t="str">
        <f t="shared" si="0"/>
        <v/>
      </c>
      <c r="I40" s="2" t="str">
        <f t="shared" si="1"/>
        <v/>
      </c>
    </row>
    <row r="41" spans="1:9" x14ac:dyDescent="0.25">
      <c r="A41" s="2" t="s">
        <v>14</v>
      </c>
      <c r="B41" s="2" t="s">
        <v>9</v>
      </c>
      <c r="D41" s="4" t="str">
        <f>IF(ISNUMBER(SEARCH("conversion",B41)),VLOOKUP(A41,'[1]Hilfsdatei für Quellen'!$B$3:$Q$56,9,FALSE),
IF(ISNUMBER(SEARCH("lifetime",B41)),VLOOKUP(A41,'[1]Hilfsdatei für Quellen'!$B$3:$Q$56,12,FALSE),
IF(ISNUMBER(SEARCH("mileage",B41)),VLOOKUP(A41,'[1]Hilfsdatei für Quellen'!$B$3:$Q$56,14,FALSE),
IF(ISNUMBER(SEARCH("tonnage",B41)),VLOOKUP(A41,'[1]Hilfsdatei für Quellen'!$B$3:$Q$56,15,FALSE),
""))))</f>
        <v>Zhang 2023</v>
      </c>
      <c r="E41" s="2" t="s">
        <v>57</v>
      </c>
      <c r="H41" t="str">
        <f t="shared" si="0"/>
        <v/>
      </c>
      <c r="I41" s="2" t="str">
        <f t="shared" si="1"/>
        <v/>
      </c>
    </row>
    <row r="42" spans="1:9" x14ac:dyDescent="0.25">
      <c r="A42" s="2" t="s">
        <v>16</v>
      </c>
      <c r="B42" s="2" t="s">
        <v>9</v>
      </c>
      <c r="D42" s="4" t="str">
        <f>IF(ISNUMBER(SEARCH("conversion",B42)),VLOOKUP(A42,'[1]Hilfsdatei für Quellen'!$B$3:$Q$56,9,FALSE),
IF(ISNUMBER(SEARCH("lifetime",B42)),VLOOKUP(A42,'[1]Hilfsdatei für Quellen'!$B$3:$Q$56,12,FALSE),
IF(ISNUMBER(SEARCH("mileage",B42)),VLOOKUP(A42,'[1]Hilfsdatei für Quellen'!$B$3:$Q$56,14,FALSE),
IF(ISNUMBER(SEARCH("tonnage",B42)),VLOOKUP(A42,'[1]Hilfsdatei für Quellen'!$B$3:$Q$56,15,FALSE),
""))))</f>
        <v>8Aryanpur&amp;Glynn2020</v>
      </c>
      <c r="E42" s="2" t="s">
        <v>41</v>
      </c>
      <c r="H42" t="str">
        <f t="shared" si="0"/>
        <v/>
      </c>
      <c r="I42" s="2" t="str">
        <f t="shared" si="1"/>
        <v/>
      </c>
    </row>
    <row r="43" spans="1:9" x14ac:dyDescent="0.25">
      <c r="A43" s="2" t="s">
        <v>21</v>
      </c>
      <c r="B43" s="2" t="s">
        <v>9</v>
      </c>
      <c r="D43" s="4" t="str">
        <f>IF(ISNUMBER(SEARCH("conversion",B43)),VLOOKUP(A43,'[1]Hilfsdatei für Quellen'!$B$3:$Q$56,9,FALSE),
IF(ISNUMBER(SEARCH("lifetime",B43)),VLOOKUP(A43,'[1]Hilfsdatei für Quellen'!$B$3:$Q$56,12,FALSE),
IF(ISNUMBER(SEARCH("mileage",B43)),VLOOKUP(A43,'[1]Hilfsdatei für Quellen'!$B$3:$Q$56,14,FALSE),
IF(ISNUMBER(SEARCH("tonnage",B43)),VLOOKUP(A43,'[1]Hilfsdatei für Quellen'!$B$3:$Q$56,15,FALSE),
""))))</f>
        <v>assumption taken from 8SCIVerkehr2020</v>
      </c>
      <c r="E43" s="2" t="s">
        <v>42</v>
      </c>
      <c r="G43" s="4" t="s">
        <v>61</v>
      </c>
      <c r="H43" t="str">
        <f t="shared" si="0"/>
        <v/>
      </c>
      <c r="I43" s="2" t="str">
        <f t="shared" si="1"/>
        <v xml:space="preserve">assumption taken for age of trains from </v>
      </c>
    </row>
    <row r="44" spans="1:9" x14ac:dyDescent="0.25">
      <c r="A44" s="2" t="s">
        <v>24</v>
      </c>
      <c r="B44" s="2" t="s">
        <v>9</v>
      </c>
      <c r="D44" s="4" t="str">
        <f>IF(ISNUMBER(SEARCH("conversion",B44)),VLOOKUP(A44,'[1]Hilfsdatei für Quellen'!$B$3:$Q$56,9,FALSE),
IF(ISNUMBER(SEARCH("lifetime",B44)),VLOOKUP(A44,'[1]Hilfsdatei für Quellen'!$B$3:$Q$56,12,FALSE),
IF(ISNUMBER(SEARCH("mileage",B44)),VLOOKUP(A44,'[1]Hilfsdatei für Quellen'!$B$3:$Q$56,14,FALSE),
IF(ISNUMBER(SEARCH("tonnage",B44)),VLOOKUP(A44,'[1]Hilfsdatei für Quellen'!$B$3:$Q$56,15,FALSE),
""))))</f>
        <v>Zhang 2023</v>
      </c>
      <c r="E44" s="2" t="s">
        <v>57</v>
      </c>
      <c r="H44" t="str">
        <f t="shared" si="0"/>
        <v/>
      </c>
      <c r="I44" s="2" t="str">
        <f t="shared" si="1"/>
        <v/>
      </c>
    </row>
    <row r="45" spans="1:9" x14ac:dyDescent="0.25">
      <c r="A45" s="2" t="s">
        <v>25</v>
      </c>
      <c r="B45" s="2" t="s">
        <v>9</v>
      </c>
      <c r="D45" s="4" t="str">
        <f>IF(ISNUMBER(SEARCH("conversion",B45)),VLOOKUP(A45,'[1]Hilfsdatei für Quellen'!$B$3:$Q$56,9,FALSE),
IF(ISNUMBER(SEARCH("lifetime",B45)),VLOOKUP(A45,'[1]Hilfsdatei für Quellen'!$B$3:$Q$56,12,FALSE),
IF(ISNUMBER(SEARCH("mileage",B45)),VLOOKUP(A45,'[1]Hilfsdatei für Quellen'!$B$3:$Q$56,14,FALSE),
IF(ISNUMBER(SEARCH("tonnage",B45)),VLOOKUP(A45,'[1]Hilfsdatei für Quellen'!$B$3:$Q$56,15,FALSE),
""))))</f>
        <v>8Pagenkopfetal2022</v>
      </c>
      <c r="E45" s="2" t="s">
        <v>43</v>
      </c>
      <c r="H45" t="str">
        <f t="shared" si="0"/>
        <v/>
      </c>
      <c r="I45" s="2" t="str">
        <f t="shared" si="1"/>
        <v/>
      </c>
    </row>
    <row r="46" spans="1:9" x14ac:dyDescent="0.25">
      <c r="A46" s="2" t="s">
        <v>26</v>
      </c>
      <c r="B46" s="2" t="s">
        <v>9</v>
      </c>
      <c r="D46" s="4" t="str">
        <f>IF(ISNUMBER(SEARCH("conversion",B46)),VLOOKUP(A46,'[1]Hilfsdatei für Quellen'!$B$3:$Q$56,9,FALSE),
IF(ISNUMBER(SEARCH("lifetime",B46)),VLOOKUP(A46,'[1]Hilfsdatei für Quellen'!$B$3:$Q$56,12,FALSE),
IF(ISNUMBER(SEARCH("mileage",B46)),VLOOKUP(A46,'[1]Hilfsdatei für Quellen'!$B$3:$Q$56,14,FALSE),
IF(ISNUMBER(SEARCH("tonnage",B46)),VLOOKUP(A46,'[1]Hilfsdatei für Quellen'!$B$3:$Q$56,15,FALSE),
""))))</f>
        <v>8SCIVerkehr2020</v>
      </c>
      <c r="E46" s="2" t="s">
        <v>42</v>
      </c>
      <c r="H46" t="str">
        <f t="shared" si="0"/>
        <v/>
      </c>
      <c r="I46" s="2" t="str">
        <f t="shared" si="1"/>
        <v/>
      </c>
    </row>
    <row r="47" spans="1:9" x14ac:dyDescent="0.25">
      <c r="A47" s="2" t="s">
        <v>27</v>
      </c>
      <c r="B47" s="2" t="s">
        <v>9</v>
      </c>
      <c r="D47" s="4" t="str">
        <f>IF(ISNUMBER(SEARCH("conversion",B47)),VLOOKUP(A47,'[1]Hilfsdatei für Quellen'!$B$3:$Q$56,9,FALSE),
IF(ISNUMBER(SEARCH("lifetime",B47)),VLOOKUP(A47,'[1]Hilfsdatei für Quellen'!$B$3:$Q$56,12,FALSE),
IF(ISNUMBER(SEARCH("mileage",B47)),VLOOKUP(A47,'[1]Hilfsdatei für Quellen'!$B$3:$Q$56,14,FALSE),
IF(ISNUMBER(SEARCH("tonnage",B47)),VLOOKUP(A47,'[1]Hilfsdatei für Quellen'!$B$3:$Q$56,15,FALSE),
""))))</f>
        <v>8Aryanpur&amp;Glynn2020</v>
      </c>
      <c r="E47" s="2" t="s">
        <v>41</v>
      </c>
      <c r="H47" t="str">
        <f t="shared" si="0"/>
        <v/>
      </c>
      <c r="I47" s="2" t="str">
        <f t="shared" si="1"/>
        <v/>
      </c>
    </row>
    <row r="48" spans="1:9" x14ac:dyDescent="0.25">
      <c r="A48" s="2" t="s">
        <v>5</v>
      </c>
      <c r="B48" s="2" t="s">
        <v>8</v>
      </c>
      <c r="D48" s="4" t="str">
        <f>IF(ISNUMBER(SEARCH("conversion",B48)),VLOOKUP(A48,'[1]Hilfsdatei für Quellen'!$B$3:$Q$56,9,FALSE),
IF(ISNUMBER(SEARCH("lifetime",B48)),VLOOKUP(A48,'[1]Hilfsdatei für Quellen'!$B$3:$Q$56,12,FALSE),
IF(ISNUMBER(SEARCH("mileage",B48)),VLOOKUP(A48,'[1]Hilfsdatei für Quellen'!$B$3:$Q$56,14,FALSE),
IF(ISNUMBER(SEARCH("tonnage",B48)),VLOOKUP(A48,'[1]Hilfsdatei für Quellen'!$B$3:$Q$56,15,FALSE),
""))))</f>
        <v>8Kuder2014</v>
      </c>
      <c r="E48" s="2" t="s">
        <v>44</v>
      </c>
      <c r="H48" t="str">
        <f t="shared" si="0"/>
        <v/>
      </c>
      <c r="I48" s="2" t="str">
        <f t="shared" si="1"/>
        <v/>
      </c>
    </row>
    <row r="49" spans="1:9" x14ac:dyDescent="0.25">
      <c r="A49" s="2" t="s">
        <v>12</v>
      </c>
      <c r="B49" s="2" t="s">
        <v>8</v>
      </c>
      <c r="D49" s="4" t="str">
        <f>IF(ISNUMBER(SEARCH("conversion",B49)),VLOOKUP(A49,'[1]Hilfsdatei für Quellen'!$B$3:$Q$56,9,FALSE),
IF(ISNUMBER(SEARCH("lifetime",B49)),VLOOKUP(A49,'[1]Hilfsdatei für Quellen'!$B$3:$Q$56,12,FALSE),
IF(ISNUMBER(SEARCH("mileage",B49)),VLOOKUP(A49,'[1]Hilfsdatei für Quellen'!$B$3:$Q$56,14,FALSE),
IF(ISNUMBER(SEARCH("tonnage",B49)),VLOOKUP(A49,'[1]Hilfsdatei für Quellen'!$B$3:$Q$56,15,FALSE),
""))))</f>
        <v>8SCIVerkehr2020</v>
      </c>
      <c r="E49" s="2" t="s">
        <v>42</v>
      </c>
      <c r="H49" t="str">
        <f t="shared" si="0"/>
        <v/>
      </c>
      <c r="I49" s="2" t="str">
        <f t="shared" si="1"/>
        <v/>
      </c>
    </row>
    <row r="50" spans="1:9" x14ac:dyDescent="0.25">
      <c r="A50" s="2" t="s">
        <v>14</v>
      </c>
      <c r="B50" s="2" t="s">
        <v>8</v>
      </c>
      <c r="E50" s="2" t="s">
        <v>44</v>
      </c>
      <c r="G50" s="4" t="s">
        <v>62</v>
      </c>
      <c r="H50" t="str">
        <f t="shared" si="0"/>
        <v/>
      </c>
      <c r="I50" s="2" t="str">
        <f t="shared" si="1"/>
        <v>taken from hydrogen, no data on mileage available</v>
      </c>
    </row>
    <row r="51" spans="1:9" x14ac:dyDescent="0.25">
      <c r="A51" s="2" t="s">
        <v>16</v>
      </c>
      <c r="B51" s="2" t="s">
        <v>8</v>
      </c>
      <c r="D51" s="4" t="str">
        <f>IF(ISNUMBER(SEARCH("conversion",B51)),VLOOKUP(A51,'[1]Hilfsdatei für Quellen'!$B$3:$Q$56,9,FALSE),
IF(ISNUMBER(SEARCH("lifetime",B51)),VLOOKUP(A51,'[1]Hilfsdatei für Quellen'!$B$3:$Q$56,12,FALSE),
IF(ISNUMBER(SEARCH("mileage",B51)),VLOOKUP(A51,'[1]Hilfsdatei für Quellen'!$B$3:$Q$56,14,FALSE),
IF(ISNUMBER(SEARCH("tonnage",B51)),VLOOKUP(A51,'[1]Hilfsdatei für Quellen'!$B$3:$Q$56,15,FALSE),
""))))</f>
        <v>8Wouter&amp;Pablo2019</v>
      </c>
      <c r="E51" s="2" t="s">
        <v>30</v>
      </c>
      <c r="H51" t="str">
        <f t="shared" si="0"/>
        <v/>
      </c>
      <c r="I51" s="2" t="str">
        <f t="shared" si="1"/>
        <v/>
      </c>
    </row>
    <row r="52" spans="1:9" x14ac:dyDescent="0.25">
      <c r="A52" s="2" t="s">
        <v>21</v>
      </c>
      <c r="B52" s="2" t="s">
        <v>8</v>
      </c>
      <c r="D52" s="4" t="str">
        <f>IF(ISNUMBER(SEARCH("conversion",B52)),VLOOKUP(A52,'[1]Hilfsdatei für Quellen'!$B$3:$Q$56,9,FALSE),
IF(ISNUMBER(SEARCH("lifetime",B52)),VLOOKUP(A52,'[1]Hilfsdatei für Quellen'!$B$3:$Q$56,12,FALSE),
IF(ISNUMBER(SEARCH("mileage",B52)),VLOOKUP(A52,'[1]Hilfsdatei für Quellen'!$B$3:$Q$56,14,FALSE),
IF(ISNUMBER(SEARCH("tonnage",B52)),VLOOKUP(A52,'[1]Hilfsdatei für Quellen'!$B$3:$Q$56,15,FALSE),
""))))</f>
        <v>8Wouter&amp;Pablo2019, 8ETSAP2010</v>
      </c>
      <c r="E52" s="2" t="s">
        <v>40</v>
      </c>
      <c r="H52" t="str">
        <f t="shared" si="0"/>
        <v/>
      </c>
      <c r="I52" s="2" t="str">
        <f t="shared" si="1"/>
        <v/>
      </c>
    </row>
    <row r="53" spans="1:9" x14ac:dyDescent="0.25">
      <c r="A53" s="2" t="s">
        <v>24</v>
      </c>
      <c r="B53" s="2" t="s">
        <v>8</v>
      </c>
      <c r="D53" s="4" t="str">
        <f>IF(ISNUMBER(SEARCH("conversion",B53)),VLOOKUP(A53,'[1]Hilfsdatei für Quellen'!$B$3:$Q$56,9,FALSE),
IF(ISNUMBER(SEARCH("lifetime",B53)),VLOOKUP(A53,'[1]Hilfsdatei für Quellen'!$B$3:$Q$56,12,FALSE),
IF(ISNUMBER(SEARCH("mileage",B53)),VLOOKUP(A53,'[1]Hilfsdatei für Quellen'!$B$3:$Q$56,14,FALSE),
IF(ISNUMBER(SEARCH("tonnage",B53)),VLOOKUP(A53,'[1]Hilfsdatei für Quellen'!$B$3:$Q$56,15,FALSE),
""))))</f>
        <v>8SCIVerkehr2020</v>
      </c>
      <c r="E53" s="2" t="s">
        <v>42</v>
      </c>
      <c r="H53" t="str">
        <f t="shared" si="0"/>
        <v/>
      </c>
      <c r="I53" s="2" t="str">
        <f t="shared" si="1"/>
        <v/>
      </c>
    </row>
    <row r="54" spans="1:9" x14ac:dyDescent="0.25">
      <c r="A54" s="2" t="s">
        <v>25</v>
      </c>
      <c r="B54" s="2" t="s">
        <v>8</v>
      </c>
      <c r="D54" s="4" t="str">
        <f>IF(ISNUMBER(SEARCH("conversion",B54)),VLOOKUP(A54,'[1]Hilfsdatei für Quellen'!$B$3:$Q$56,9,FALSE),
IF(ISNUMBER(SEARCH("lifetime",B54)),VLOOKUP(A54,'[1]Hilfsdatei für Quellen'!$B$3:$Q$56,12,FALSE),
IF(ISNUMBER(SEARCH("mileage",B54)),VLOOKUP(A54,'[1]Hilfsdatei für Quellen'!$B$3:$Q$56,14,FALSE),
IF(ISNUMBER(SEARCH("tonnage",B54)),VLOOKUP(A54,'[1]Hilfsdatei für Quellen'!$B$3:$Q$56,15,FALSE),
""))))</f>
        <v>8SCIVerkehr2020</v>
      </c>
      <c r="E54" s="2" t="s">
        <v>42</v>
      </c>
      <c r="H54" t="str">
        <f t="shared" si="0"/>
        <v/>
      </c>
      <c r="I54" s="2" t="str">
        <f t="shared" si="1"/>
        <v/>
      </c>
    </row>
    <row r="55" spans="1:9" x14ac:dyDescent="0.25">
      <c r="A55" s="2" t="s">
        <v>26</v>
      </c>
      <c r="B55" s="2" t="s">
        <v>8</v>
      </c>
      <c r="D55" s="4" t="str">
        <f>IF(ISNUMBER(SEARCH("conversion",B55)),VLOOKUP(A55,'[1]Hilfsdatei für Quellen'!$B$3:$Q$56,9,FALSE),
IF(ISNUMBER(SEARCH("lifetime",B55)),VLOOKUP(A55,'[1]Hilfsdatei für Quellen'!$B$3:$Q$56,12,FALSE),
IF(ISNUMBER(SEARCH("mileage",B55)),VLOOKUP(A55,'[1]Hilfsdatei für Quellen'!$B$3:$Q$56,14,FALSE),
IF(ISNUMBER(SEARCH("tonnage",B55)),VLOOKUP(A55,'[1]Hilfsdatei für Quellen'!$B$3:$Q$56,15,FALSE),
""))))</f>
        <v>8SCIVerkehr2020</v>
      </c>
      <c r="E55" s="2" t="s">
        <v>42</v>
      </c>
      <c r="H55" t="str">
        <f t="shared" si="0"/>
        <v/>
      </c>
      <c r="I55" s="2" t="str">
        <f t="shared" si="1"/>
        <v/>
      </c>
    </row>
    <row r="56" spans="1:9" x14ac:dyDescent="0.25">
      <c r="A56" s="2" t="s">
        <v>27</v>
      </c>
      <c r="B56" s="2" t="s">
        <v>8</v>
      </c>
      <c r="D56" s="4" t="str">
        <f>IF(ISNUMBER(SEARCH("conversion",B56)),VLOOKUP(A56,'[1]Hilfsdatei für Quellen'!$B$3:$Q$56,9,FALSE),
IF(ISNUMBER(SEARCH("lifetime",B56)),VLOOKUP(A56,'[1]Hilfsdatei für Quellen'!$B$3:$Q$56,12,FALSE),
IF(ISNUMBER(SEARCH("mileage",B56)),VLOOKUP(A56,'[1]Hilfsdatei für Quellen'!$B$3:$Q$56,14,FALSE),
IF(ISNUMBER(SEARCH("tonnage",B56)),VLOOKUP(A56,'[1]Hilfsdatei für Quellen'!$B$3:$Q$56,15,FALSE),
""))))</f>
        <v>8Wouter&amp;Pablo2019</v>
      </c>
      <c r="E56" s="2" t="s">
        <v>30</v>
      </c>
      <c r="H56" t="str">
        <f t="shared" si="0"/>
        <v/>
      </c>
      <c r="I56" s="2" t="str">
        <f t="shared" si="1"/>
        <v/>
      </c>
    </row>
    <row r="57" spans="1:9" x14ac:dyDescent="0.25">
      <c r="A57" s="2" t="s">
        <v>5</v>
      </c>
      <c r="B57" s="2" t="s">
        <v>37</v>
      </c>
      <c r="D57" s="4" t="str">
        <f>IF(ISNUMBER(SEARCH("conversion",B57)),VLOOKUP(A57,'[1]Hilfsdatei für Quellen'!$B$3:$Q$56,9,FALSE),
IF(ISNUMBER(SEARCH("lifetime",B57)),VLOOKUP(A57,'[1]Hilfsdatei für Quellen'!$B$3:$Q$56,12,FALSE),
IF(ISNUMBER(SEARCH("mileage",B57)),VLOOKUP(A57,'[1]Hilfsdatei für Quellen'!$B$3:$Q$56,14,FALSE),
IF(ISNUMBER(SEARCH("tonnage",B57)),VLOOKUP(A57,'[1]Hilfsdatei für Quellen'!$B$3:$Q$56,15,FALSE),
""))))</f>
        <v>Übernahme der Daten von Elektro aus JRC</v>
      </c>
      <c r="E57" s="2" t="s">
        <v>30</v>
      </c>
      <c r="G57" s="4" t="s">
        <v>58</v>
      </c>
      <c r="H57" t="str">
        <f t="shared" si="0"/>
        <v/>
      </c>
      <c r="I57" s="2" t="str">
        <f t="shared" si="1"/>
        <v>data from electric train used</v>
      </c>
    </row>
    <row r="58" spans="1:9" x14ac:dyDescent="0.25">
      <c r="A58" s="2" t="s">
        <v>12</v>
      </c>
      <c r="B58" s="2" t="s">
        <v>37</v>
      </c>
      <c r="D58" s="4" t="str">
        <f>IF(ISNUMBER(SEARCH("conversion",B58)),VLOOKUP(A58,'[1]Hilfsdatei für Quellen'!$B$3:$Q$56,9,FALSE),
IF(ISNUMBER(SEARCH("lifetime",B58)),VLOOKUP(A58,'[1]Hilfsdatei für Quellen'!$B$3:$Q$56,12,FALSE),
IF(ISNUMBER(SEARCH("mileage",B58)),VLOOKUP(A58,'[1]Hilfsdatei für Quellen'!$B$3:$Q$56,14,FALSE),
IF(ISNUMBER(SEARCH("tonnage",B58)),VLOOKUP(A58,'[1]Hilfsdatei für Quellen'!$B$3:$Q$56,15,FALSE),
""))))</f>
        <v>8SCIVerkehr2020</v>
      </c>
      <c r="E58" s="2" t="s">
        <v>42</v>
      </c>
      <c r="H58" t="str">
        <f t="shared" si="0"/>
        <v/>
      </c>
      <c r="I58" s="2" t="str">
        <f t="shared" si="1"/>
        <v/>
      </c>
    </row>
    <row r="59" spans="1:9" x14ac:dyDescent="0.25">
      <c r="A59" s="2" t="s">
        <v>14</v>
      </c>
      <c r="B59" s="2" t="s">
        <v>37</v>
      </c>
      <c r="D59" s="4" t="str">
        <f>IF(ISNUMBER(SEARCH("conversion",B59)),VLOOKUP(A59,'[1]Hilfsdatei für Quellen'!$B$3:$Q$56,9,FALSE),
IF(ISNUMBER(SEARCH("lifetime",B59)),VLOOKUP(A59,'[1]Hilfsdatei für Quellen'!$B$3:$Q$56,12,FALSE),
IF(ISNUMBER(SEARCH("mileage",B59)),VLOOKUP(A59,'[1]Hilfsdatei für Quellen'!$B$3:$Q$56,14,FALSE),
IF(ISNUMBER(SEARCH("tonnage",B59)),VLOOKUP(A59,'[1]Hilfsdatei für Quellen'!$B$3:$Q$56,15,FALSE),
""))))</f>
        <v>Übernahme der Daten von Elektro aus JRC</v>
      </c>
      <c r="E59" s="2" t="s">
        <v>30</v>
      </c>
      <c r="G59" s="4" t="s">
        <v>58</v>
      </c>
      <c r="H59" t="str">
        <f t="shared" si="0"/>
        <v/>
      </c>
      <c r="I59" s="2" t="str">
        <f t="shared" si="1"/>
        <v>data from electric train used</v>
      </c>
    </row>
    <row r="60" spans="1:9" x14ac:dyDescent="0.25">
      <c r="A60" s="2" t="s">
        <v>16</v>
      </c>
      <c r="B60" s="2" t="s">
        <v>37</v>
      </c>
      <c r="D60" s="4" t="str">
        <f>IF(ISNUMBER(SEARCH("conversion",B60)),VLOOKUP(A60,'[1]Hilfsdatei für Quellen'!$B$3:$Q$56,9,FALSE),
IF(ISNUMBER(SEARCH("lifetime",B60)),VLOOKUP(A60,'[1]Hilfsdatei für Quellen'!$B$3:$Q$56,12,FALSE),
IF(ISNUMBER(SEARCH("mileage",B60)),VLOOKUP(A60,'[1]Hilfsdatei für Quellen'!$B$3:$Q$56,14,FALSE),
IF(ISNUMBER(SEARCH("tonnage",B60)),VLOOKUP(A60,'[1]Hilfsdatei für Quellen'!$B$3:$Q$56,15,FALSE),
""))))</f>
        <v>Übernahme der Daten von Elektro aus JRC, für Diesel 730</v>
      </c>
      <c r="E60" s="2" t="s">
        <v>30</v>
      </c>
      <c r="H60" t="str">
        <f t="shared" si="0"/>
        <v/>
      </c>
      <c r="I60" s="2" t="str">
        <f t="shared" si="1"/>
        <v/>
      </c>
    </row>
    <row r="61" spans="1:9" x14ac:dyDescent="0.25">
      <c r="A61" s="2" t="s">
        <v>21</v>
      </c>
      <c r="B61" s="2" t="s">
        <v>37</v>
      </c>
      <c r="D61" s="4" t="str">
        <f>IF(ISNUMBER(SEARCH("conversion",B61)),VLOOKUP(A61,'[1]Hilfsdatei für Quellen'!$B$3:$Q$56,9,FALSE),
IF(ISNUMBER(SEARCH("lifetime",B61)),VLOOKUP(A61,'[1]Hilfsdatei für Quellen'!$B$3:$Q$56,12,FALSE),
IF(ISNUMBER(SEARCH("mileage",B61)),VLOOKUP(A61,'[1]Hilfsdatei für Quellen'!$B$3:$Q$56,14,FALSE),
IF(ISNUMBER(SEARCH("tonnage",B61)),VLOOKUP(A61,'[1]Hilfsdatei für Quellen'!$B$3:$Q$56,15,FALSE),
""))))</f>
        <v>8Wouter&amp;Pablo2019</v>
      </c>
      <c r="E61" s="2" t="s">
        <v>30</v>
      </c>
      <c r="H61" t="str">
        <f t="shared" si="0"/>
        <v/>
      </c>
      <c r="I61" s="2" t="str">
        <f t="shared" si="1"/>
        <v/>
      </c>
    </row>
    <row r="62" spans="1:9" x14ac:dyDescent="0.25">
      <c r="A62" s="2" t="s">
        <v>24</v>
      </c>
      <c r="B62" s="2" t="s">
        <v>37</v>
      </c>
      <c r="D62" s="4" t="str">
        <f>IF(ISNUMBER(SEARCH("conversion",B62)),VLOOKUP(A62,'[1]Hilfsdatei für Quellen'!$B$3:$Q$56,9,FALSE),
IF(ISNUMBER(SEARCH("lifetime",B62)),VLOOKUP(A62,'[1]Hilfsdatei für Quellen'!$B$3:$Q$56,12,FALSE),
IF(ISNUMBER(SEARCH("mileage",B62)),VLOOKUP(A62,'[1]Hilfsdatei für Quellen'!$B$3:$Q$56,14,FALSE),
IF(ISNUMBER(SEARCH("tonnage",B62)),VLOOKUP(A62,'[1]Hilfsdatei für Quellen'!$B$3:$Q$56,15,FALSE),
""))))</f>
        <v>8SCIVerkehr2020</v>
      </c>
      <c r="E62" s="2" t="s">
        <v>42</v>
      </c>
      <c r="G62" s="4" t="s">
        <v>59</v>
      </c>
      <c r="H62" t="str">
        <f t="shared" si="0"/>
        <v/>
      </c>
      <c r="I62" s="2" t="str">
        <f t="shared" si="1"/>
        <v>data from diesel train used</v>
      </c>
    </row>
    <row r="63" spans="1:9" x14ac:dyDescent="0.25">
      <c r="A63" s="2" t="s">
        <v>25</v>
      </c>
      <c r="B63" s="2" t="s">
        <v>37</v>
      </c>
      <c r="D63" s="4" t="str">
        <f>IF(ISNUMBER(SEARCH("conversion",B63)),VLOOKUP(A63,'[1]Hilfsdatei für Quellen'!$B$3:$Q$56,9,FALSE),
IF(ISNUMBER(SEARCH("lifetime",B63)),VLOOKUP(A63,'[1]Hilfsdatei für Quellen'!$B$3:$Q$56,12,FALSE),
IF(ISNUMBER(SEARCH("mileage",B63)),VLOOKUP(A63,'[1]Hilfsdatei für Quellen'!$B$3:$Q$56,14,FALSE),
IF(ISNUMBER(SEARCH("tonnage",B63)),VLOOKUP(A63,'[1]Hilfsdatei für Quellen'!$B$3:$Q$56,15,FALSE),
""))))</f>
        <v>8SCIVerkehr2020</v>
      </c>
      <c r="E63" s="2" t="s">
        <v>42</v>
      </c>
      <c r="H63" t="str">
        <f t="shared" si="0"/>
        <v/>
      </c>
      <c r="I63" s="2" t="str">
        <f t="shared" si="1"/>
        <v/>
      </c>
    </row>
    <row r="64" spans="1:9" x14ac:dyDescent="0.25">
      <c r="A64" s="2" t="s">
        <v>26</v>
      </c>
      <c r="B64" s="2" t="s">
        <v>37</v>
      </c>
      <c r="D64" s="4" t="str">
        <f>IF(ISNUMBER(SEARCH("conversion",B64)),VLOOKUP(A64,'[1]Hilfsdatei für Quellen'!$B$3:$Q$56,9,FALSE),
IF(ISNUMBER(SEARCH("lifetime",B64)),VLOOKUP(A64,'[1]Hilfsdatei für Quellen'!$B$3:$Q$56,12,FALSE),
IF(ISNUMBER(SEARCH("mileage",B64)),VLOOKUP(A64,'[1]Hilfsdatei für Quellen'!$B$3:$Q$56,14,FALSE),
IF(ISNUMBER(SEARCH("tonnage",B64)),VLOOKUP(A64,'[1]Hilfsdatei für Quellen'!$B$3:$Q$56,15,FALSE),
""))))</f>
        <v>8SCIVerkehr2020</v>
      </c>
      <c r="E64" s="2" t="s">
        <v>42</v>
      </c>
      <c r="H64" t="str">
        <f t="shared" si="0"/>
        <v/>
      </c>
      <c r="I64" s="2" t="str">
        <f t="shared" si="1"/>
        <v/>
      </c>
    </row>
    <row r="65" spans="1:9" x14ac:dyDescent="0.25">
      <c r="A65" s="2" t="s">
        <v>27</v>
      </c>
      <c r="B65" s="2" t="s">
        <v>37</v>
      </c>
      <c r="D65" s="4" t="str">
        <f>IF(ISNUMBER(SEARCH("conversion",B65)),VLOOKUP(A65,'[1]Hilfsdatei für Quellen'!$B$3:$Q$56,9,FALSE),
IF(ISNUMBER(SEARCH("lifetime",B65)),VLOOKUP(A65,'[1]Hilfsdatei für Quellen'!$B$3:$Q$56,12,FALSE),
IF(ISNUMBER(SEARCH("mileage",B65)),VLOOKUP(A65,'[1]Hilfsdatei für Quellen'!$B$3:$Q$56,14,FALSE),
IF(ISNUMBER(SEARCH("tonnage",B65)),VLOOKUP(A65,'[1]Hilfsdatei für Quellen'!$B$3:$Q$56,15,FALSE),
""))))</f>
        <v>8Wouter&amp;Pablo2019</v>
      </c>
      <c r="E65" s="2" t="s">
        <v>30</v>
      </c>
      <c r="H65" t="str">
        <f t="shared" si="0"/>
        <v/>
      </c>
      <c r="I65" s="2" t="str">
        <f t="shared" si="1"/>
        <v/>
      </c>
    </row>
  </sheetData>
  <sortState ref="A2:G65">
    <sortCondition ref="B2:B65"/>
  </sortState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Ortlieb, Felicitas</cp:lastModifiedBy>
  <dcterms:created xsi:type="dcterms:W3CDTF">2024-08-12T08:27:06Z</dcterms:created>
  <dcterms:modified xsi:type="dcterms:W3CDTF">2024-08-28T11:00:02Z</dcterms:modified>
</cp:coreProperties>
</file>