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G:\00_ESA\641_SEDOS BMWi\04-Arbeitspakete\AP8-Verkehr\Technoökonomische_Parameter\Schienenverkehr\Upload\Datenupload 23.08.2023\Kopien der Verknüpfung_2\"/>
    </mc:Choice>
  </mc:AlternateContent>
  <xr:revisionPtr revIDLastSave="0" documentId="13_ncr:1_{BAE2974C-4F5D-49F2-8925-257B15A1ACE5}" xr6:coauthVersionLast="36" xr6:coauthVersionMax="36" xr10:uidLastSave="{00000000-0000-0000-0000-000000000000}"/>
  <bookViews>
    <workbookView xWindow="0" yWindow="0" windowWidth="28800" windowHeight="1042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Sheet1!$A$1:$K$90</definedName>
  </definedNames>
  <calcPr calcId="191029"/>
</workbook>
</file>

<file path=xl/calcChain.xml><?xml version="1.0" encoding="utf-8"?>
<calcChain xmlns="http://schemas.openxmlformats.org/spreadsheetml/2006/main">
  <c r="E50" i="1" l="1"/>
  <c r="E49" i="1"/>
  <c r="E42" i="1"/>
  <c r="E23" i="1"/>
  <c r="E22" i="1"/>
  <c r="E14" i="1"/>
  <c r="E10" i="1"/>
  <c r="H64" i="1" l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2" i="1"/>
  <c r="H2" i="1" s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E56" i="1" l="1"/>
  <c r="E41" i="1"/>
  <c r="E43" i="1"/>
  <c r="E44" i="1"/>
  <c r="E45" i="1"/>
  <c r="E46" i="1"/>
  <c r="E47" i="1"/>
  <c r="E40" i="1"/>
  <c r="E29" i="1"/>
  <c r="E18" i="1"/>
  <c r="E19" i="1"/>
  <c r="E21" i="1"/>
  <c r="E24" i="1"/>
  <c r="E25" i="1"/>
  <c r="E11" i="1"/>
  <c r="E12" i="1"/>
  <c r="E13" i="1"/>
  <c r="E3" i="1"/>
  <c r="E5" i="1"/>
  <c r="E8" i="1"/>
  <c r="E17" i="1" s="1"/>
  <c r="E2" i="1"/>
  <c r="E26" i="1" l="1"/>
</calcChain>
</file>

<file path=xl/sharedStrings.xml><?xml version="1.0" encoding="utf-8"?>
<sst xmlns="http://schemas.openxmlformats.org/spreadsheetml/2006/main" count="200" uniqueCount="50">
  <si>
    <t>process</t>
  </si>
  <si>
    <t>columns</t>
  </si>
  <si>
    <t>method</t>
  </si>
  <si>
    <t>source</t>
  </si>
  <si>
    <t>comment</t>
  </si>
  <si>
    <t>tra_rail_bemu_pass_short_0</t>
  </si>
  <si>
    <t>conversion_factor_sec_elec</t>
  </si>
  <si>
    <t>capacity_tra_inst_0</t>
  </si>
  <si>
    <t>occupancy_rate</t>
  </si>
  <si>
    <t>mileage</t>
  </si>
  <si>
    <t>lifetime</t>
  </si>
  <si>
    <t>conversion_factor_exo_rail_short_pkm</t>
  </si>
  <si>
    <t>cost_fix_tra</t>
  </si>
  <si>
    <t>tra_rail_fcev_pass_long_hydrogen_0</t>
  </si>
  <si>
    <t>conversion_factor_exo_rail_long_pkm</t>
  </si>
  <si>
    <t>tra_rail_fcev_pass_short_hydrogen_0</t>
  </si>
  <si>
    <t>tra_rail_hyb_pass_short_diesel_0</t>
  </si>
  <si>
    <t>ef_sec_diesel_emi_ch4_f_tra</t>
  </si>
  <si>
    <t>conversion_factor_sec_diesel</t>
  </si>
  <si>
    <t>ef_sec_diesel_emi_n2o_f_tra</t>
  </si>
  <si>
    <t>ef_sec_diesel_emi_co2_f_tra</t>
  </si>
  <si>
    <t>tra_rail_ice_pass_long_diesel_0</t>
  </si>
  <si>
    <t>tra_rail_ice_pass_short_diesel_0</t>
  </si>
  <si>
    <t>tra_rail_oev_pass_long_0</t>
  </si>
  <si>
    <t>tra_rail_oev_pass_short_0</t>
  </si>
  <si>
    <t>8UNFCCC2021</t>
  </si>
  <si>
    <t>8DeutscheBahnAG2023</t>
  </si>
  <si>
    <t>own calculation based on</t>
  </si>
  <si>
    <t>8Wouter&amp;Pablo2019</t>
  </si>
  <si>
    <t>8Aryanpur&amp;Glynn2020</t>
  </si>
  <si>
    <t>adopted from convetional trains</t>
  </si>
  <si>
    <t>8SCIVerkehr2020</t>
  </si>
  <si>
    <t>adopted from conventional trains</t>
  </si>
  <si>
    <t>8LNVGetal2022</t>
  </si>
  <si>
    <t>x</t>
  </si>
  <si>
    <t>conversion_factor_sec_hydrogen</t>
  </si>
  <si>
    <t>8DLR&amp;DIW2023</t>
  </si>
  <si>
    <t>8DeutscheBahnAG2024</t>
  </si>
  <si>
    <t>Hilfsspalte</t>
  </si>
  <si>
    <t>8DeutscheBahnAG2023, 8DLR&amp;DIW2023</t>
  </si>
  <si>
    <t>Hilfsspalte comment 1 für Annahmen</t>
  </si>
  <si>
    <t>Hilfsspalte comment 2 für einheiten</t>
  </si>
  <si>
    <t>internal comment (not for external use)</t>
  </si>
  <si>
    <t>for base year, after linear extrapolation</t>
  </si>
  <si>
    <t>own calculation based on, for base year, after linear extrapolation</t>
  </si>
  <si>
    <t>8DeutscheBahnAG2023, 8SCIVerkehr2020</t>
  </si>
  <si>
    <t>assumption based on dieseltrains from own calculation</t>
  </si>
  <si>
    <t xml:space="preserve"> 8Wouter&amp;Pablo2019</t>
  </si>
  <si>
    <t>adapted from</t>
  </si>
  <si>
    <t>8Kuder2014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</si>
</sst>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SA/641_SEDOS%20BMWi/04-Arbeitspakete/AP8-Verkehr/Techno&#246;konomische_Parameter/Schienenverkehr/&#220;bersichtstabelle_Schienenverkehr_1608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Übersichtstabelle"/>
      <sheetName val="Energiebilanz 2021"/>
      <sheetName val="Daten_Bestand_V2"/>
      <sheetName val="Hilfsdatei für Quellen"/>
      <sheetName val="HIlfsdatei nur für Invest_koste"/>
      <sheetName val="Daten_Bestand"/>
      <sheetName val="Daten_Invest_V2"/>
      <sheetName val="erste Kalibrierungmit pkm_tkm"/>
      <sheetName val="Daten_Invest"/>
      <sheetName val="Übertrag_Datenformat Sedos_0"/>
      <sheetName val="Daten_SEDOS_final"/>
      <sheetName val="Tabelle5"/>
      <sheetName val="Tabelle4"/>
      <sheetName val="Tabelle2"/>
      <sheetName val="Übertrag_Datenformate_Sedos_1"/>
      <sheetName val="Infrastruktur"/>
      <sheetName val="Tabelle3"/>
      <sheetName val="Quellen_0"/>
      <sheetName val="Modellstruktur"/>
      <sheetName val="Berechnung shares"/>
      <sheetName val="Berechnung_Grundsätzlich"/>
      <sheetName val="Berechnung DieselHydrogenAmmnia"/>
      <sheetName val="Berechnung regio"/>
      <sheetName val="Berechnung Aufteilungen Güterve"/>
    </sheetNames>
    <sheetDataSet>
      <sheetData sheetId="0"/>
      <sheetData sheetId="1"/>
      <sheetData sheetId="2"/>
      <sheetData sheetId="3"/>
      <sheetData sheetId="4">
        <row r="3">
          <cell r="B3" t="str">
            <v>tra_rail_oev_pass_long_1</v>
          </cell>
          <cell r="C3" t="str">
            <v>tra_rail_oev_pass_long_0</v>
          </cell>
          <cell r="D3" t="str">
            <v>long: definiert alles mit Eisenbahn</v>
          </cell>
          <cell r="E3" t="str">
            <v>Quellen</v>
          </cell>
          <cell r="F3" t="str">
            <v>8DeutscheBahnAG2023</v>
          </cell>
          <cell r="G3"/>
          <cell r="H3"/>
          <cell r="I3"/>
          <cell r="J3" t="str">
            <v>8Wouter&amp;Pablo2019</v>
          </cell>
          <cell r="K3" t="str">
            <v>8BMDV2021</v>
          </cell>
          <cell r="L3"/>
          <cell r="M3" t="str">
            <v>8Aryanpur&amp;Glynn2020</v>
          </cell>
          <cell r="N3"/>
          <cell r="O3" t="str">
            <v>eigene Berechnung basierend auf 8DeutscheBahnAG2023</v>
          </cell>
          <cell r="P3" t="str">
            <v>eigene Berechnung, basierend auf 8DeutscheBahnAG2023 und 8DLR&amp;DIW2023 , Daten in der Höhe vergleichbar mit JRC 2015 Daten</v>
          </cell>
        </row>
        <row r="4">
          <cell r="C4" t="str">
            <v>tra_rail_bemu_pass_long_0</v>
          </cell>
          <cell r="D4" t="str">
            <v>Annahmen von oev Übernehmen und mit Share, weil sonst inkonsistenz besteht zu daten von 8Aryanpur&amp;Glynn2020?</v>
          </cell>
          <cell r="E4" t="str">
            <v>Quellen</v>
          </cell>
          <cell r="F4"/>
          <cell r="G4"/>
          <cell r="H4" t="str">
            <v>8SCIVerkehr2020,  Batterietausch p.a.</v>
          </cell>
          <cell r="I4"/>
          <cell r="J4" t="str">
            <v>8Wouter&amp;Pablo2019</v>
          </cell>
          <cell r="K4" t="str">
            <v>8BMDV2021</v>
          </cell>
          <cell r="L4"/>
          <cell r="M4" t="str">
            <v>8Aryanpur&amp;Glynn2020</v>
          </cell>
          <cell r="N4"/>
          <cell r="O4" t="str">
            <v>eigene Berechnung basierend auf 8DeutscheBahnAG2023</v>
          </cell>
          <cell r="P4" t="str">
            <v>eigene Berechnung, basierend auf 8DeutscheBahnAG2023 und 8DLR&amp;DIW2023 , Daten in der Höhe vergleichbar mit JRC 2015 Daten</v>
          </cell>
        </row>
        <row r="5">
          <cell r="C5" t="str">
            <v>tra_rail_ice_pass_long_diesel_0</v>
          </cell>
          <cell r="D5" t="str">
            <v>diesel  fernverkehr</v>
          </cell>
          <cell r="E5" t="str">
            <v>Quellen</v>
          </cell>
          <cell r="F5" t="str">
            <v>eigene Berechnung basierend auf 8DeutscheBahnAG2023</v>
          </cell>
          <cell r="G5"/>
          <cell r="H5"/>
          <cell r="I5"/>
          <cell r="J5" t="str">
            <v>8Wouter&amp;Pablo2019</v>
          </cell>
          <cell r="K5"/>
          <cell r="L5" t="str">
            <v>8Aryanpur&amp;Glynn2020</v>
          </cell>
          <cell r="M5" t="str">
            <v>8Aryanpur&amp;Glynn2020</v>
          </cell>
          <cell r="N5" t="str">
            <v>8Kuder2014</v>
          </cell>
          <cell r="O5" t="str">
            <v>eigene Berechnung basierend auf 8DeutscheBahnAG2023</v>
          </cell>
          <cell r="P5" t="str">
            <v>eigene Berechnung, basierend auf 8DeutscheBahnAG2023 und 8DLR&amp;DIW2023 , Daten in der Höhe vergleichbar mit JRC 2015 Daten</v>
          </cell>
        </row>
        <row r="6">
          <cell r="C6" t="str">
            <v>tra_rail_steam_pass_coal_0</v>
          </cell>
          <cell r="D6"/>
          <cell r="E6" t="str">
            <v>Quellen</v>
          </cell>
          <cell r="F6" t="str">
            <v>Übersicht Wikipedia</v>
          </cell>
          <cell r="J6"/>
          <cell r="K6"/>
          <cell r="L6"/>
          <cell r="M6"/>
          <cell r="N6"/>
          <cell r="O6" t="str">
            <v>Geschichte erleben: Die Museumsbahnen in Baden-Württemberg. / bwegt.de 66 km pro fahrt Annahme 2 mal am Wochenende</v>
          </cell>
          <cell r="P6"/>
        </row>
        <row r="7">
          <cell r="C7" t="str">
            <v>tra_rail_ice_pass_long_ethanol_0</v>
          </cell>
          <cell r="D7"/>
          <cell r="E7" t="str">
            <v>Quellen</v>
          </cell>
          <cell r="F7" t="str">
            <v xml:space="preserve">https://www.forschungsinformationssystem.de/servlet/is/290584/ </v>
          </cell>
          <cell r="J7" t="str">
            <v>8Wouter&amp;Pablo2019, 8ETSAP2010</v>
          </cell>
          <cell r="K7"/>
          <cell r="L7"/>
          <cell r="M7" t="str">
            <v>8Wouter&amp;Pablo2019, 8ETSAP2010</v>
          </cell>
          <cell r="N7"/>
          <cell r="O7" t="str">
            <v>8Wouter&amp;Pablo2019, 8ETSAP2010</v>
          </cell>
          <cell r="P7" t="str">
            <v>eigene Berechnung, basierend auf 8DeutscheBahnAG2023 und 8DLR&amp;DIW2023 adopted from diesel according to 8ETSAP2010</v>
          </cell>
        </row>
        <row r="8">
          <cell r="C8" t="str">
            <v>tra_rail_fcev_pass_long_hydrogen_0</v>
          </cell>
          <cell r="D8" t="str">
            <v>brennstoffzelle wird verwendet</v>
          </cell>
          <cell r="E8" t="str">
            <v>Quellen</v>
          </cell>
          <cell r="F8" t="str">
            <v>8DeutscheBahnAG2022</v>
          </cell>
          <cell r="H8" t="str">
            <v xml:space="preserve"> FC Tausch p.a.; 8SCIVerkehr2020</v>
          </cell>
          <cell r="J8" t="str">
            <v>8Kuder2014</v>
          </cell>
          <cell r="K8" t="str">
            <v>8BMDV2021</v>
          </cell>
          <cell r="L8" t="str">
            <v>8Kuder2014</v>
          </cell>
          <cell r="M8" t="str">
            <v>8Pagenkopfetal2020</v>
          </cell>
          <cell r="N8"/>
          <cell r="O8" t="str">
            <v>8Kuder2014</v>
          </cell>
          <cell r="P8" t="str">
            <v>eigene Berechnung, basierend auf 8DeutscheBahnAG2023 und 8DLR&amp;DIW2023 , Daten in der Höhe vergleichbar mit JRC 2015 Daten</v>
          </cell>
        </row>
        <row r="9">
          <cell r="C9" t="str">
            <v>tra_rail_oev_pass_short_0</v>
          </cell>
          <cell r="D9"/>
          <cell r="E9" t="str">
            <v>Quellen</v>
          </cell>
          <cell r="F9" t="str">
            <v>verkehr in Zahlen + SBAHN</v>
          </cell>
          <cell r="J9" t="str">
            <v>In JRC Daten 0,078 -&gt; vergleichsrechnung mit UBA Daten: U Bahn 2,4 mal effizienter wie Fernverkehr</v>
          </cell>
          <cell r="K9" t="str">
            <v>8BMDV2021</v>
          </cell>
          <cell r="L9"/>
          <cell r="M9" t="str">
            <v>8Aryanpur&amp;Glynn2020</v>
          </cell>
          <cell r="N9"/>
          <cell r="O9" t="str">
            <v>eigene Berechnung basierend auf 8DeutscheBahnAG2023</v>
          </cell>
          <cell r="P9" t="str">
            <v>eigene Berechnung basierend auf 8DeutscheBahnAG2023</v>
          </cell>
        </row>
        <row r="10">
          <cell r="C10" t="str">
            <v>tra_rail_ice_pass_short_diesel_0</v>
          </cell>
          <cell r="D10">
            <v>0</v>
          </cell>
          <cell r="E10" t="str">
            <v>Quellen</v>
          </cell>
          <cell r="F10" t="str">
            <v>8DeutscheBahnAG2023; 8SCIVerkehr2020</v>
          </cell>
          <cell r="H10"/>
          <cell r="I10"/>
          <cell r="J10" t="str">
            <v>adapted from 8Wouter&amp;Pablo2019</v>
          </cell>
          <cell r="K10"/>
          <cell r="L10" t="str">
            <v>8Aryanpur&amp;Glynn2020</v>
          </cell>
          <cell r="M10" t="str">
            <v>8Pagenkopfetal2020</v>
          </cell>
          <cell r="N10"/>
          <cell r="O10" t="str">
            <v>eigene Berechnung basierend auf 8DeutscheBahnAG2023</v>
          </cell>
          <cell r="P10" t="str">
            <v>eigene Berechnung basierend auf 8DeutscheBahnAG2023</v>
          </cell>
        </row>
        <row r="11">
          <cell r="C11" t="str">
            <v>tra_rail_ice_pass_short_ethanol_0</v>
          </cell>
          <cell r="D11" t="str">
            <v>Alternative Antriebe und Kraftstoffe (deutschebahn.com) _ eher HVO als Ethanol</v>
          </cell>
          <cell r="E11" t="str">
            <v>Quellen</v>
          </cell>
          <cell r="J11" t="str">
            <v>8Wouter&amp;Pablo2019, 8ETSAP2010</v>
          </cell>
          <cell r="K11"/>
          <cell r="L11" t="str">
            <v xml:space="preserve">assumption taken from </v>
          </cell>
          <cell r="M11" t="str">
            <v>own calculation based on 8Wouter&amp;Pablo2019, 8ETSAP2010</v>
          </cell>
          <cell r="O11" t="str">
            <v>eigene Berechnung basierend auf 8DeutscheBahnAG2023</v>
          </cell>
          <cell r="P11" t="str">
            <v>eigene Berechnung basierend auf 8DeutscheBahnAG2023</v>
          </cell>
        </row>
        <row r="12">
          <cell r="C12" t="str">
            <v>tra_rail_fcev_pass_short_hydrogen_0</v>
          </cell>
          <cell r="D12" t="str">
            <v>fcemu</v>
          </cell>
          <cell r="E12" t="str">
            <v>Quellen</v>
          </cell>
          <cell r="F12" t="str">
            <v>evb-wasserstoffzug.de/wp-content/uploads/2022/08/220809-PI-Weltpremiere-final.pdf; https://www.allianz-pro-schiene.de/themen/aktuell/innovative-antriebe-auf-der-schiene/</v>
          </cell>
          <cell r="H12" t="str">
            <v>8SCIVerkehr2020</v>
          </cell>
          <cell r="J12" t="str">
            <v>8Kuder2014</v>
          </cell>
          <cell r="K12"/>
          <cell r="M12" t="str">
            <v>8Kuder2014</v>
          </cell>
          <cell r="O12" t="str">
            <v>8Kuder2014</v>
          </cell>
          <cell r="P12" t="str">
            <v>eigene Berechnung basierend auf 8DeutscheBahnAG2023</v>
          </cell>
        </row>
        <row r="13">
          <cell r="C13" t="str">
            <v>tra_rail_hyb_pass_short_hydrogen_0</v>
          </cell>
          <cell r="D13" t="str">
            <v>Wasserstoff-Batteriehybrid (fcemu)</v>
          </cell>
          <cell r="E13" t="str">
            <v>Quellen</v>
          </cell>
          <cell r="F13" t="str">
            <v>tridmoda-Antriebe gibt es noch nicht in Deutschland ( 8Pagenkopfetal2020)</v>
          </cell>
          <cell r="H13" t="str">
            <v>8SCIVerkehr2020,  Batterietausch p.a.</v>
          </cell>
          <cell r="J13" t="str">
            <v>own calculation based on Kuder2014 and Aryanour&amp;Glynn2020</v>
          </cell>
          <cell r="K13"/>
          <cell r="M13" t="str">
            <v>8Pagenkopfetal2020</v>
          </cell>
          <cell r="O13" t="str">
            <v>own calculation based on 8Aryanpur&amp;Glynn2020</v>
          </cell>
          <cell r="P13" t="str">
            <v>eigene Berechnung basierend auf 8DeutscheBahnAG2023</v>
          </cell>
        </row>
        <row r="14">
          <cell r="C14" t="str">
            <v>tra_rail_hyb_pass_short_diesel_0</v>
          </cell>
          <cell r="D14" t="str">
            <v>Hinweis: das sind eher Rangierloks wie Fahrloks, https://www.deutschebahn.com/de/konzern/bahnwelt/fahrzeuge_technik/hybridlok-6878118</v>
          </cell>
          <cell r="E14" t="str">
            <v>Quellen</v>
          </cell>
          <cell r="F14" t="str">
            <v>8SCIVerkehr2020</v>
          </cell>
          <cell r="H14" t="str">
            <v>8SCIVerkehr2020,  Batterietausch p.a.</v>
          </cell>
          <cell r="J14" t="str">
            <v>8DeutscheBahnAG2024</v>
          </cell>
          <cell r="K14" t="str">
            <v>elektro; https://www.deutschebahn.com/de/konzern/bahnwelt/fahrzeuge_technik/hybridlok-6878118</v>
          </cell>
          <cell r="M14" t="str">
            <v>8Pagenkopfetal2020</v>
          </cell>
          <cell r="O14" t="str">
            <v>Übernahme Daten Diesel, zu klären: constraint setzen auf Dieselnutzung, weil dieser ersetzt werden muss oder Reichweite reduzieren?</v>
          </cell>
          <cell r="P14" t="str">
            <v>eigene Berechnung basierend auf 8DeutscheBahnAG2023</v>
          </cell>
        </row>
        <row r="15">
          <cell r="C15" t="str">
            <v>tra_rail_bemu_pass_short_0</v>
          </cell>
          <cell r="D15" t="str">
            <v>Pfalznetz, Offenburg Ostbrandenburg</v>
          </cell>
          <cell r="E15" t="str">
            <v>Quellen</v>
          </cell>
          <cell r="F15" t="str">
            <v>8Pagenkopfetal2020</v>
          </cell>
          <cell r="G15"/>
          <cell r="H15" t="str">
            <v>8SCIVerkehr2020,  Batterietausch p.a.</v>
          </cell>
          <cell r="I15"/>
          <cell r="J15" t="str">
            <v>8Aryanpur&amp;Glynn2020</v>
          </cell>
          <cell r="K15"/>
          <cell r="L15" t="str">
            <v>8Aryanpur&amp;Glynn2020</v>
          </cell>
          <cell r="M15" t="str">
            <v>8Pagenkopfetal2020</v>
          </cell>
          <cell r="N15"/>
          <cell r="O15" t="str">
            <v>8Aryanpur&amp;Glynn2020 dort 70 % availability des Dieselzug</v>
          </cell>
          <cell r="P15" t="str">
            <v>8Wouter&amp;Pablo2019</v>
          </cell>
        </row>
        <row r="16">
          <cell r="C16" t="str">
            <v>tra_rail_ice_frei_long_diesel_0</v>
          </cell>
          <cell r="D16"/>
          <cell r="E16" t="str">
            <v>Quellen</v>
          </cell>
          <cell r="F16" t="str">
            <v>8SCIVerkehr2020</v>
          </cell>
          <cell r="G16"/>
          <cell r="H16"/>
          <cell r="I16"/>
          <cell r="J16" t="str">
            <v>8Wouter&amp;Pablo2019</v>
          </cell>
          <cell r="K16"/>
          <cell r="L16" t="str">
            <v>8Aryanpur&amp;Glynn2020</v>
          </cell>
          <cell r="M16" t="str">
            <v>8Aryanpur&amp;Glynn2020</v>
          </cell>
          <cell r="N16" t="str">
            <v>https://bmdv.bund.de/SharedDocs/DE/Artikel/E/schiene-aktuell/elektrobahn-klimaschonend-zukunft-bahn-elektrifizierungsprogramm.html; bezogen auf Fahrzeugkilometer im Jahr 2019 (Problem, das sagt nichts über Rangieren aus)</v>
          </cell>
          <cell r="O16" t="str">
            <v>8Wouter&amp;Pablo2019</v>
          </cell>
          <cell r="P16" t="str">
            <v>Übernahme der Daten von Elektro aus JRC, für Diesel 730</v>
          </cell>
        </row>
        <row r="17">
          <cell r="C17"/>
          <cell r="D17"/>
          <cell r="E17" t="str">
            <v>Quellen</v>
          </cell>
          <cell r="J17" t="str">
            <v>8Wouter&amp;Pablo2019</v>
          </cell>
          <cell r="K17"/>
          <cell r="L17" t="str">
            <v>8Aryanpur&amp;Glynn2020</v>
          </cell>
          <cell r="O17" t="str">
            <v>8Wouter&amp;Pablo2019</v>
          </cell>
          <cell r="P17" t="str">
            <v>8Wouter&amp;Pablo2019</v>
          </cell>
        </row>
        <row r="18">
          <cell r="C18" t="str">
            <v>tra_rail_fcev_frei_long_hydrogen_0</v>
          </cell>
          <cell r="D18"/>
          <cell r="E18" t="str">
            <v>Quellen</v>
          </cell>
          <cell r="H18" t="str">
            <v xml:space="preserve"> FC Tausch p.a.; 8SCIVerkehr2020</v>
          </cell>
          <cell r="J18" t="str">
            <v>own calculation based on Zhang 2023</v>
          </cell>
          <cell r="K18"/>
          <cell r="L18" t="str">
            <v>8Aryanpur&amp;Glynn2020</v>
          </cell>
          <cell r="M18" t="str">
            <v>8Aryanpur&amp;Glynn2020</v>
          </cell>
          <cell r="O18" t="str">
            <v>8Kuder2014</v>
          </cell>
          <cell r="P18" t="str">
            <v>Übernahme der Daten von Elektro aus JRC</v>
          </cell>
        </row>
        <row r="19">
          <cell r="C19" t="str">
            <v>tra_rail_oev_frei_long_0</v>
          </cell>
          <cell r="D19"/>
          <cell r="E19" t="str">
            <v>Quellen</v>
          </cell>
          <cell r="F19" t="str">
            <v>8SCIVerkehr2020</v>
          </cell>
          <cell r="J19" t="str">
            <v>8Wouter&amp;Pablo2019</v>
          </cell>
          <cell r="K19"/>
          <cell r="L19" t="str">
            <v>8Aryanpur&amp;Glynn2020</v>
          </cell>
          <cell r="M19" t="str">
            <v>8Aryanpur&amp;Glynn2020</v>
          </cell>
          <cell r="O19" t="str">
            <v>8Wouter&amp;Pablo2019</v>
          </cell>
          <cell r="P19" t="str">
            <v>8Wouter&amp;Pablo2019</v>
          </cell>
        </row>
        <row r="20">
          <cell r="C20" t="str">
            <v>Elektro + Batterie</v>
          </cell>
          <cell r="D20"/>
          <cell r="E20" t="str">
            <v>Quellen</v>
          </cell>
          <cell r="F20"/>
          <cell r="J20" t="str">
            <v>own caluculation based on Zhang 2023 and 8Wouter&amp;Pablo2019</v>
          </cell>
          <cell r="K20"/>
          <cell r="L20" t="str">
            <v>8Aryanpur&amp;Glynn2020</v>
          </cell>
          <cell r="M20" t="str">
            <v>Zhang 2023</v>
          </cell>
          <cell r="O20" t="str">
            <v>zu prüfen</v>
          </cell>
          <cell r="P20" t="str">
            <v>Übernahme der Daten von Elektro aus JRC</v>
          </cell>
        </row>
        <row r="21">
          <cell r="C21" t="str">
            <v>tra_rail_ice_frei_short_diesel_0</v>
          </cell>
          <cell r="D21"/>
          <cell r="E21" t="str">
            <v>Quellen</v>
          </cell>
          <cell r="F21" t="str">
            <v>8SCIVerkehr2020</v>
          </cell>
          <cell r="G21"/>
          <cell r="H21"/>
          <cell r="I21"/>
          <cell r="J21" t="str">
            <v>8Wouter&amp;Pablo2019</v>
          </cell>
          <cell r="K21"/>
          <cell r="L21" t="str">
            <v>8Aryanpur&amp;Glynn2020</v>
          </cell>
          <cell r="M21" t="str">
            <v>8Pagenkopfetal2022</v>
          </cell>
          <cell r="N21"/>
          <cell r="O21" t="str">
            <v>8SCIVerkehr2020</v>
          </cell>
          <cell r="P21" t="str">
            <v>8SCIVerkehr2020</v>
          </cell>
        </row>
        <row r="22">
          <cell r="C22" t="str">
            <v>tra_rail_ice_frei_long_ammonia_0</v>
          </cell>
          <cell r="D22"/>
          <cell r="E22" t="str">
            <v>Quellen</v>
          </cell>
          <cell r="J22" t="str">
            <v>own caluculation based on Zhang 2023 and 8Wouter&amp;Pablo2019</v>
          </cell>
          <cell r="K22"/>
          <cell r="L22" t="str">
            <v>8Aryanpur&amp;Glynn2020</v>
          </cell>
          <cell r="M22" t="str">
            <v>Zhang 2023</v>
          </cell>
          <cell r="O22" t="str">
            <v>zu prüfen</v>
          </cell>
          <cell r="P22" t="str">
            <v>Übernahme der Daten von Elektro aus JRC</v>
          </cell>
        </row>
        <row r="23">
          <cell r="C23" t="str">
            <v>tra_rail_ice_frei_short_diesel_0</v>
          </cell>
          <cell r="D23"/>
          <cell r="E23" t="str">
            <v>Quellen</v>
          </cell>
          <cell r="F23" t="str">
            <v>8SCIVerkehr2020</v>
          </cell>
          <cell r="G23"/>
          <cell r="H23" t="str">
            <v xml:space="preserve"> FC Tausch p.a.; 8SCIVerkehr2020</v>
          </cell>
          <cell r="I23"/>
          <cell r="J23" t="str">
            <v>8Wouter&amp;Pablo2019</v>
          </cell>
          <cell r="K23"/>
          <cell r="L23" t="str">
            <v>8Aryanpur&amp;Glynn2020</v>
          </cell>
          <cell r="M23" t="str">
            <v>8Pagenkopfetal2022</v>
          </cell>
          <cell r="N23"/>
          <cell r="O23" t="str">
            <v>8SCIVerkehr2020</v>
          </cell>
          <cell r="P23" t="str">
            <v>8SCIVerkehr2020</v>
          </cell>
        </row>
        <row r="24">
          <cell r="C24" t="str">
            <v>tra_rail_ice_frei_short_ethanol_0</v>
          </cell>
          <cell r="D24"/>
          <cell r="E24" t="str">
            <v>Quellen</v>
          </cell>
          <cell r="J24" t="str">
            <v>adapted from diesel from 8Wouter&amp;Pablo2019</v>
          </cell>
          <cell r="K24"/>
          <cell r="L24" t="str">
            <v>adapted from diesel 8Aryanpur&amp;Glynn2020</v>
          </cell>
          <cell r="M24" t="str">
            <v>8SCIVerkehr2020</v>
          </cell>
          <cell r="O24" t="str">
            <v>8SCIVerkehr2020</v>
          </cell>
          <cell r="P24" t="str">
            <v>8SCIVerkehr2020</v>
          </cell>
        </row>
        <row r="25">
          <cell r="C25" t="str">
            <v>tra_rail_fcev_frei_short_hydrogen_0</v>
          </cell>
          <cell r="D25"/>
          <cell r="E25" t="str">
            <v>Quellen</v>
          </cell>
          <cell r="H25" t="str">
            <v xml:space="preserve"> FC Tausch p.a.; 8SCIVerkehr2020</v>
          </cell>
          <cell r="J25" t="str">
            <v>own caluculation based on Zhang 2023 and 8Wouter&amp;Pablo2019</v>
          </cell>
          <cell r="K25"/>
          <cell r="L25" t="str">
            <v>8Aryanpur&amp;Glynn2020</v>
          </cell>
          <cell r="M25" t="str">
            <v>8SCIVerkehr2020</v>
          </cell>
          <cell r="O25" t="str">
            <v>8SCIVerkehr2020</v>
          </cell>
          <cell r="P25" t="str">
            <v>8SCIVerkehr2020</v>
          </cell>
        </row>
        <row r="26">
          <cell r="C26" t="str">
            <v>tra_rail_ice_frei_short_ammonia_0</v>
          </cell>
          <cell r="D26"/>
          <cell r="E26" t="str">
            <v>Quellen</v>
          </cell>
          <cell r="H26" t="str">
            <v xml:space="preserve"> FC Tausch p.a.; Innnovatives Triebfahrzeug</v>
          </cell>
          <cell r="J26" t="str">
            <v>own caluculation based on Zhang 2023 and 8Wouter&amp;Pablo2019</v>
          </cell>
          <cell r="K26"/>
          <cell r="L26" t="str">
            <v>8Aryanpur&amp;Glynn2020</v>
          </cell>
          <cell r="M26" t="str">
            <v>Zhang 2023</v>
          </cell>
          <cell r="O26" t="str">
            <v>8SCIVerkehr2020</v>
          </cell>
          <cell r="P26" t="str">
            <v>8SCIVerkehr2020</v>
          </cell>
        </row>
        <row r="27">
          <cell r="C27" t="str">
            <v>was fehlt ist die Diesel Batterie-Lösung im rangierverkehr sowie Streckengüterverkehr und dual use (Elektro+ . Siehe 8SCIVerkehr2020</v>
          </cell>
        </row>
      </sheetData>
      <sheetData sheetId="5">
        <row r="1">
          <cell r="A1" t="str">
            <v>tra_rail_oev_pass_long_1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topLeftCell="B1" workbookViewId="0">
      <selection activeCell="H1" sqref="H1"/>
    </sheetView>
  </sheetViews>
  <sheetFormatPr baseColWidth="10" defaultColWidth="9.140625" defaultRowHeight="15" x14ac:dyDescent="0.25"/>
  <cols>
    <col min="1" max="1" width="62.28515625" customWidth="1"/>
    <col min="2" max="2" width="50.85546875" style="4" customWidth="1"/>
    <col min="3" max="3" width="31.5703125" style="4" customWidth="1"/>
    <col min="4" max="4" width="21.42578125" style="4" customWidth="1"/>
    <col min="5" max="5" width="33.140625" style="4" customWidth="1"/>
    <col min="6" max="6" width="9.140625" customWidth="1"/>
    <col min="7" max="7" width="20.42578125" customWidth="1"/>
    <col min="8" max="8" width="9.140625" style="4"/>
    <col min="9" max="11" width="9.140625" customWidth="1"/>
  </cols>
  <sheetData>
    <row r="1" spans="1:11" x14ac:dyDescent="0.25">
      <c r="A1" t="s">
        <v>38</v>
      </c>
      <c r="B1" s="3" t="s">
        <v>0</v>
      </c>
      <c r="C1" s="3" t="s">
        <v>1</v>
      </c>
      <c r="D1" s="3" t="s">
        <v>2</v>
      </c>
      <c r="E1" s="3" t="s">
        <v>3</v>
      </c>
      <c r="F1" s="1" t="s">
        <v>40</v>
      </c>
      <c r="G1" s="2" t="s">
        <v>41</v>
      </c>
      <c r="H1" s="5" t="s">
        <v>4</v>
      </c>
      <c r="I1" s="5" t="s">
        <v>42</v>
      </c>
    </row>
    <row r="2" spans="1:11" x14ac:dyDescent="0.25">
      <c r="A2" t="str">
        <f>B2&amp;C2</f>
        <v>tra_rail_bemu_pass_short_0capacity_tra_inst_0</v>
      </c>
      <c r="B2" s="4" t="s">
        <v>5</v>
      </c>
      <c r="C2" s="4" t="s">
        <v>7</v>
      </c>
      <c r="D2" s="4" t="s">
        <v>43</v>
      </c>
      <c r="E2" s="4" t="str">
        <f>VLOOKUP(B2,'[1]Hilfsdatei für Quellen'!$C$3:$Q$60,4,FALSE)</f>
        <v>8Pagenkopfetal2020</v>
      </c>
      <c r="G2" t="str">
        <f t="shared" ref="G2:G33" si="0">IF(ISNUMBER(FIND("conversion_factor_sec", C2)), "unit:PJ", IF(ISNUMBER(FIND("ef_sec", C2)), "unit:t/PJ", IF(ISNUMBER(FIND("conversion_factor_exo", C2)), "unit:BPkm/PJ","")))</f>
        <v/>
      </c>
      <c r="H2" s="4" t="str">
        <f>IF(AND(F2&lt;&gt;"", G2&lt;&gt;""), F2 &amp; ", " &amp; G2, IF(F2&lt;&gt;"", F2, IF(G2&lt;&gt;"", G2, "")))</f>
        <v/>
      </c>
      <c r="K2" t="s">
        <v>34</v>
      </c>
    </row>
    <row r="3" spans="1:11" x14ac:dyDescent="0.25">
      <c r="A3" t="str">
        <f t="shared" ref="A3:A49" si="1">B3&amp;C3</f>
        <v>tra_rail_fcev_pass_long_hydrogen_0capacity_tra_inst_0</v>
      </c>
      <c r="B3" s="4" t="s">
        <v>13</v>
      </c>
      <c r="C3" s="4" t="s">
        <v>7</v>
      </c>
      <c r="D3" s="4" t="s">
        <v>43</v>
      </c>
      <c r="E3" s="4" t="str">
        <f>VLOOKUP(B3,'[1]Hilfsdatei für Quellen'!$C$3:$Q$60,4,FALSE)</f>
        <v>8DeutscheBahnAG2022</v>
      </c>
      <c r="G3" t="str">
        <f t="shared" si="0"/>
        <v/>
      </c>
      <c r="H3" s="4" t="str">
        <f t="shared" ref="H3:H66" si="2">IF(AND(F3&lt;&gt;"", G3&lt;&gt;""), F3 &amp; ", " &amp; G3, IF(F3&lt;&gt;"", F3, IF(G3&lt;&gt;"", G3, "")))</f>
        <v/>
      </c>
    </row>
    <row r="4" spans="1:11" x14ac:dyDescent="0.25">
      <c r="A4" t="str">
        <f t="shared" si="1"/>
        <v>tra_rail_fcev_pass_short_hydrogen_0capacity_tra_inst_0</v>
      </c>
      <c r="B4" s="4" t="s">
        <v>15</v>
      </c>
      <c r="C4" s="4" t="s">
        <v>7</v>
      </c>
      <c r="D4" s="4" t="s">
        <v>43</v>
      </c>
      <c r="E4" s="4" t="s">
        <v>33</v>
      </c>
      <c r="G4" t="str">
        <f t="shared" si="0"/>
        <v/>
      </c>
      <c r="H4" s="4" t="str">
        <f t="shared" si="2"/>
        <v/>
      </c>
    </row>
    <row r="5" spans="1:11" x14ac:dyDescent="0.25">
      <c r="A5" t="str">
        <f t="shared" si="1"/>
        <v>tra_rail_hyb_pass_short_diesel_0capacity_tra_inst_0</v>
      </c>
      <c r="B5" s="4" t="s">
        <v>16</v>
      </c>
      <c r="C5" s="4" t="s">
        <v>7</v>
      </c>
      <c r="D5" s="4" t="s">
        <v>43</v>
      </c>
      <c r="E5" s="4" t="str">
        <f>VLOOKUP(B5,'[1]Hilfsdatei für Quellen'!$C$3:$Q$60,4,FALSE)</f>
        <v>8SCIVerkehr2020</v>
      </c>
      <c r="G5" t="str">
        <f t="shared" si="0"/>
        <v/>
      </c>
      <c r="H5" s="4" t="str">
        <f t="shared" si="2"/>
        <v/>
      </c>
    </row>
    <row r="6" spans="1:11" x14ac:dyDescent="0.25">
      <c r="A6" t="str">
        <f t="shared" si="1"/>
        <v>tra_rail_ice_pass_long_diesel_0capacity_tra_inst_0</v>
      </c>
      <c r="B6" s="4" t="s">
        <v>21</v>
      </c>
      <c r="C6" s="4" t="s">
        <v>7</v>
      </c>
      <c r="D6" s="4" t="s">
        <v>44</v>
      </c>
      <c r="E6" s="4" t="s">
        <v>26</v>
      </c>
      <c r="G6" t="str">
        <f t="shared" si="0"/>
        <v/>
      </c>
      <c r="H6" s="4" t="str">
        <f t="shared" si="2"/>
        <v/>
      </c>
    </row>
    <row r="7" spans="1:11" x14ac:dyDescent="0.25">
      <c r="A7" t="str">
        <f t="shared" si="1"/>
        <v>tra_rail_ice_pass_short_diesel_0capacity_tra_inst_0</v>
      </c>
      <c r="B7" s="4" t="s">
        <v>22</v>
      </c>
      <c r="C7" s="4" t="s">
        <v>7</v>
      </c>
      <c r="D7" s="4" t="s">
        <v>43</v>
      </c>
      <c r="E7" s="4" t="s">
        <v>45</v>
      </c>
      <c r="G7" t="str">
        <f t="shared" si="0"/>
        <v/>
      </c>
      <c r="H7" s="4" t="str">
        <f t="shared" si="2"/>
        <v/>
      </c>
    </row>
    <row r="8" spans="1:11" x14ac:dyDescent="0.25">
      <c r="A8" t="str">
        <f t="shared" si="1"/>
        <v>tra_rail_oev_pass_long_0capacity_tra_inst_0</v>
      </c>
      <c r="B8" s="4" t="s">
        <v>23</v>
      </c>
      <c r="C8" s="4" t="s">
        <v>7</v>
      </c>
      <c r="D8" s="4" t="s">
        <v>43</v>
      </c>
      <c r="E8" s="4" t="str">
        <f>VLOOKUP(B8,'[1]Hilfsdatei für Quellen'!$C$3:$Q$60,4,FALSE)</f>
        <v>8DeutscheBahnAG2023</v>
      </c>
      <c r="G8" t="str">
        <f t="shared" si="0"/>
        <v/>
      </c>
      <c r="H8" s="4" t="str">
        <f t="shared" si="2"/>
        <v/>
      </c>
    </row>
    <row r="9" spans="1:11" x14ac:dyDescent="0.25">
      <c r="A9" t="str">
        <f t="shared" si="1"/>
        <v>tra_rail_oev_pass_short_0capacity_tra_inst_0</v>
      </c>
      <c r="B9" s="4" t="s">
        <v>24</v>
      </c>
      <c r="C9" s="4" t="s">
        <v>7</v>
      </c>
      <c r="D9" s="4" t="s">
        <v>43</v>
      </c>
      <c r="E9" s="4" t="s">
        <v>36</v>
      </c>
      <c r="G9" t="str">
        <f t="shared" si="0"/>
        <v/>
      </c>
      <c r="H9" s="4" t="str">
        <f t="shared" si="2"/>
        <v/>
      </c>
    </row>
    <row r="10" spans="1:11" x14ac:dyDescent="0.25">
      <c r="A10" t="str">
        <f t="shared" si="1"/>
        <v>tra_rail_fcev_pass_long_hydrogen_0conversion_factor_exo_rail_long_pkm</v>
      </c>
      <c r="B10" s="4" t="s">
        <v>13</v>
      </c>
      <c r="C10" s="4" t="s">
        <v>14</v>
      </c>
      <c r="E10" s="4" t="str">
        <f>I10</f>
        <v>8Kuder2014</v>
      </c>
      <c r="G10" t="str">
        <f t="shared" si="0"/>
        <v>unit:BPkm/PJ</v>
      </c>
      <c r="H10" s="4" t="str">
        <f t="shared" si="2"/>
        <v>unit:BPkm/PJ</v>
      </c>
      <c r="I10" t="s">
        <v>49</v>
      </c>
    </row>
    <row r="11" spans="1:11" x14ac:dyDescent="0.25">
      <c r="A11" t="str">
        <f t="shared" si="1"/>
        <v>tra_rail_ice_pass_long_diesel_0conversion_factor_exo_rail_long_pkm</v>
      </c>
      <c r="B11" s="4" t="s">
        <v>21</v>
      </c>
      <c r="C11" s="4" t="s">
        <v>14</v>
      </c>
      <c r="E11" s="4" t="str">
        <f>VLOOKUP(B11,'[1]Hilfsdatei für Quellen'!$C$3:$Q$60,8,FALSE)</f>
        <v>8Wouter&amp;Pablo2019</v>
      </c>
      <c r="G11" t="str">
        <f t="shared" si="0"/>
        <v>unit:BPkm/PJ</v>
      </c>
      <c r="H11" s="4" t="str">
        <f t="shared" si="2"/>
        <v>unit:BPkm/PJ</v>
      </c>
    </row>
    <row r="12" spans="1:11" x14ac:dyDescent="0.25">
      <c r="A12" t="str">
        <f t="shared" si="1"/>
        <v>tra_rail_oev_pass_long_0conversion_factor_exo_rail_long_pkm</v>
      </c>
      <c r="B12" s="4" t="s">
        <v>23</v>
      </c>
      <c r="C12" s="4" t="s">
        <v>14</v>
      </c>
      <c r="E12" s="4" t="str">
        <f>VLOOKUP(B12,'[1]Hilfsdatei für Quellen'!$C$3:$Q$60,8,FALSE)</f>
        <v>8Wouter&amp;Pablo2019</v>
      </c>
      <c r="G12" t="str">
        <f t="shared" si="0"/>
        <v>unit:BPkm/PJ</v>
      </c>
      <c r="H12" s="4" t="str">
        <f t="shared" si="2"/>
        <v>unit:BPkm/PJ</v>
      </c>
    </row>
    <row r="13" spans="1:11" x14ac:dyDescent="0.25">
      <c r="A13" t="str">
        <f t="shared" si="1"/>
        <v>tra_rail_bemu_pass_short_0conversion_factor_exo_rail_short_pkm</v>
      </c>
      <c r="B13" s="4" t="s">
        <v>5</v>
      </c>
      <c r="C13" s="4" t="s">
        <v>11</v>
      </c>
      <c r="E13" s="4" t="str">
        <f>VLOOKUP(B13,'[1]Hilfsdatei für Quellen'!$C$3:$Q$60,8,FALSE)</f>
        <v>8Aryanpur&amp;Glynn2020</v>
      </c>
      <c r="G13" t="str">
        <f t="shared" si="0"/>
        <v>unit:BPkm/PJ</v>
      </c>
      <c r="H13" s="4" t="str">
        <f t="shared" si="2"/>
        <v>unit:BPkm/PJ</v>
      </c>
    </row>
    <row r="14" spans="1:11" x14ac:dyDescent="0.25">
      <c r="A14" t="str">
        <f t="shared" si="1"/>
        <v>tra_rail_fcev_pass_short_hydrogen_0conversion_factor_exo_rail_short_pkm</v>
      </c>
      <c r="B14" s="4" t="s">
        <v>15</v>
      </c>
      <c r="C14" s="4" t="s">
        <v>11</v>
      </c>
      <c r="E14" s="4" t="str">
        <f>I14</f>
        <v>8Kuder2014</v>
      </c>
      <c r="G14" t="str">
        <f t="shared" si="0"/>
        <v>unit:BPkm/PJ</v>
      </c>
      <c r="H14" s="4" t="str">
        <f t="shared" si="2"/>
        <v>unit:BPkm/PJ</v>
      </c>
      <c r="I14" t="s">
        <v>49</v>
      </c>
    </row>
    <row r="15" spans="1:11" x14ac:dyDescent="0.25">
      <c r="A15" t="str">
        <f t="shared" si="1"/>
        <v>tra_rail_hyb_pass_short_diesel_0conversion_factor_exo_rail_short_pkm</v>
      </c>
      <c r="B15" s="4" t="s">
        <v>16</v>
      </c>
      <c r="C15" s="4" t="s">
        <v>11</v>
      </c>
      <c r="E15" s="4" t="s">
        <v>37</v>
      </c>
      <c r="G15" t="str">
        <f t="shared" si="0"/>
        <v>unit:BPkm/PJ</v>
      </c>
      <c r="H15" s="4" t="str">
        <f t="shared" si="2"/>
        <v>unit:BPkm/PJ</v>
      </c>
    </row>
    <row r="16" spans="1:11" x14ac:dyDescent="0.25">
      <c r="A16" t="str">
        <f t="shared" si="1"/>
        <v>tra_rail_ice_pass_short_diesel_0conversion_factor_exo_rail_short_pkm</v>
      </c>
      <c r="B16" s="4" t="s">
        <v>22</v>
      </c>
      <c r="C16" s="4" t="s">
        <v>11</v>
      </c>
      <c r="D16" s="4" t="s">
        <v>48</v>
      </c>
      <c r="E16" s="4" t="s">
        <v>47</v>
      </c>
      <c r="G16" t="str">
        <f t="shared" si="0"/>
        <v>unit:BPkm/PJ</v>
      </c>
      <c r="H16" s="4" t="str">
        <f t="shared" si="2"/>
        <v>unit:BPkm/PJ</v>
      </c>
    </row>
    <row r="17" spans="1:9" x14ac:dyDescent="0.25">
      <c r="A17" t="str">
        <f t="shared" si="1"/>
        <v>tra_rail_oev_pass_short_0conversion_factor_exo_rail_short_pkm</v>
      </c>
      <c r="B17" s="4" t="s">
        <v>24</v>
      </c>
      <c r="C17" s="4" t="s">
        <v>11</v>
      </c>
      <c r="D17" s="4" t="s">
        <v>27</v>
      </c>
      <c r="E17" s="4" t="str">
        <f>E8</f>
        <v>8DeutscheBahnAG2023</v>
      </c>
      <c r="G17" t="str">
        <f t="shared" si="0"/>
        <v>unit:BPkm/PJ</v>
      </c>
      <c r="H17" s="4" t="str">
        <f t="shared" si="2"/>
        <v>unit:BPkm/PJ</v>
      </c>
    </row>
    <row r="18" spans="1:9" x14ac:dyDescent="0.25">
      <c r="A18" t="str">
        <f t="shared" si="1"/>
        <v>tra_rail_hyb_pass_short_diesel_0conversion_factor_sec_diesel</v>
      </c>
      <c r="B18" s="4" t="s">
        <v>16</v>
      </c>
      <c r="C18" s="4" t="s">
        <v>18</v>
      </c>
      <c r="E18" s="4" t="str">
        <f>VLOOKUP(B18,'[1]Hilfsdatei für Quellen'!$C$3:$Q$60,8,FALSE)</f>
        <v>8DeutscheBahnAG2024</v>
      </c>
      <c r="G18" t="str">
        <f t="shared" si="0"/>
        <v>unit:PJ</v>
      </c>
      <c r="H18" s="4" t="str">
        <f t="shared" si="2"/>
        <v>unit:PJ</v>
      </c>
    </row>
    <row r="19" spans="1:9" x14ac:dyDescent="0.25">
      <c r="A19" t="str">
        <f t="shared" si="1"/>
        <v>tra_rail_ice_pass_long_diesel_0conversion_factor_sec_diesel</v>
      </c>
      <c r="B19" s="4" t="s">
        <v>21</v>
      </c>
      <c r="C19" s="4" t="s">
        <v>18</v>
      </c>
      <c r="E19" s="4" t="str">
        <f>VLOOKUP(B19,'[1]Hilfsdatei für Quellen'!$C$3:$Q$60,8,FALSE)</f>
        <v>8Wouter&amp;Pablo2019</v>
      </c>
      <c r="G19" t="str">
        <f t="shared" si="0"/>
        <v>unit:PJ</v>
      </c>
      <c r="H19" s="4" t="str">
        <f t="shared" si="2"/>
        <v>unit:PJ</v>
      </c>
    </row>
    <row r="20" spans="1:9" x14ac:dyDescent="0.25">
      <c r="A20" t="str">
        <f t="shared" si="1"/>
        <v>tra_rail_ice_pass_short_diesel_0conversion_factor_sec_diesel</v>
      </c>
      <c r="B20" s="4" t="s">
        <v>22</v>
      </c>
      <c r="C20" s="4" t="s">
        <v>18</v>
      </c>
      <c r="D20" s="4" t="s">
        <v>48</v>
      </c>
      <c r="E20" s="4" t="s">
        <v>28</v>
      </c>
      <c r="G20" t="str">
        <f t="shared" si="0"/>
        <v>unit:PJ</v>
      </c>
      <c r="H20" s="4" t="str">
        <f t="shared" si="2"/>
        <v>unit:PJ</v>
      </c>
    </row>
    <row r="21" spans="1:9" x14ac:dyDescent="0.25">
      <c r="A21" t="str">
        <f t="shared" si="1"/>
        <v>tra_rail_bemu_pass_short_0conversion_factor_sec_elec</v>
      </c>
      <c r="B21" s="4" t="s">
        <v>5</v>
      </c>
      <c r="C21" s="4" t="s">
        <v>6</v>
      </c>
      <c r="E21" s="4" t="str">
        <f>VLOOKUP(B21,'[1]Hilfsdatei für Quellen'!$C$3:$Q$60,8,FALSE)</f>
        <v>8Aryanpur&amp;Glynn2020</v>
      </c>
      <c r="G21" t="str">
        <f t="shared" si="0"/>
        <v>unit:PJ</v>
      </c>
      <c r="H21" s="4" t="str">
        <f t="shared" si="2"/>
        <v>unit:PJ</v>
      </c>
    </row>
    <row r="22" spans="1:9" x14ac:dyDescent="0.25">
      <c r="A22" t="str">
        <f t="shared" si="1"/>
        <v>tra_rail_fcev_pass_long_hydrogen_0conversion_factor_sec_hydrogen</v>
      </c>
      <c r="B22" s="4" t="s">
        <v>13</v>
      </c>
      <c r="C22" s="4" t="s">
        <v>35</v>
      </c>
      <c r="E22" s="4" t="str">
        <f>I22</f>
        <v>8Kuder2014</v>
      </c>
      <c r="G22" t="str">
        <f t="shared" si="0"/>
        <v>unit:PJ</v>
      </c>
      <c r="H22" s="4" t="str">
        <f t="shared" si="2"/>
        <v>unit:PJ</v>
      </c>
      <c r="I22" t="s">
        <v>49</v>
      </c>
    </row>
    <row r="23" spans="1:9" x14ac:dyDescent="0.25">
      <c r="A23" t="str">
        <f t="shared" si="1"/>
        <v>tra_rail_fcev_pass_short_hydrogen_0conversion_factor_sec_hydrogen</v>
      </c>
      <c r="B23" s="4" t="s">
        <v>15</v>
      </c>
      <c r="C23" s="4" t="s">
        <v>35</v>
      </c>
      <c r="E23" s="4" t="str">
        <f>I23</f>
        <v>8Kuder2014</v>
      </c>
      <c r="G23" t="str">
        <f t="shared" si="0"/>
        <v>unit:PJ</v>
      </c>
      <c r="H23" s="4" t="str">
        <f t="shared" si="2"/>
        <v>unit:PJ</v>
      </c>
      <c r="I23" t="s">
        <v>49</v>
      </c>
    </row>
    <row r="24" spans="1:9" x14ac:dyDescent="0.25">
      <c r="A24" t="str">
        <f t="shared" si="1"/>
        <v>tra_rail_hyb_pass_short_diesel_0conversion_factor_sec_elec</v>
      </c>
      <c r="B24" s="4" t="s">
        <v>16</v>
      </c>
      <c r="C24" s="4" t="s">
        <v>6</v>
      </c>
      <c r="E24" s="4" t="str">
        <f>VLOOKUP(B24,'[1]Hilfsdatei für Quellen'!$C$3:$Q$60,8,FALSE)</f>
        <v>8DeutscheBahnAG2024</v>
      </c>
      <c r="G24" t="str">
        <f t="shared" si="0"/>
        <v>unit:PJ</v>
      </c>
      <c r="H24" s="4" t="str">
        <f t="shared" si="2"/>
        <v>unit:PJ</v>
      </c>
    </row>
    <row r="25" spans="1:9" x14ac:dyDescent="0.25">
      <c r="A25" t="str">
        <f t="shared" si="1"/>
        <v>tra_rail_oev_pass_long_0conversion_factor_sec_elec</v>
      </c>
      <c r="B25" s="4" t="s">
        <v>23</v>
      </c>
      <c r="C25" s="4" t="s">
        <v>6</v>
      </c>
      <c r="E25" s="4" t="str">
        <f>VLOOKUP(B25,'[1]Hilfsdatei für Quellen'!$C$3:$Q$60,8,FALSE)</f>
        <v>8Wouter&amp;Pablo2019</v>
      </c>
      <c r="G25" t="str">
        <f t="shared" si="0"/>
        <v>unit:PJ</v>
      </c>
      <c r="H25" s="4" t="str">
        <f t="shared" si="2"/>
        <v>unit:PJ</v>
      </c>
    </row>
    <row r="26" spans="1:9" x14ac:dyDescent="0.25">
      <c r="A26" t="str">
        <f t="shared" si="1"/>
        <v>tra_rail_oev_pass_short_0conversion_factor_sec_elec</v>
      </c>
      <c r="B26" s="4" t="s">
        <v>24</v>
      </c>
      <c r="C26" s="4" t="s">
        <v>6</v>
      </c>
      <c r="D26" s="4" t="s">
        <v>27</v>
      </c>
      <c r="E26" s="4" t="str">
        <f>E17</f>
        <v>8DeutscheBahnAG2023</v>
      </c>
      <c r="G26" t="str">
        <f t="shared" si="0"/>
        <v>unit:PJ</v>
      </c>
      <c r="H26" s="4" t="str">
        <f t="shared" si="2"/>
        <v>unit:PJ</v>
      </c>
    </row>
    <row r="27" spans="1:9" x14ac:dyDescent="0.25">
      <c r="A27" t="str">
        <f t="shared" si="1"/>
        <v>tra_rail_bemu_pass_short_0cost_fix_tra</v>
      </c>
      <c r="B27" s="4" t="s">
        <v>5</v>
      </c>
      <c r="C27" s="4" t="s">
        <v>12</v>
      </c>
      <c r="E27" s="4" t="s">
        <v>31</v>
      </c>
      <c r="G27" t="str">
        <f t="shared" si="0"/>
        <v/>
      </c>
      <c r="H27" s="4" t="str">
        <f t="shared" si="2"/>
        <v/>
      </c>
    </row>
    <row r="28" spans="1:9" x14ac:dyDescent="0.25">
      <c r="A28" t="str">
        <f t="shared" si="1"/>
        <v>tra_rail_fcev_pass_long_hydrogen_0cost_fix_tra</v>
      </c>
      <c r="B28" s="4" t="s">
        <v>13</v>
      </c>
      <c r="C28" s="4" t="s">
        <v>12</v>
      </c>
      <c r="E28" s="4" t="s">
        <v>31</v>
      </c>
      <c r="G28" t="str">
        <f t="shared" si="0"/>
        <v/>
      </c>
      <c r="H28" s="4" t="str">
        <f t="shared" si="2"/>
        <v/>
      </c>
    </row>
    <row r="29" spans="1:9" x14ac:dyDescent="0.25">
      <c r="A29" t="str">
        <f t="shared" si="1"/>
        <v>tra_rail_fcev_pass_short_hydrogen_0cost_fix_tra</v>
      </c>
      <c r="B29" s="4" t="s">
        <v>15</v>
      </c>
      <c r="C29" s="4" t="s">
        <v>12</v>
      </c>
      <c r="E29" s="4" t="str">
        <f>VLOOKUP(B29,'[1]Hilfsdatei für Quellen'!$C$3:$Q$60,6,FALSE)</f>
        <v>8SCIVerkehr2020</v>
      </c>
      <c r="G29" t="str">
        <f t="shared" si="0"/>
        <v/>
      </c>
      <c r="H29" s="4" t="str">
        <f t="shared" si="2"/>
        <v/>
      </c>
    </row>
    <row r="30" spans="1:9" x14ac:dyDescent="0.25">
      <c r="A30" t="str">
        <f t="shared" si="1"/>
        <v>tra_rail_hyb_pass_short_diesel_0cost_fix_tra</v>
      </c>
      <c r="B30" s="4" t="s">
        <v>16</v>
      </c>
      <c r="C30" s="4" t="s">
        <v>12</v>
      </c>
      <c r="D30" s="4" t="s">
        <v>27</v>
      </c>
      <c r="E30" s="4" t="s">
        <v>31</v>
      </c>
      <c r="G30" t="str">
        <f t="shared" si="0"/>
        <v/>
      </c>
      <c r="H30" s="4" t="str">
        <f t="shared" si="2"/>
        <v/>
      </c>
    </row>
    <row r="31" spans="1:9" x14ac:dyDescent="0.25">
      <c r="A31" t="str">
        <f t="shared" si="1"/>
        <v>tra_rail_hyb_pass_short_diesel_0ef_sec_diesel_emi_ch4_f_tra</v>
      </c>
      <c r="B31" s="4" t="s">
        <v>16</v>
      </c>
      <c r="C31" s="4" t="s">
        <v>17</v>
      </c>
      <c r="E31" s="4" t="s">
        <v>25</v>
      </c>
      <c r="G31" t="str">
        <f t="shared" si="0"/>
        <v>unit:t/PJ</v>
      </c>
      <c r="H31" s="4" t="str">
        <f t="shared" si="2"/>
        <v>unit:t/PJ</v>
      </c>
    </row>
    <row r="32" spans="1:9" x14ac:dyDescent="0.25">
      <c r="A32" t="str">
        <f t="shared" si="1"/>
        <v>tra_rail_ice_pass_long_diesel_0ef_sec_diesel_emi_ch4_f_tra</v>
      </c>
      <c r="B32" s="4" t="s">
        <v>21</v>
      </c>
      <c r="C32" s="4" t="s">
        <v>17</v>
      </c>
      <c r="E32" s="4" t="s">
        <v>25</v>
      </c>
      <c r="G32" t="str">
        <f t="shared" si="0"/>
        <v>unit:t/PJ</v>
      </c>
      <c r="H32" s="4" t="str">
        <f t="shared" si="2"/>
        <v>unit:t/PJ</v>
      </c>
    </row>
    <row r="33" spans="1:9" x14ac:dyDescent="0.25">
      <c r="A33" t="str">
        <f t="shared" si="1"/>
        <v>tra_rail_ice_pass_short_diesel_0ef_sec_diesel_emi_ch4_f_tra</v>
      </c>
      <c r="B33" s="4" t="s">
        <v>22</v>
      </c>
      <c r="C33" s="4" t="s">
        <v>17</v>
      </c>
      <c r="E33" s="4" t="s">
        <v>25</v>
      </c>
      <c r="G33" t="str">
        <f t="shared" si="0"/>
        <v>unit:t/PJ</v>
      </c>
      <c r="H33" s="4" t="str">
        <f t="shared" si="2"/>
        <v>unit:t/PJ</v>
      </c>
    </row>
    <row r="34" spans="1:9" x14ac:dyDescent="0.25">
      <c r="A34" t="str">
        <f t="shared" si="1"/>
        <v>tra_rail_hyb_pass_short_diesel_0ef_sec_diesel_emi_co2_f_tra</v>
      </c>
      <c r="B34" s="4" t="s">
        <v>16</v>
      </c>
      <c r="C34" s="4" t="s">
        <v>20</v>
      </c>
      <c r="E34" s="4" t="s">
        <v>25</v>
      </c>
      <c r="G34" t="str">
        <f t="shared" ref="G34:G63" si="3">IF(ISNUMBER(FIND("conversion_factor_sec", C34)), "unit:PJ", IF(ISNUMBER(FIND("ef_sec", C34)), "unit:t/PJ", IF(ISNUMBER(FIND("conversion_factor_exo", C34)), "unit:BPkm/PJ","")))</f>
        <v>unit:t/PJ</v>
      </c>
      <c r="H34" s="4" t="str">
        <f t="shared" si="2"/>
        <v>unit:t/PJ</v>
      </c>
    </row>
    <row r="35" spans="1:9" x14ac:dyDescent="0.25">
      <c r="A35" t="str">
        <f t="shared" si="1"/>
        <v>tra_rail_ice_pass_long_diesel_0ef_sec_diesel_emi_co2_f_tra</v>
      </c>
      <c r="B35" s="4" t="s">
        <v>21</v>
      </c>
      <c r="C35" s="4" t="s">
        <v>20</v>
      </c>
      <c r="E35" s="4" t="s">
        <v>25</v>
      </c>
      <c r="G35" t="str">
        <f t="shared" si="3"/>
        <v>unit:t/PJ</v>
      </c>
      <c r="H35" s="4" t="str">
        <f t="shared" si="2"/>
        <v>unit:t/PJ</v>
      </c>
    </row>
    <row r="36" spans="1:9" x14ac:dyDescent="0.25">
      <c r="A36" t="str">
        <f t="shared" si="1"/>
        <v>tra_rail_ice_pass_short_diesel_0ef_sec_diesel_emi_co2_f_tra</v>
      </c>
      <c r="B36" s="4" t="s">
        <v>22</v>
      </c>
      <c r="C36" s="4" t="s">
        <v>20</v>
      </c>
      <c r="E36" s="4" t="s">
        <v>25</v>
      </c>
      <c r="G36" t="str">
        <f t="shared" si="3"/>
        <v>unit:t/PJ</v>
      </c>
      <c r="H36" s="4" t="str">
        <f t="shared" si="2"/>
        <v>unit:t/PJ</v>
      </c>
    </row>
    <row r="37" spans="1:9" x14ac:dyDescent="0.25">
      <c r="A37" t="str">
        <f t="shared" si="1"/>
        <v>tra_rail_hyb_pass_short_diesel_0ef_sec_diesel_emi_n2o_f_tra</v>
      </c>
      <c r="B37" s="4" t="s">
        <v>16</v>
      </c>
      <c r="C37" s="4" t="s">
        <v>19</v>
      </c>
      <c r="E37" s="4" t="s">
        <v>25</v>
      </c>
      <c r="G37" t="str">
        <f t="shared" si="3"/>
        <v>unit:t/PJ</v>
      </c>
      <c r="H37" s="4" t="str">
        <f t="shared" si="2"/>
        <v>unit:t/PJ</v>
      </c>
    </row>
    <row r="38" spans="1:9" x14ac:dyDescent="0.25">
      <c r="A38" t="str">
        <f t="shared" si="1"/>
        <v>tra_rail_ice_pass_long_diesel_0ef_sec_diesel_emi_n2o_f_tra</v>
      </c>
      <c r="B38" s="4" t="s">
        <v>21</v>
      </c>
      <c r="C38" s="4" t="s">
        <v>19</v>
      </c>
      <c r="E38" s="4" t="s">
        <v>25</v>
      </c>
      <c r="G38" t="str">
        <f t="shared" si="3"/>
        <v>unit:t/PJ</v>
      </c>
      <c r="H38" s="4" t="str">
        <f t="shared" si="2"/>
        <v>unit:t/PJ</v>
      </c>
    </row>
    <row r="39" spans="1:9" x14ac:dyDescent="0.25">
      <c r="A39" t="str">
        <f t="shared" si="1"/>
        <v>tra_rail_ice_pass_short_diesel_0ef_sec_diesel_emi_n2o_f_tra</v>
      </c>
      <c r="B39" s="4" t="s">
        <v>22</v>
      </c>
      <c r="C39" s="4" t="s">
        <v>19</v>
      </c>
      <c r="E39" s="4" t="s">
        <v>25</v>
      </c>
      <c r="G39" t="str">
        <f t="shared" si="3"/>
        <v>unit:t/PJ</v>
      </c>
      <c r="H39" s="4" t="str">
        <f t="shared" si="2"/>
        <v>unit:t/PJ</v>
      </c>
    </row>
    <row r="40" spans="1:9" x14ac:dyDescent="0.25">
      <c r="A40" t="str">
        <f t="shared" si="1"/>
        <v>tra_rail_bemu_pass_short_0lifetime</v>
      </c>
      <c r="B40" s="4" t="s">
        <v>5</v>
      </c>
      <c r="C40" s="4" t="s">
        <v>10</v>
      </c>
      <c r="E40" s="4" t="str">
        <f>VLOOKUP(B40,'[1]Hilfsdatei für Quellen'!$C$3:$Q$60,11,FALSE)</f>
        <v>8Pagenkopfetal2020</v>
      </c>
      <c r="G40" t="str">
        <f t="shared" si="3"/>
        <v/>
      </c>
      <c r="H40" s="4" t="str">
        <f t="shared" si="2"/>
        <v/>
      </c>
    </row>
    <row r="41" spans="1:9" x14ac:dyDescent="0.25">
      <c r="A41" t="str">
        <f t="shared" si="1"/>
        <v>tra_rail_fcev_pass_long_hydrogen_0lifetime</v>
      </c>
      <c r="B41" s="4" t="s">
        <v>13</v>
      </c>
      <c r="C41" s="4" t="s">
        <v>10</v>
      </c>
      <c r="E41" s="4" t="str">
        <f>VLOOKUP(B41,'[1]Hilfsdatei für Quellen'!$C$3:$Q$60,11,FALSE)</f>
        <v>8Pagenkopfetal2020</v>
      </c>
      <c r="G41" t="str">
        <f t="shared" si="3"/>
        <v/>
      </c>
      <c r="H41" s="4" t="str">
        <f t="shared" si="2"/>
        <v/>
      </c>
    </row>
    <row r="42" spans="1:9" x14ac:dyDescent="0.25">
      <c r="A42" t="str">
        <f t="shared" si="1"/>
        <v>tra_rail_fcev_pass_short_hydrogen_0lifetime</v>
      </c>
      <c r="B42" s="4" t="s">
        <v>15</v>
      </c>
      <c r="C42" s="4" t="s">
        <v>10</v>
      </c>
      <c r="E42" s="4" t="str">
        <f>I42</f>
        <v>8Kuder2014</v>
      </c>
      <c r="G42" t="str">
        <f t="shared" si="3"/>
        <v/>
      </c>
      <c r="H42" s="4" t="str">
        <f t="shared" si="2"/>
        <v/>
      </c>
      <c r="I42" t="s">
        <v>49</v>
      </c>
    </row>
    <row r="43" spans="1:9" x14ac:dyDescent="0.25">
      <c r="A43" t="str">
        <f t="shared" si="1"/>
        <v>tra_rail_hyb_pass_short_diesel_0lifetime</v>
      </c>
      <c r="B43" s="4" t="s">
        <v>16</v>
      </c>
      <c r="C43" s="4" t="s">
        <v>10</v>
      </c>
      <c r="E43" s="4" t="str">
        <f>VLOOKUP(B43,'[1]Hilfsdatei für Quellen'!$C$3:$Q$60,11,FALSE)</f>
        <v>8Pagenkopfetal2020</v>
      </c>
      <c r="G43" t="str">
        <f t="shared" si="3"/>
        <v/>
      </c>
      <c r="H43" s="4" t="str">
        <f t="shared" si="2"/>
        <v/>
      </c>
    </row>
    <row r="44" spans="1:9" x14ac:dyDescent="0.25">
      <c r="A44" t="str">
        <f t="shared" si="1"/>
        <v>tra_rail_ice_pass_long_diesel_0lifetime</v>
      </c>
      <c r="B44" s="4" t="s">
        <v>21</v>
      </c>
      <c r="C44" s="4" t="s">
        <v>10</v>
      </c>
      <c r="E44" s="4" t="str">
        <f>VLOOKUP(B44,'[1]Hilfsdatei für Quellen'!$C$3:$Q$60,11,FALSE)</f>
        <v>8Aryanpur&amp;Glynn2020</v>
      </c>
      <c r="G44" t="str">
        <f t="shared" si="3"/>
        <v/>
      </c>
      <c r="H44" s="4" t="str">
        <f t="shared" si="2"/>
        <v/>
      </c>
    </row>
    <row r="45" spans="1:9" x14ac:dyDescent="0.25">
      <c r="A45" t="str">
        <f t="shared" si="1"/>
        <v>tra_rail_ice_pass_short_diesel_0lifetime</v>
      </c>
      <c r="B45" s="4" t="s">
        <v>22</v>
      </c>
      <c r="C45" s="4" t="s">
        <v>10</v>
      </c>
      <c r="E45" s="4" t="str">
        <f>VLOOKUP(B45,'[1]Hilfsdatei für Quellen'!$C$3:$Q$60,11,FALSE)</f>
        <v>8Pagenkopfetal2020</v>
      </c>
      <c r="G45" t="str">
        <f t="shared" si="3"/>
        <v/>
      </c>
      <c r="H45" s="4" t="str">
        <f t="shared" si="2"/>
        <v/>
      </c>
    </row>
    <row r="46" spans="1:9" x14ac:dyDescent="0.25">
      <c r="A46" t="str">
        <f t="shared" si="1"/>
        <v>tra_rail_oev_pass_long_0lifetime</v>
      </c>
      <c r="B46" s="4" t="s">
        <v>23</v>
      </c>
      <c r="C46" s="4" t="s">
        <v>10</v>
      </c>
      <c r="E46" s="4" t="str">
        <f>VLOOKUP(B46,'[1]Hilfsdatei für Quellen'!$C$3:$Q$60,11,FALSE)</f>
        <v>8Aryanpur&amp;Glynn2020</v>
      </c>
      <c r="G46" t="str">
        <f t="shared" si="3"/>
        <v/>
      </c>
      <c r="H46" s="4" t="str">
        <f t="shared" si="2"/>
        <v/>
      </c>
    </row>
    <row r="47" spans="1:9" x14ac:dyDescent="0.25">
      <c r="A47" t="str">
        <f t="shared" si="1"/>
        <v>tra_rail_oev_pass_short_0lifetime</v>
      </c>
      <c r="B47" s="4" t="s">
        <v>24</v>
      </c>
      <c r="C47" s="4" t="s">
        <v>10</v>
      </c>
      <c r="E47" s="4" t="str">
        <f>VLOOKUP(B47,'[1]Hilfsdatei für Quellen'!$C$3:$Q$60,11,FALSE)</f>
        <v>8Aryanpur&amp;Glynn2020</v>
      </c>
      <c r="G47" t="str">
        <f t="shared" si="3"/>
        <v/>
      </c>
      <c r="H47" s="4" t="str">
        <f t="shared" si="2"/>
        <v/>
      </c>
    </row>
    <row r="48" spans="1:9" x14ac:dyDescent="0.25">
      <c r="A48" t="str">
        <f t="shared" si="1"/>
        <v>tra_rail_bemu_pass_short_0mileage</v>
      </c>
      <c r="B48" s="4" t="s">
        <v>5</v>
      </c>
      <c r="C48" s="4" t="s">
        <v>9</v>
      </c>
      <c r="D48" s="4" t="s">
        <v>27</v>
      </c>
      <c r="E48" s="4" t="s">
        <v>29</v>
      </c>
      <c r="G48" t="str">
        <f t="shared" si="3"/>
        <v/>
      </c>
      <c r="H48" s="4" t="str">
        <f t="shared" si="2"/>
        <v/>
      </c>
    </row>
    <row r="49" spans="1:9" x14ac:dyDescent="0.25">
      <c r="A49" t="str">
        <f t="shared" si="1"/>
        <v>tra_rail_fcev_pass_long_hydrogen_0mileage</v>
      </c>
      <c r="B49" s="4" t="s">
        <v>13</v>
      </c>
      <c r="C49" s="4" t="s">
        <v>9</v>
      </c>
      <c r="E49" s="4" t="str">
        <f>I49</f>
        <v>8Kuder2014</v>
      </c>
      <c r="F49" t="s">
        <v>30</v>
      </c>
      <c r="G49" t="str">
        <f t="shared" si="3"/>
        <v/>
      </c>
      <c r="H49" s="4" t="str">
        <f t="shared" si="2"/>
        <v>adopted from convetional trains</v>
      </c>
      <c r="I49" t="s">
        <v>49</v>
      </c>
    </row>
    <row r="50" spans="1:9" x14ac:dyDescent="0.25">
      <c r="A50" t="str">
        <f t="shared" ref="A50:A63" si="4">B50&amp;C50</f>
        <v>tra_rail_fcev_pass_short_hydrogen_0mileage</v>
      </c>
      <c r="B50" s="4" t="s">
        <v>15</v>
      </c>
      <c r="C50" s="4" t="s">
        <v>9</v>
      </c>
      <c r="E50" s="4" t="str">
        <f>I50</f>
        <v>8Kuder2014</v>
      </c>
      <c r="G50" t="str">
        <f t="shared" si="3"/>
        <v/>
      </c>
      <c r="H50" s="4" t="str">
        <f t="shared" si="2"/>
        <v/>
      </c>
      <c r="I50" t="s">
        <v>49</v>
      </c>
    </row>
    <row r="51" spans="1:9" x14ac:dyDescent="0.25">
      <c r="A51" t="str">
        <f t="shared" si="4"/>
        <v>tra_rail_hyb_pass_short_diesel_0mileage</v>
      </c>
      <c r="B51" s="4" t="s">
        <v>16</v>
      </c>
      <c r="C51" s="4" t="s">
        <v>9</v>
      </c>
      <c r="D51" s="4" t="s">
        <v>46</v>
      </c>
      <c r="E51" s="4" t="s">
        <v>26</v>
      </c>
      <c r="G51" t="str">
        <f t="shared" si="3"/>
        <v/>
      </c>
    </row>
    <row r="52" spans="1:9" x14ac:dyDescent="0.25">
      <c r="A52" t="str">
        <f t="shared" si="4"/>
        <v>tra_rail_ice_pass_long_diesel_0mileage</v>
      </c>
      <c r="B52" s="4" t="s">
        <v>21</v>
      </c>
      <c r="C52" s="4" t="s">
        <v>9</v>
      </c>
      <c r="D52" s="4" t="s">
        <v>27</v>
      </c>
      <c r="E52" s="4" t="s">
        <v>26</v>
      </c>
      <c r="G52" t="str">
        <f t="shared" si="3"/>
        <v/>
      </c>
      <c r="H52" s="4" t="str">
        <f t="shared" si="2"/>
        <v/>
      </c>
    </row>
    <row r="53" spans="1:9" x14ac:dyDescent="0.25">
      <c r="A53" t="str">
        <f t="shared" si="4"/>
        <v>tra_rail_ice_pass_short_diesel_0mileage</v>
      </c>
      <c r="B53" s="4" t="s">
        <v>22</v>
      </c>
      <c r="C53" s="4" t="s">
        <v>9</v>
      </c>
      <c r="D53" s="4" t="s">
        <v>27</v>
      </c>
      <c r="E53" s="4" t="s">
        <v>26</v>
      </c>
      <c r="G53" t="str">
        <f t="shared" si="3"/>
        <v/>
      </c>
      <c r="H53" s="4" t="str">
        <f t="shared" si="2"/>
        <v/>
      </c>
    </row>
    <row r="54" spans="1:9" x14ac:dyDescent="0.25">
      <c r="A54" t="str">
        <f t="shared" si="4"/>
        <v>tra_rail_oev_pass_long_0mileage</v>
      </c>
      <c r="B54" s="4" t="s">
        <v>23</v>
      </c>
      <c r="C54" s="4" t="s">
        <v>9</v>
      </c>
      <c r="D54" s="4" t="s">
        <v>27</v>
      </c>
      <c r="E54" s="4" t="s">
        <v>26</v>
      </c>
      <c r="G54" t="str">
        <f t="shared" si="3"/>
        <v/>
      </c>
      <c r="H54" s="4" t="str">
        <f t="shared" si="2"/>
        <v/>
      </c>
    </row>
    <row r="55" spans="1:9" x14ac:dyDescent="0.25">
      <c r="A55" t="str">
        <f t="shared" si="4"/>
        <v>tra_rail_oev_pass_short_0mileage</v>
      </c>
      <c r="B55" s="4" t="s">
        <v>24</v>
      </c>
      <c r="C55" s="4" t="s">
        <v>9</v>
      </c>
      <c r="D55" s="4" t="s">
        <v>27</v>
      </c>
      <c r="E55" s="4" t="s">
        <v>39</v>
      </c>
      <c r="G55" t="str">
        <f t="shared" si="3"/>
        <v/>
      </c>
      <c r="H55" s="4" t="str">
        <f t="shared" si="2"/>
        <v/>
      </c>
    </row>
    <row r="56" spans="1:9" x14ac:dyDescent="0.25">
      <c r="A56" t="str">
        <f t="shared" si="4"/>
        <v>tra_rail_bemu_pass_short_0occupancy_rate</v>
      </c>
      <c r="B56" s="4" t="s">
        <v>5</v>
      </c>
      <c r="C56" s="4" t="s">
        <v>8</v>
      </c>
      <c r="E56" s="4" t="str">
        <f>VLOOKUP(B56,'[1]Hilfsdatei für Quellen'!$C$3:$Q$60,14,FALSE)</f>
        <v>8Wouter&amp;Pablo2019</v>
      </c>
      <c r="G56" t="str">
        <f t="shared" si="3"/>
        <v/>
      </c>
      <c r="H56" s="4" t="str">
        <f t="shared" si="2"/>
        <v/>
      </c>
    </row>
    <row r="57" spans="1:9" x14ac:dyDescent="0.25">
      <c r="A57" t="str">
        <f t="shared" si="4"/>
        <v>tra_rail_fcev_pass_long_hydrogen_0occupancy_rate</v>
      </c>
      <c r="B57" s="4" t="s">
        <v>13</v>
      </c>
      <c r="C57" s="4" t="s">
        <v>8</v>
      </c>
      <c r="D57" s="4" t="s">
        <v>27</v>
      </c>
      <c r="E57" s="4" t="s">
        <v>39</v>
      </c>
      <c r="G57" t="str">
        <f t="shared" si="3"/>
        <v/>
      </c>
      <c r="H57" s="4" t="str">
        <f t="shared" si="2"/>
        <v/>
      </c>
    </row>
    <row r="58" spans="1:9" x14ac:dyDescent="0.25">
      <c r="A58" t="str">
        <f t="shared" si="4"/>
        <v>tra_rail_fcev_pass_short_hydrogen_0occupancy_rate</v>
      </c>
      <c r="B58" s="4" t="s">
        <v>15</v>
      </c>
      <c r="C58" s="4" t="s">
        <v>8</v>
      </c>
      <c r="D58" s="4" t="s">
        <v>27</v>
      </c>
      <c r="E58" s="4" t="s">
        <v>26</v>
      </c>
      <c r="F58" t="s">
        <v>32</v>
      </c>
      <c r="G58" t="str">
        <f t="shared" si="3"/>
        <v/>
      </c>
      <c r="H58" s="4" t="str">
        <f t="shared" si="2"/>
        <v>adopted from conventional trains</v>
      </c>
    </row>
    <row r="59" spans="1:9" x14ac:dyDescent="0.25">
      <c r="A59" t="str">
        <f t="shared" si="4"/>
        <v>tra_rail_hyb_pass_short_diesel_0occupancy_rate</v>
      </c>
      <c r="B59" s="4" t="s">
        <v>16</v>
      </c>
      <c r="C59" s="4" t="s">
        <v>8</v>
      </c>
      <c r="D59" s="4" t="s">
        <v>27</v>
      </c>
      <c r="E59" s="4" t="s">
        <v>26</v>
      </c>
      <c r="G59" t="str">
        <f t="shared" si="3"/>
        <v/>
      </c>
      <c r="H59" s="4" t="str">
        <f t="shared" si="2"/>
        <v/>
      </c>
    </row>
    <row r="60" spans="1:9" x14ac:dyDescent="0.25">
      <c r="A60" t="str">
        <f t="shared" si="4"/>
        <v>tra_rail_ice_pass_long_diesel_0occupancy_rate</v>
      </c>
      <c r="B60" s="4" t="s">
        <v>21</v>
      </c>
      <c r="C60" s="4" t="s">
        <v>8</v>
      </c>
      <c r="E60" s="4" t="s">
        <v>28</v>
      </c>
      <c r="G60" t="str">
        <f t="shared" si="3"/>
        <v/>
      </c>
      <c r="H60" s="4" t="str">
        <f t="shared" si="2"/>
        <v/>
      </c>
    </row>
    <row r="61" spans="1:9" x14ac:dyDescent="0.25">
      <c r="A61" t="str">
        <f t="shared" si="4"/>
        <v>tra_rail_ice_pass_short_diesel_0occupancy_rate</v>
      </c>
      <c r="B61" s="4" t="s">
        <v>22</v>
      </c>
      <c r="C61" s="4" t="s">
        <v>8</v>
      </c>
      <c r="D61" s="4" t="s">
        <v>27</v>
      </c>
      <c r="E61" s="4" t="s">
        <v>26</v>
      </c>
      <c r="G61" t="str">
        <f t="shared" si="3"/>
        <v/>
      </c>
      <c r="H61" s="4" t="str">
        <f t="shared" si="2"/>
        <v/>
      </c>
    </row>
    <row r="62" spans="1:9" x14ac:dyDescent="0.25">
      <c r="A62" t="str">
        <f t="shared" si="4"/>
        <v>tra_rail_oev_pass_long_0occupancy_rate</v>
      </c>
      <c r="B62" s="4" t="s">
        <v>23</v>
      </c>
      <c r="C62" s="4" t="s">
        <v>8</v>
      </c>
      <c r="D62" s="4" t="s">
        <v>27</v>
      </c>
      <c r="E62" s="4" t="s">
        <v>39</v>
      </c>
      <c r="G62" t="str">
        <f t="shared" si="3"/>
        <v/>
      </c>
      <c r="H62" s="4" t="str">
        <f t="shared" si="2"/>
        <v/>
      </c>
    </row>
    <row r="63" spans="1:9" x14ac:dyDescent="0.25">
      <c r="A63" t="str">
        <f t="shared" si="4"/>
        <v>tra_rail_oev_pass_short_0occupancy_rate</v>
      </c>
      <c r="B63" s="4" t="s">
        <v>24</v>
      </c>
      <c r="C63" s="4" t="s">
        <v>8</v>
      </c>
      <c r="D63" s="4" t="s">
        <v>27</v>
      </c>
      <c r="E63" s="4" t="s">
        <v>39</v>
      </c>
      <c r="G63" t="str">
        <f t="shared" si="3"/>
        <v/>
      </c>
      <c r="H63" s="4" t="str">
        <f t="shared" si="2"/>
        <v/>
      </c>
    </row>
    <row r="64" spans="1:9" x14ac:dyDescent="0.25">
      <c r="H64" s="4" t="str">
        <f t="shared" si="2"/>
        <v/>
      </c>
    </row>
    <row r="65" spans="8:8" x14ac:dyDescent="0.25">
      <c r="H65" s="4" t="str">
        <f t="shared" si="2"/>
        <v/>
      </c>
    </row>
    <row r="66" spans="8:8" x14ac:dyDescent="0.25">
      <c r="H66" s="4" t="str">
        <f t="shared" si="2"/>
        <v/>
      </c>
    </row>
    <row r="67" spans="8:8" x14ac:dyDescent="0.25">
      <c r="H67" s="4" t="str">
        <f t="shared" ref="H67:H90" si="5">IF(AND(F67&lt;&gt;"", G67&lt;&gt;""), F67 &amp; ", " &amp; G67, IF(F67&lt;&gt;"", F67, IF(G67&lt;&gt;"", G67, "")))</f>
        <v/>
      </c>
    </row>
    <row r="68" spans="8:8" x14ac:dyDescent="0.25">
      <c r="H68" s="4" t="str">
        <f t="shared" si="5"/>
        <v/>
      </c>
    </row>
    <row r="69" spans="8:8" x14ac:dyDescent="0.25">
      <c r="H69" s="4" t="str">
        <f t="shared" si="5"/>
        <v/>
      </c>
    </row>
    <row r="70" spans="8:8" x14ac:dyDescent="0.25">
      <c r="H70" s="4" t="str">
        <f t="shared" si="5"/>
        <v/>
      </c>
    </row>
    <row r="71" spans="8:8" x14ac:dyDescent="0.25">
      <c r="H71" s="4" t="str">
        <f t="shared" si="5"/>
        <v/>
      </c>
    </row>
    <row r="72" spans="8:8" x14ac:dyDescent="0.25">
      <c r="H72" s="4" t="str">
        <f t="shared" si="5"/>
        <v/>
      </c>
    </row>
    <row r="73" spans="8:8" x14ac:dyDescent="0.25">
      <c r="H73" s="4" t="str">
        <f t="shared" si="5"/>
        <v/>
      </c>
    </row>
    <row r="74" spans="8:8" x14ac:dyDescent="0.25">
      <c r="H74" s="4" t="str">
        <f t="shared" si="5"/>
        <v/>
      </c>
    </row>
    <row r="75" spans="8:8" x14ac:dyDescent="0.25">
      <c r="H75" s="4" t="str">
        <f t="shared" si="5"/>
        <v/>
      </c>
    </row>
    <row r="76" spans="8:8" x14ac:dyDescent="0.25">
      <c r="H76" s="4" t="str">
        <f t="shared" si="5"/>
        <v/>
      </c>
    </row>
    <row r="77" spans="8:8" x14ac:dyDescent="0.25">
      <c r="H77" s="4" t="str">
        <f t="shared" si="5"/>
        <v/>
      </c>
    </row>
    <row r="78" spans="8:8" x14ac:dyDescent="0.25">
      <c r="H78" s="4" t="str">
        <f t="shared" si="5"/>
        <v/>
      </c>
    </row>
    <row r="79" spans="8:8" x14ac:dyDescent="0.25">
      <c r="H79" s="4" t="str">
        <f t="shared" si="5"/>
        <v/>
      </c>
    </row>
    <row r="80" spans="8:8" x14ac:dyDescent="0.25">
      <c r="H80" s="4" t="str">
        <f t="shared" si="5"/>
        <v/>
      </c>
    </row>
    <row r="81" spans="8:8" x14ac:dyDescent="0.25">
      <c r="H81" s="4" t="str">
        <f t="shared" si="5"/>
        <v/>
      </c>
    </row>
    <row r="82" spans="8:8" x14ac:dyDescent="0.25">
      <c r="H82" s="4" t="str">
        <f t="shared" si="5"/>
        <v/>
      </c>
    </row>
    <row r="83" spans="8:8" x14ac:dyDescent="0.25">
      <c r="H83" s="4" t="str">
        <f t="shared" si="5"/>
        <v/>
      </c>
    </row>
    <row r="84" spans="8:8" x14ac:dyDescent="0.25">
      <c r="H84" s="4" t="str">
        <f t="shared" si="5"/>
        <v/>
      </c>
    </row>
    <row r="85" spans="8:8" x14ac:dyDescent="0.25">
      <c r="H85" s="4" t="str">
        <f t="shared" si="5"/>
        <v/>
      </c>
    </row>
    <row r="86" spans="8:8" x14ac:dyDescent="0.25">
      <c r="H86" s="4" t="str">
        <f t="shared" si="5"/>
        <v/>
      </c>
    </row>
    <row r="87" spans="8:8" x14ac:dyDescent="0.25">
      <c r="H87" s="4" t="str">
        <f t="shared" si="5"/>
        <v/>
      </c>
    </row>
    <row r="88" spans="8:8" x14ac:dyDescent="0.25">
      <c r="H88" s="4" t="str">
        <f t="shared" si="5"/>
        <v/>
      </c>
    </row>
    <row r="89" spans="8:8" x14ac:dyDescent="0.25">
      <c r="H89" s="4" t="str">
        <f t="shared" si="5"/>
        <v/>
      </c>
    </row>
    <row r="90" spans="8:8" x14ac:dyDescent="0.25">
      <c r="H90" s="4" t="str">
        <f t="shared" si="5"/>
        <v/>
      </c>
    </row>
  </sheetData>
  <autoFilter ref="A1:K90" xr:uid="{13E65084-7303-41A3-9E91-848543BA120E}"/>
  <sortState ref="B2:F159">
    <sortCondition ref="C2:C15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Ortlieb, Felicitas</cp:lastModifiedBy>
  <dcterms:created xsi:type="dcterms:W3CDTF">2024-08-12T08:27:06Z</dcterms:created>
  <dcterms:modified xsi:type="dcterms:W3CDTF">2024-08-28T09:27:53Z</dcterms:modified>
</cp:coreProperties>
</file>