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G:\00_ESA\641_SEDOS BMWi\04-Arbeitspakete\AP8-Verkehr\Technoökonomische_Parameter\Schienenverkehr\Upload\Datenupload 23.08.2023\Kopien der Verknüpfung_2\"/>
    </mc:Choice>
  </mc:AlternateContent>
  <xr:revisionPtr revIDLastSave="0" documentId="13_ncr:1_{A9E6EFA2-DEC5-4711-85D5-7D51EC11ECBE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Sheet1!$F$1:$F$96</definedName>
  </definedNames>
  <calcPr calcId="191029"/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E79" i="1"/>
  <c r="E23" i="1"/>
  <c r="F23" i="1" s="1"/>
  <c r="E22" i="1"/>
  <c r="F22" i="1" s="1"/>
  <c r="E11" i="1"/>
  <c r="F11" i="1" s="1"/>
  <c r="E80" i="1"/>
  <c r="J75" i="1"/>
  <c r="J76" i="1"/>
  <c r="J60" i="1"/>
  <c r="J3" i="1"/>
  <c r="J8" i="1"/>
  <c r="F10" i="1"/>
  <c r="J25" i="1"/>
  <c r="J26" i="1"/>
  <c r="F27" i="1"/>
  <c r="F55" i="1"/>
  <c r="F56" i="1"/>
  <c r="E84" i="1"/>
  <c r="F84" i="1" s="1"/>
  <c r="E96" i="1"/>
  <c r="F96" i="1" s="1"/>
  <c r="E48" i="1"/>
  <c r="F48" i="1" s="1"/>
  <c r="E51" i="1"/>
  <c r="F51" i="1" s="1"/>
  <c r="E54" i="1"/>
  <c r="F54" i="1" s="1"/>
  <c r="E45" i="1"/>
  <c r="E68" i="1" l="1"/>
  <c r="F68" i="1" s="1"/>
  <c r="E16" i="1"/>
  <c r="E13" i="1"/>
  <c r="E83" i="1" l="1"/>
  <c r="F83" i="1" s="1"/>
  <c r="E47" i="1"/>
  <c r="F47" i="1" s="1"/>
  <c r="E6" i="1"/>
  <c r="F6" i="1" s="1"/>
  <c r="E15" i="1"/>
  <c r="F15" i="1" s="1"/>
  <c r="E2" i="1"/>
  <c r="E4" i="1"/>
  <c r="F4" i="1" s="1"/>
  <c r="E5" i="1"/>
  <c r="F5" i="1" s="1"/>
  <c r="E7" i="1"/>
  <c r="F7" i="1" s="1"/>
  <c r="E9" i="1"/>
  <c r="F9" i="1" s="1"/>
  <c r="E12" i="1"/>
  <c r="F12" i="1" s="1"/>
  <c r="E14" i="1"/>
  <c r="F14" i="1" s="1"/>
  <c r="E17" i="1"/>
  <c r="E18" i="1"/>
  <c r="F18" i="1" s="1"/>
  <c r="E19" i="1"/>
  <c r="F19" i="1" s="1"/>
  <c r="E20" i="1"/>
  <c r="F20" i="1" s="1"/>
  <c r="E21" i="1"/>
  <c r="F21" i="1" s="1"/>
  <c r="E44" i="1"/>
  <c r="F44" i="1" s="1"/>
  <c r="E53" i="1"/>
  <c r="F53" i="1" s="1"/>
  <c r="E50" i="1"/>
  <c r="F50" i="1" s="1"/>
  <c r="E67" i="1"/>
  <c r="F67" i="1" s="1"/>
  <c r="E94" i="1"/>
  <c r="F94" i="1" s="1"/>
  <c r="D94" i="1"/>
  <c r="E93" i="1"/>
  <c r="F93" i="1" s="1"/>
  <c r="D93" i="1"/>
  <c r="E92" i="1"/>
  <c r="E91" i="1"/>
  <c r="E90" i="1"/>
  <c r="E89" i="1"/>
  <c r="F89" i="1" s="1"/>
  <c r="D89" i="1"/>
  <c r="E88" i="1"/>
  <c r="F88" i="1" s="1"/>
  <c r="D88" i="1"/>
  <c r="E87" i="1"/>
  <c r="F87" i="1" s="1"/>
  <c r="D87" i="1"/>
  <c r="E86" i="1"/>
  <c r="F86" i="1" s="1"/>
  <c r="E85" i="1"/>
  <c r="E82" i="1"/>
  <c r="F82" i="1" s="1"/>
  <c r="D82" i="1"/>
  <c r="E81" i="1"/>
  <c r="F81" i="1" s="1"/>
  <c r="D81" i="1"/>
  <c r="E78" i="1"/>
  <c r="E77" i="1"/>
  <c r="F77" i="1" s="1"/>
  <c r="E74" i="1"/>
  <c r="F74" i="1" s="1"/>
  <c r="D74" i="1"/>
  <c r="E73" i="1"/>
  <c r="D72" i="1"/>
  <c r="D71" i="1"/>
  <c r="D70" i="1"/>
  <c r="D69" i="1"/>
  <c r="E66" i="1"/>
  <c r="F66" i="1" s="1"/>
  <c r="E65" i="1"/>
  <c r="F65" i="1" s="1"/>
  <c r="E64" i="1"/>
  <c r="E63" i="1"/>
  <c r="F63" i="1" s="1"/>
  <c r="E62" i="1"/>
  <c r="F62" i="1" s="1"/>
  <c r="E61" i="1"/>
  <c r="F61" i="1" s="1"/>
  <c r="E59" i="1"/>
  <c r="F59" i="1" s="1"/>
  <c r="E58" i="1"/>
  <c r="F58" i="1" s="1"/>
  <c r="E57" i="1"/>
  <c r="F57" i="1" s="1"/>
  <c r="D56" i="1"/>
  <c r="D55" i="1"/>
  <c r="E52" i="1"/>
  <c r="F52" i="1" s="1"/>
  <c r="E49" i="1"/>
  <c r="F49" i="1" s="1"/>
  <c r="E46" i="1"/>
  <c r="F46" i="1" s="1"/>
  <c r="D43" i="1"/>
  <c r="D41" i="1"/>
  <c r="D39" i="1"/>
  <c r="D38" i="1"/>
  <c r="D37" i="1"/>
  <c r="D36" i="1"/>
  <c r="D35" i="1"/>
  <c r="D34" i="1"/>
  <c r="E33" i="1"/>
  <c r="E32" i="1"/>
  <c r="F32" i="1" s="1"/>
  <c r="E31" i="1"/>
  <c r="F31" i="1" s="1"/>
  <c r="E30" i="1"/>
  <c r="F30" i="1" s="1"/>
  <c r="E29" i="1"/>
  <c r="F29" i="1" s="1"/>
  <c r="D28" i="1"/>
  <c r="D27" i="1"/>
  <c r="D21" i="1"/>
  <c r="D12" i="1"/>
  <c r="D10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2" i="1"/>
  <c r="I2" i="1" s="1"/>
  <c r="E70" i="1" l="1"/>
  <c r="F70" i="1" s="1"/>
  <c r="E71" i="1"/>
  <c r="F71" i="1" s="1"/>
  <c r="E72" i="1"/>
  <c r="F72" i="1" s="1"/>
  <c r="E69" i="1"/>
  <c r="F69" i="1" s="1"/>
  <c r="E28" i="1"/>
  <c r="F28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34" i="1"/>
  <c r="F34" i="1" s="1"/>
  <c r="A24" i="1"/>
  <c r="E24" i="1" s="1"/>
  <c r="F24" i="1" s="1"/>
  <c r="F2" i="1" l="1"/>
  <c r="F17" i="1"/>
</calcChain>
</file>

<file path=xl/sharedStrings.xml><?xml version="1.0" encoding="utf-8"?>
<sst xmlns="http://schemas.openxmlformats.org/spreadsheetml/2006/main" count="345" uniqueCount="149">
  <si>
    <t>process</t>
  </si>
  <si>
    <t>columns</t>
  </si>
  <si>
    <t>method</t>
  </si>
  <si>
    <t>source</t>
  </si>
  <si>
    <t>comment</t>
  </si>
  <si>
    <t>tra_rail_bemu_pass_long_1</t>
  </si>
  <si>
    <t>conversion_factor_sec_elec</t>
  </si>
  <si>
    <t>conversion_factor_exo_rail_long_pkm</t>
  </si>
  <si>
    <t>occupancy_rate</t>
  </si>
  <si>
    <t>market_share_range</t>
  </si>
  <si>
    <t>mileage</t>
  </si>
  <si>
    <t>lifetime</t>
  </si>
  <si>
    <t>cost_fix_tra</t>
  </si>
  <si>
    <t>cost_inv_tra</t>
  </si>
  <si>
    <t>tra_rail_bemu_pass_short_1</t>
  </si>
  <si>
    <t>conversion_factor_exo_rail_short_pkm</t>
  </si>
  <si>
    <t>tra_rail_fcev_pass_long_hydrogen_1</t>
  </si>
  <si>
    <t>conversion_factor_sec_hydrogen</t>
  </si>
  <si>
    <t>tra_rail_fcev_pass_short_hydrogen_1</t>
  </si>
  <si>
    <t>tra_rail_hyb_pass_short_diesel_1</t>
  </si>
  <si>
    <t>ef_sec_diesel_emi_ch4_f_tra</t>
  </si>
  <si>
    <t>conversion_factor_sec_diesel</t>
  </si>
  <si>
    <t>ef_sec_diesel_emi_n2o_f_tra</t>
  </si>
  <si>
    <t>ef_sec_diesel_emi_co2_f_tra</t>
  </si>
  <si>
    <t>tra_rail_hyb_pass_short_hydrogen_1</t>
  </si>
  <si>
    <t>tra_rail_ice_pass_long_ethanol_1</t>
  </si>
  <si>
    <t>conversion_factor_sec_ethanol</t>
  </si>
  <si>
    <t>ef_sec_ethanol_emi_co2_f_tra</t>
  </si>
  <si>
    <t>tra_rail_ice_pass_short_ethanol_1</t>
  </si>
  <si>
    <t>tra_rail_oev_pass_long_1</t>
  </si>
  <si>
    <t>tra_rail_oev_pass_short_1</t>
  </si>
  <si>
    <t>Hilfsspalte</t>
  </si>
  <si>
    <t>tra_rail_bemu_pass_long_0conversion_factor_sec_elec</t>
  </si>
  <si>
    <t>tra_rail_bemu_pass_long_0conversion_factor_exo_rail_long_pkm</t>
  </si>
  <si>
    <t>tra_rail_bemu_pass_long_0market_share_range</t>
  </si>
  <si>
    <t>tra_rail_bemu_pass_long_0mileage</t>
  </si>
  <si>
    <t>tra_rail_bemu_pass_long_0lifetime</t>
  </si>
  <si>
    <t>tra_rail_bemu_pass_long_0cost_fix_tra</t>
  </si>
  <si>
    <t>tra_rail_bemu_pass_long_0cost_inv_tra</t>
  </si>
  <si>
    <t>tra_rail_bemu_pass_short_0conversion_factor_sec_elec</t>
  </si>
  <si>
    <t>tra_rail_bemu_pass_short_0occupancy_rate</t>
  </si>
  <si>
    <t>tra_rail_bemu_pass_short_0mileage</t>
  </si>
  <si>
    <t>tra_rail_bemu_pass_short_0lifetime</t>
  </si>
  <si>
    <t>tra_rail_bemu_pass_short_0conversion_factor_exo_rail_short_pkm</t>
  </si>
  <si>
    <t>tra_rail_bemu_pass_short_0cost_fix_tra</t>
  </si>
  <si>
    <t>tra_rail_bemu_pass_short_0cost_inv_tra</t>
  </si>
  <si>
    <t>tra_rail_fcev_pass_long_hydrogen_0conversion_factor_sec_hydrogen</t>
  </si>
  <si>
    <t>tra_rail_fcev_pass_long_hydrogen_0conversion_factor_exo_rail_long_pkm</t>
  </si>
  <si>
    <t>tra_rail_fcev_pass_long_hydrogen_0occupancy_rate</t>
  </si>
  <si>
    <t>tra_rail_fcev_pass_long_hydrogen_0market_share_range</t>
  </si>
  <si>
    <t>tra_rail_fcev_pass_long_hydrogen_0mileage</t>
  </si>
  <si>
    <t>tra_rail_fcev_pass_long_hydrogen_0lifetime</t>
  </si>
  <si>
    <t>tra_rail_fcev_pass_long_hydrogen_0cost_fix_tra</t>
  </si>
  <si>
    <t>tra_rail_fcev_pass_long_hydrogen_0cost_inv_tra</t>
  </si>
  <si>
    <t>tra_rail_fcev_pass_short_hydrogen_0conversion_factor_sec_hydrogen</t>
  </si>
  <si>
    <t>tra_rail_fcev_pass_short_hydrogen_0occupancy_rate</t>
  </si>
  <si>
    <t>tra_rail_fcev_pass_short_hydrogen_0mileage</t>
  </si>
  <si>
    <t>tra_rail_fcev_pass_short_hydrogen_0lifetime</t>
  </si>
  <si>
    <t>tra_rail_fcev_pass_short_hydrogen_0conversion_factor_exo_rail_short_pkm</t>
  </si>
  <si>
    <t>tra_rail_fcev_pass_short_hydrogen_0cost_fix_tra</t>
  </si>
  <si>
    <t>tra_rail_fcev_pass_short_hydrogen_0cost_inv_tra</t>
  </si>
  <si>
    <t>tra_rail_hyb_pass_short_diesel_0ef_sec_diesel_emi_ch4_f_tra</t>
  </si>
  <si>
    <t>tra_rail_hyb_pass_short_diesel_0conversion_factor_sec_elec</t>
  </si>
  <si>
    <t>tra_rail_hyb_pass_short_diesel_0conversion_factor_sec_diesel</t>
  </si>
  <si>
    <t>tra_rail_hyb_pass_short_diesel_0occupancy_rate</t>
  </si>
  <si>
    <t>tra_rail_hyb_pass_short_diesel_0ef_sec_diesel_emi_n2o_f_tra</t>
  </si>
  <si>
    <t>tra_rail_hyb_pass_short_diesel_0mileage</t>
  </si>
  <si>
    <t>tra_rail_hyb_pass_short_diesel_0lifetime</t>
  </si>
  <si>
    <t>tra_rail_hyb_pass_short_diesel_0conversion_factor_exo_rail_short_pkm</t>
  </si>
  <si>
    <t>tra_rail_hyb_pass_short_diesel_0cost_fix_tra</t>
  </si>
  <si>
    <t>tra_rail_hyb_pass_short_diesel_0ef_sec_diesel_emi_co2_f_tra</t>
  </si>
  <si>
    <t>tra_rail_hyb_pass_short_diesel_0cost_inv_tra</t>
  </si>
  <si>
    <t>tra_rail_hyb_pass_short_hydrogen_0conversion_factor_sec_hydrogen</t>
  </si>
  <si>
    <t>tra_rail_hyb_pass_short_hydrogen_0occupancy_rate</t>
  </si>
  <si>
    <t>tra_rail_hyb_pass_short_hydrogen_0mileage</t>
  </si>
  <si>
    <t>tra_rail_hyb_pass_short_hydrogen_0lifetime</t>
  </si>
  <si>
    <t>tra_rail_hyb_pass_short_hydrogen_0conversion_factor_exo_rail_short_pkm</t>
  </si>
  <si>
    <t>tra_rail_hyb_pass_short_hydrogen_0cost_fix_tra</t>
  </si>
  <si>
    <t>tra_rail_hyb_pass_short_hydrogen_0cost_inv_tra</t>
  </si>
  <si>
    <t>tra_rail_ice_pass_long_ethanol_0conversion_factor_sec_ethanol</t>
  </si>
  <si>
    <t>tra_rail_ice_pass_long_ethanol_0conversion_factor_exo_rail_long_pkm</t>
  </si>
  <si>
    <t>tra_rail_ice_pass_long_ethanol_0mileage</t>
  </si>
  <si>
    <t>tra_rail_ice_pass_long_ethanol_0ef_sec_ethanol_emi_co2_f_tra</t>
  </si>
  <si>
    <t>tra_rail_ice_pass_long_ethanol_0lifetime</t>
  </si>
  <si>
    <t>tra_rail_ice_pass_long_ethanol_0occupancy_rate</t>
  </si>
  <si>
    <t>tra_rail_ice_pass_long_ethanol_0cost_inv_tra</t>
  </si>
  <si>
    <t>tra_rail_ice_pass_short_ethanol_0conversion_factor_sec_ethanol</t>
  </si>
  <si>
    <t>tra_rail_ice_pass_short_ethanol_0mileage</t>
  </si>
  <si>
    <t>tra_rail_ice_pass_short_ethanol_0ef_sec_ethanol_emi_co2_f_tra</t>
  </si>
  <si>
    <t>tra_rail_ice_pass_short_ethanol_0lifetime</t>
  </si>
  <si>
    <t>tra_rail_ice_pass_short_ethanol_0conversion_factor_exo_rail_short_pkm</t>
  </si>
  <si>
    <t>tra_rail_ice_pass_short_ethanol_0occupancy_rate</t>
  </si>
  <si>
    <t>tra_rail_ice_pass_short_ethanol_0cost_inv_tra</t>
  </si>
  <si>
    <t>tra_rail_oev_pass_long_0conversion_factor_sec_elec</t>
  </si>
  <si>
    <t>tra_rail_oev_pass_long_0conversion_factor_exo_rail_long_pkm</t>
  </si>
  <si>
    <t>tra_rail_oev_pass_long_0market_share_range</t>
  </si>
  <si>
    <t>tra_rail_oev_pass_long_0mileage</t>
  </si>
  <si>
    <t>tra_rail_oev_pass_long_0lifetime</t>
  </si>
  <si>
    <t>tra_rail_oev_pass_long_0occupancy_rate</t>
  </si>
  <si>
    <t>tra_rail_oev_pass_long_0cost_inv_tra</t>
  </si>
  <si>
    <t>tra_rail_oev_pass_short_0conversion_factor_sec_elec</t>
  </si>
  <si>
    <t>tra_rail_oev_pass_short_0market_share_range</t>
  </si>
  <si>
    <t>tra_rail_oev_pass_short_0mileage</t>
  </si>
  <si>
    <t>tra_rail_oev_pass_short_0lifetime</t>
  </si>
  <si>
    <t>tra_rail_oev_pass_short_0conversion_factor_exo_rail_short_pkm</t>
  </si>
  <si>
    <t>tra_rail_oev_pass_short_0occupancy_rate</t>
  </si>
  <si>
    <t>tra_rail_oev_pass_short_0cost_inv_tra</t>
  </si>
  <si>
    <t>tra_rail_bemu_pass_long_0occupancy_rate</t>
  </si>
  <si>
    <t>same as for diesel</t>
  </si>
  <si>
    <t>8UNFCCC2021</t>
  </si>
  <si>
    <t>own calculation based on diesel costs</t>
  </si>
  <si>
    <t>average</t>
  </si>
  <si>
    <t>Hilfsspalte comment 1 für Annahmen</t>
  </si>
  <si>
    <t>Hilfsspalte comment 2 für einheiten</t>
  </si>
  <si>
    <t>internal comment (not for external use)</t>
  </si>
  <si>
    <t>8Aryanpur&amp;Glynn2020</t>
  </si>
  <si>
    <t>tra_rail_ice_pass_long_diesel_1</t>
  </si>
  <si>
    <t>tra_rail_ice_pass_long_diesel_1occupancy_rate</t>
  </si>
  <si>
    <t>tra_rail_ice_pass_long_diesel_0conversion_factor_exo_rail_long_pkm</t>
  </si>
  <si>
    <t>tra_rail_ice_pass_long_diesel_0mileage</t>
  </si>
  <si>
    <t>tra_rail_ice_pass_long_diesel_0lifetime</t>
  </si>
  <si>
    <t>tra_rail_ice_pass_long_diesel_0ef_sec_diesel_emi_ch4_f_tra</t>
  </si>
  <si>
    <t>tra_rail_ice_pass_long_diesel_0ef_sec_diesel_emi_co2_f_tra</t>
  </si>
  <si>
    <t>tra_rail_ice_pass_long_diesel_0ef_sec_diesel_emi_n2o_f_tra</t>
  </si>
  <si>
    <t>tra_rail_ice_pass_long_diesel_0cost_inv_tra</t>
  </si>
  <si>
    <t>tra_rail_ice_pass_long_diesel_0conversion_factor_sec_diesel</t>
  </si>
  <si>
    <t>Hilfspalte:source from tra_rail_pass_0</t>
  </si>
  <si>
    <t>tra_rail_ice_pass_short_diesel_1</t>
  </si>
  <si>
    <t>tra_rail_ice_pass_short_diesel_0mileage</t>
  </si>
  <si>
    <t>tra_rail_ice_pass_short_diesel_0occupancy_rate</t>
  </si>
  <si>
    <t>tra_rail_ice_pass_short_diesel_0lifetime</t>
  </si>
  <si>
    <t>tra_rail_ice_pass_short_diesel_0ef_sec_diesel_emi_ch4_f_tra</t>
  </si>
  <si>
    <t>tra_rail_ice_pass_short_diesel_0ef_sec_diesel_emi_co2_f_tra</t>
  </si>
  <si>
    <t>tra_rail_ice_pass_short_diesel_0ef_sec_diesel_emi_n2o_f_tra</t>
  </si>
  <si>
    <t>tra_rail_ice_pass_short_diesel_0cost_inv_tra</t>
  </si>
  <si>
    <t>tra_rail_ice_pass_short_diesel_0conversion_factor_exo_rail_short_pkm</t>
  </si>
  <si>
    <t>tra_rail_ice_pass_short_diesel_0conversion_factor_sec_diesel</t>
  </si>
  <si>
    <t>own calculation based on</t>
  </si>
  <si>
    <t xml:space="preserve">own claculation based on </t>
  </si>
  <si>
    <t>8DeutscheBahnAG2023</t>
  </si>
  <si>
    <t xml:space="preserve">8DeutscheBahnAG2023, 8DLR&amp;DIW2023 </t>
  </si>
  <si>
    <t>same as diesel from</t>
  </si>
  <si>
    <t>8DeutscheBahnAG2023, 8DLR&amp;DIW2023</t>
  </si>
  <si>
    <t>adapted</t>
  </si>
  <si>
    <t>8Wouter&amp;Pablo2019</t>
  </si>
  <si>
    <t>8Wouter&amp;Pablo2019, 8ETSAP2010</t>
  </si>
  <si>
    <t xml:space="preserve"> Kuder2014</t>
  </si>
  <si>
    <t>8Aryanour&amp;Glynn2020</t>
  </si>
  <si>
    <t>8Kuder2014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</si>
</sst>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  <xf numFmtId="0" fontId="3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_source_tra_rail_pass_0_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SA/641_SEDOS%20BMWi/04-Arbeitspakete/AP8-Verkehr/Techno&#246;konomische_Parameter/Schienenverkehr/&#220;bersichtstabelle_Schienenverkehr_1608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tra_rail_bemu_pass_short_0capacity_tra_inst_0</v>
          </cell>
          <cell r="B2" t="str">
            <v>tra_rail_bemu_pass_short_0</v>
          </cell>
          <cell r="C2" t="str">
            <v>capacity_tra_inst_0</v>
          </cell>
          <cell r="D2" t="str">
            <v>for base year, after linear extrapolation</v>
          </cell>
          <cell r="E2" t="str">
            <v>8Pagenkopfetal2020</v>
          </cell>
          <cell r="G2" t="str">
            <v/>
          </cell>
        </row>
        <row r="3">
          <cell r="A3" t="str">
            <v>tra_rail_fcev_pass_long_hydrogen_0capacity_tra_inst_0</v>
          </cell>
          <cell r="B3" t="str">
            <v>tra_rail_fcev_pass_long_hydrogen_0</v>
          </cell>
          <cell r="C3" t="str">
            <v>capacity_tra_inst_0</v>
          </cell>
          <cell r="D3" t="str">
            <v>for base year, after linear extrapolation</v>
          </cell>
          <cell r="E3" t="str">
            <v>8DeutscheBahnAG2022</v>
          </cell>
          <cell r="G3" t="str">
            <v/>
          </cell>
        </row>
        <row r="4">
          <cell r="A4" t="str">
            <v>tra_rail_fcev_pass_short_hydrogen_0capacity_tra_inst_0</v>
          </cell>
          <cell r="B4" t="str">
            <v>tra_rail_fcev_pass_short_hydrogen_0</v>
          </cell>
          <cell r="C4" t="str">
            <v>capacity_tra_inst_0</v>
          </cell>
          <cell r="D4" t="str">
            <v>for base year, after linear extrapolation</v>
          </cell>
          <cell r="E4" t="str">
            <v>8LNVGetal2022</v>
          </cell>
          <cell r="G4" t="str">
            <v/>
          </cell>
        </row>
        <row r="5">
          <cell r="A5" t="str">
            <v>tra_rail_hyb_pass_short_diesel_0capacity_tra_inst_0</v>
          </cell>
          <cell r="B5" t="str">
            <v>tra_rail_hyb_pass_short_diesel_0</v>
          </cell>
          <cell r="C5" t="str">
            <v>capacity_tra_inst_0</v>
          </cell>
          <cell r="D5" t="str">
            <v>for base year, after linear extrapolation</v>
          </cell>
          <cell r="E5" t="str">
            <v>8SCIVerkehr2020</v>
          </cell>
          <cell r="G5" t="str">
            <v/>
          </cell>
        </row>
        <row r="6">
          <cell r="A6" t="str">
            <v>tra_rail_ice_pass_long_diesel_0capacity_tra_inst_0</v>
          </cell>
          <cell r="B6" t="str">
            <v>tra_rail_ice_pass_long_diesel_0</v>
          </cell>
          <cell r="C6" t="str">
            <v>capacity_tra_inst_0</v>
          </cell>
          <cell r="D6" t="str">
            <v>own calculation based on, for base year, after linear extrapolation</v>
          </cell>
          <cell r="E6" t="str">
            <v>8DeutscheBahnAG2023</v>
          </cell>
          <cell r="G6" t="str">
            <v/>
          </cell>
        </row>
        <row r="7">
          <cell r="A7" t="str">
            <v>tra_rail_ice_pass_short_diesel_0capacity_tra_inst_0</v>
          </cell>
          <cell r="B7" t="str">
            <v>tra_rail_ice_pass_short_diesel_0</v>
          </cell>
          <cell r="C7" t="str">
            <v>capacity_tra_inst_0</v>
          </cell>
          <cell r="D7" t="str">
            <v>for base year, after linear extrapolation</v>
          </cell>
          <cell r="E7" t="str">
            <v>8DeutscheBahnAG2023, 8SCIVerkehr2020</v>
          </cell>
          <cell r="G7" t="str">
            <v/>
          </cell>
        </row>
        <row r="8">
          <cell r="A8" t="str">
            <v>tra_rail_oev_pass_long_0capacity_tra_inst_0</v>
          </cell>
          <cell r="B8" t="str">
            <v>tra_rail_oev_pass_long_0</v>
          </cell>
          <cell r="C8" t="str">
            <v>capacity_tra_inst_0</v>
          </cell>
          <cell r="D8" t="str">
            <v>for base year, after linear extrapolation</v>
          </cell>
          <cell r="E8" t="str">
            <v>8DeutscheBahnAG2023</v>
          </cell>
          <cell r="G8" t="str">
            <v/>
          </cell>
        </row>
        <row r="9">
          <cell r="A9" t="str">
            <v>tra_rail_oev_pass_short_0capacity_tra_inst_0</v>
          </cell>
          <cell r="B9" t="str">
            <v>tra_rail_oev_pass_short_0</v>
          </cell>
          <cell r="C9" t="str">
            <v>capacity_tra_inst_0</v>
          </cell>
          <cell r="D9" t="str">
            <v>for base year, after linear extrapolation</v>
          </cell>
          <cell r="E9" t="str">
            <v>8DLR&amp;DIW2023</v>
          </cell>
          <cell r="G9" t="str">
            <v/>
          </cell>
        </row>
        <row r="10">
          <cell r="A10" t="str">
            <v>tra_rail_fcev_pass_long_hydrogen_0conversion_factor_exo_rail_long_pkm</v>
          </cell>
          <cell r="B10" t="str">
            <v>tra_rail_fcev_pass_long_hydrogen_0</v>
          </cell>
          <cell r="C10" t="str">
            <v>conversion_factor_exo_rail_long_pkm</v>
          </cell>
          <cell r="E10" t="str">
            <v>8Kuder2014</v>
          </cell>
          <cell r="G10" t="str">
            <v>unit:BPkm/PJ</v>
          </cell>
        </row>
        <row r="11">
          <cell r="A11" t="str">
            <v>tra_rail_ice_pass_long_diesel_0conversion_factor_exo_rail_long_pkm</v>
          </cell>
          <cell r="B11" t="str">
            <v>tra_rail_ice_pass_long_diesel_0</v>
          </cell>
          <cell r="C11" t="str">
            <v>conversion_factor_exo_rail_long_pkm</v>
          </cell>
          <cell r="E11" t="str">
            <v>8Wouter&amp;Pablo2019</v>
          </cell>
          <cell r="G11" t="str">
            <v>unit:BPkm/PJ</v>
          </cell>
        </row>
        <row r="12">
          <cell r="A12" t="str">
            <v>tra_rail_oev_pass_long_0conversion_factor_exo_rail_long_pkm</v>
          </cell>
          <cell r="B12" t="str">
            <v>tra_rail_oev_pass_long_0</v>
          </cell>
          <cell r="C12" t="str">
            <v>conversion_factor_exo_rail_long_pkm</v>
          </cell>
          <cell r="E12" t="str">
            <v>8Wouter&amp;Pablo2019</v>
          </cell>
          <cell r="G12" t="str">
            <v>unit:BPkm/PJ</v>
          </cell>
        </row>
        <row r="13">
          <cell r="A13" t="str">
            <v>tra_rail_bemu_pass_short_0conversion_factor_exo_rail_short_pkm</v>
          </cell>
          <cell r="B13" t="str">
            <v>tra_rail_bemu_pass_short_0</v>
          </cell>
          <cell r="C13" t="str">
            <v>conversion_factor_exo_rail_short_pkm</v>
          </cell>
          <cell r="E13" t="str">
            <v>8Aryanpur&amp;Glynn2020</v>
          </cell>
          <cell r="G13" t="str">
            <v>unit:BPkm/PJ</v>
          </cell>
        </row>
        <row r="14">
          <cell r="A14" t="str">
            <v>tra_rail_fcev_pass_short_hydrogen_0conversion_factor_exo_rail_short_pkm</v>
          </cell>
          <cell r="B14" t="str">
            <v>tra_rail_fcev_pass_short_hydrogen_0</v>
          </cell>
          <cell r="C14" t="str">
            <v>conversion_factor_exo_rail_short_pkm</v>
          </cell>
          <cell r="E14" t="str">
            <v>8Kuder2014</v>
          </cell>
          <cell r="G14" t="str">
            <v>unit:BPkm/PJ</v>
          </cell>
        </row>
        <row r="15">
          <cell r="A15" t="str">
            <v>tra_rail_hyb_pass_short_diesel_0conversion_factor_exo_rail_short_pkm</v>
          </cell>
          <cell r="B15" t="str">
            <v>tra_rail_hyb_pass_short_diesel_0</v>
          </cell>
          <cell r="C15" t="str">
            <v>conversion_factor_exo_rail_short_pkm</v>
          </cell>
          <cell r="E15" t="str">
            <v>8DeutscheBahnAG2024</v>
          </cell>
          <cell r="G15" t="str">
            <v>unit:BPkm/PJ</v>
          </cell>
        </row>
        <row r="16">
          <cell r="A16" t="str">
            <v>tra_rail_ice_pass_short_diesel_0conversion_factor_exo_rail_short_pkm</v>
          </cell>
          <cell r="B16" t="str">
            <v>tra_rail_ice_pass_short_diesel_0</v>
          </cell>
          <cell r="C16" t="str">
            <v>conversion_factor_exo_rail_short_pkm</v>
          </cell>
          <cell r="D16" t="str">
            <v>adapted from</v>
          </cell>
          <cell r="E16" t="str">
            <v xml:space="preserve"> 8Wouter&amp;Pablo2019</v>
          </cell>
          <cell r="G16" t="str">
            <v>unit:BPkm/PJ</v>
          </cell>
        </row>
        <row r="17">
          <cell r="A17" t="str">
            <v>tra_rail_oev_pass_short_0conversion_factor_exo_rail_short_pkm</v>
          </cell>
          <cell r="B17" t="str">
            <v>tra_rail_oev_pass_short_0</v>
          </cell>
          <cell r="C17" t="str">
            <v>conversion_factor_exo_rail_short_pkm</v>
          </cell>
          <cell r="D17" t="str">
            <v>own calculation based on</v>
          </cell>
          <cell r="E17" t="str">
            <v>8DeutscheBahnAG2023</v>
          </cell>
          <cell r="G17" t="str">
            <v>unit:BPkm/PJ</v>
          </cell>
        </row>
        <row r="18">
          <cell r="A18" t="str">
            <v>tra_rail_hyb_pass_short_diesel_0conversion_factor_sec_diesel</v>
          </cell>
          <cell r="B18" t="str">
            <v>tra_rail_hyb_pass_short_diesel_0</v>
          </cell>
          <cell r="C18" t="str">
            <v>conversion_factor_sec_diesel</v>
          </cell>
          <cell r="E18" t="str">
            <v>8DeutscheBahnAG2024</v>
          </cell>
          <cell r="G18" t="str">
            <v>unit:PJ</v>
          </cell>
        </row>
        <row r="19">
          <cell r="A19" t="str">
            <v>tra_rail_ice_pass_long_diesel_0conversion_factor_sec_diesel</v>
          </cell>
          <cell r="B19" t="str">
            <v>tra_rail_ice_pass_long_diesel_0</v>
          </cell>
          <cell r="C19" t="str">
            <v>conversion_factor_sec_diesel</v>
          </cell>
          <cell r="E19" t="str">
            <v>8Wouter&amp;Pablo2019</v>
          </cell>
          <cell r="G19" t="str">
            <v>unit:PJ</v>
          </cell>
        </row>
        <row r="20">
          <cell r="A20" t="str">
            <v>tra_rail_ice_pass_short_diesel_0conversion_factor_sec_diesel</v>
          </cell>
          <cell r="B20" t="str">
            <v>tra_rail_ice_pass_short_diesel_0</v>
          </cell>
          <cell r="C20" t="str">
            <v>conversion_factor_sec_diesel</v>
          </cell>
          <cell r="D20" t="str">
            <v>adapted from</v>
          </cell>
          <cell r="E20" t="str">
            <v>8Wouter&amp;Pablo2019</v>
          </cell>
          <cell r="G20" t="str">
            <v>unit:PJ</v>
          </cell>
        </row>
        <row r="21">
          <cell r="A21" t="str">
            <v>tra_rail_bemu_pass_short_0conversion_factor_sec_elec</v>
          </cell>
          <cell r="B21" t="str">
            <v>tra_rail_bemu_pass_short_0</v>
          </cell>
          <cell r="C21" t="str">
            <v>conversion_factor_sec_elec</v>
          </cell>
          <cell r="E21" t="str">
            <v>8Aryanpur&amp;Glynn2020</v>
          </cell>
          <cell r="G21" t="str">
            <v>unit:PJ</v>
          </cell>
        </row>
        <row r="22">
          <cell r="A22" t="str">
            <v>tra_rail_fcev_pass_long_hydrogen_0conversion_factor_sec_hydrogen</v>
          </cell>
          <cell r="B22" t="str">
            <v>tra_rail_fcev_pass_long_hydrogen_0</v>
          </cell>
          <cell r="C22" t="str">
            <v>conversion_factor_sec_hydrogen</v>
          </cell>
          <cell r="E22" t="str">
            <v>8Kuder2014</v>
          </cell>
          <cell r="G22" t="str">
            <v>unit:PJ</v>
          </cell>
        </row>
        <row r="23">
          <cell r="A23" t="str">
            <v>tra_rail_fcev_pass_short_hydrogen_0conversion_factor_sec_hydrogen</v>
          </cell>
          <cell r="B23" t="str">
            <v>tra_rail_fcev_pass_short_hydrogen_0</v>
          </cell>
          <cell r="C23" t="str">
            <v>conversion_factor_sec_hydrogen</v>
          </cell>
          <cell r="E23" t="str">
            <v>8Kuder2014</v>
          </cell>
          <cell r="G23" t="str">
            <v>unit:PJ</v>
          </cell>
        </row>
        <row r="24">
          <cell r="A24" t="str">
            <v>tra_rail_hyb_pass_short_diesel_0conversion_factor_sec_elec</v>
          </cell>
          <cell r="B24" t="str">
            <v>tra_rail_hyb_pass_short_diesel_0</v>
          </cell>
          <cell r="C24" t="str">
            <v>conversion_factor_sec_elec</v>
          </cell>
          <cell r="E24" t="str">
            <v>8DeutscheBahnAG2024</v>
          </cell>
          <cell r="G24" t="str">
            <v>unit:PJ</v>
          </cell>
        </row>
        <row r="25">
          <cell r="A25" t="str">
            <v>tra_rail_oev_pass_long_0conversion_factor_sec_elec</v>
          </cell>
          <cell r="B25" t="str">
            <v>tra_rail_oev_pass_long_0</v>
          </cell>
          <cell r="C25" t="str">
            <v>conversion_factor_sec_elec</v>
          </cell>
          <cell r="E25" t="str">
            <v>8Wouter&amp;Pablo2019</v>
          </cell>
          <cell r="G25" t="str">
            <v>unit:PJ</v>
          </cell>
        </row>
        <row r="26">
          <cell r="A26" t="str">
            <v>tra_rail_oev_pass_short_0conversion_factor_sec_elec</v>
          </cell>
          <cell r="B26" t="str">
            <v>tra_rail_oev_pass_short_0</v>
          </cell>
          <cell r="C26" t="str">
            <v>conversion_factor_sec_elec</v>
          </cell>
          <cell r="D26" t="str">
            <v>own calculation based on</v>
          </cell>
          <cell r="E26" t="str">
            <v>8DeutscheBahnAG2023</v>
          </cell>
          <cell r="G26" t="str">
            <v>unit:PJ</v>
          </cell>
        </row>
        <row r="27">
          <cell r="A27" t="str">
            <v>tra_rail_bemu_pass_short_0cost_fix_tra</v>
          </cell>
          <cell r="B27" t="str">
            <v>tra_rail_bemu_pass_short_0</v>
          </cell>
          <cell r="C27" t="str">
            <v>cost_fix_tra</v>
          </cell>
          <cell r="E27" t="str">
            <v>8SCIVerkehr2020</v>
          </cell>
          <cell r="G27" t="str">
            <v/>
          </cell>
        </row>
        <row r="28">
          <cell r="A28" t="str">
            <v>tra_rail_fcev_pass_long_hydrogen_0cost_fix_tra</v>
          </cell>
          <cell r="B28" t="str">
            <v>tra_rail_fcev_pass_long_hydrogen_0</v>
          </cell>
          <cell r="C28" t="str">
            <v>cost_fix_tra</v>
          </cell>
          <cell r="E28" t="str">
            <v>8SCIVerkehr2020</v>
          </cell>
          <cell r="G28" t="str">
            <v/>
          </cell>
        </row>
        <row r="29">
          <cell r="A29" t="str">
            <v>tra_rail_fcev_pass_short_hydrogen_0cost_fix_tra</v>
          </cell>
          <cell r="B29" t="str">
            <v>tra_rail_fcev_pass_short_hydrogen_0</v>
          </cell>
          <cell r="C29" t="str">
            <v>cost_fix_tra</v>
          </cell>
          <cell r="E29" t="str">
            <v>8SCIVerkehr2020</v>
          </cell>
          <cell r="G29" t="str">
            <v/>
          </cell>
        </row>
        <row r="30">
          <cell r="A30" t="str">
            <v>tra_rail_hyb_pass_short_diesel_0cost_fix_tra</v>
          </cell>
          <cell r="B30" t="str">
            <v>tra_rail_hyb_pass_short_diesel_0</v>
          </cell>
          <cell r="C30" t="str">
            <v>cost_fix_tra</v>
          </cell>
          <cell r="D30" t="str">
            <v>own calculation based on</v>
          </cell>
          <cell r="E30" t="str">
            <v>8SCIVerkehr2020</v>
          </cell>
          <cell r="G30" t="str">
            <v/>
          </cell>
        </row>
        <row r="31">
          <cell r="A31" t="str">
            <v>tra_rail_hyb_pass_short_diesel_0ef_sec_diesel_emi_ch4_f_tra</v>
          </cell>
          <cell r="B31" t="str">
            <v>tra_rail_hyb_pass_short_diesel_0</v>
          </cell>
          <cell r="C31" t="str">
            <v>ef_sec_diesel_emi_ch4_f_tra</v>
          </cell>
          <cell r="E31" t="str">
            <v>8UNFCCC2021</v>
          </cell>
          <cell r="G31" t="str">
            <v>unit:t/PJ</v>
          </cell>
        </row>
        <row r="32">
          <cell r="A32" t="str">
            <v>tra_rail_ice_pass_long_diesel_0ef_sec_diesel_emi_ch4_f_tra</v>
          </cell>
          <cell r="B32" t="str">
            <v>tra_rail_ice_pass_long_diesel_0</v>
          </cell>
          <cell r="C32" t="str">
            <v>ef_sec_diesel_emi_ch4_f_tra</v>
          </cell>
          <cell r="E32" t="str">
            <v>8UNFCCC2021</v>
          </cell>
          <cell r="G32" t="str">
            <v>unit:t/PJ</v>
          </cell>
        </row>
        <row r="33">
          <cell r="A33" t="str">
            <v>tra_rail_ice_pass_short_diesel_0ef_sec_diesel_emi_ch4_f_tra</v>
          </cell>
          <cell r="B33" t="str">
            <v>tra_rail_ice_pass_short_diesel_0</v>
          </cell>
          <cell r="C33" t="str">
            <v>ef_sec_diesel_emi_ch4_f_tra</v>
          </cell>
          <cell r="E33" t="str">
            <v>8UNFCCC2021</v>
          </cell>
          <cell r="G33" t="str">
            <v>unit:t/PJ</v>
          </cell>
        </row>
        <row r="34">
          <cell r="A34" t="str">
            <v>tra_rail_hyb_pass_short_diesel_0ef_sec_diesel_emi_co2_f_tra</v>
          </cell>
          <cell r="B34" t="str">
            <v>tra_rail_hyb_pass_short_diesel_0</v>
          </cell>
          <cell r="C34" t="str">
            <v>ef_sec_diesel_emi_co2_f_tra</v>
          </cell>
          <cell r="E34" t="str">
            <v>8UNFCCC2021</v>
          </cell>
          <cell r="G34" t="str">
            <v>unit:t/PJ</v>
          </cell>
        </row>
        <row r="35">
          <cell r="A35" t="str">
            <v>tra_rail_ice_pass_long_diesel_0ef_sec_diesel_emi_co2_f_tra</v>
          </cell>
          <cell r="B35" t="str">
            <v>tra_rail_ice_pass_long_diesel_0</v>
          </cell>
          <cell r="C35" t="str">
            <v>ef_sec_diesel_emi_co2_f_tra</v>
          </cell>
          <cell r="E35" t="str">
            <v>8UNFCCC2021</v>
          </cell>
          <cell r="G35" t="str">
            <v>unit:t/PJ</v>
          </cell>
        </row>
        <row r="36">
          <cell r="A36" t="str">
            <v>tra_rail_ice_pass_short_diesel_0ef_sec_diesel_emi_co2_f_tra</v>
          </cell>
          <cell r="B36" t="str">
            <v>tra_rail_ice_pass_short_diesel_0</v>
          </cell>
          <cell r="C36" t="str">
            <v>ef_sec_diesel_emi_co2_f_tra</v>
          </cell>
          <cell r="E36" t="str">
            <v>8UNFCCC2021</v>
          </cell>
          <cell r="G36" t="str">
            <v>unit:t/PJ</v>
          </cell>
        </row>
        <row r="37">
          <cell r="A37" t="str">
            <v>tra_rail_hyb_pass_short_diesel_0ef_sec_diesel_emi_n2o_f_tra</v>
          </cell>
          <cell r="B37" t="str">
            <v>tra_rail_hyb_pass_short_diesel_0</v>
          </cell>
          <cell r="C37" t="str">
            <v>ef_sec_diesel_emi_n2o_f_tra</v>
          </cell>
          <cell r="E37" t="str">
            <v>8UNFCCC2021</v>
          </cell>
          <cell r="G37" t="str">
            <v>unit:t/PJ</v>
          </cell>
        </row>
        <row r="38">
          <cell r="A38" t="str">
            <v>tra_rail_ice_pass_long_diesel_0ef_sec_diesel_emi_n2o_f_tra</v>
          </cell>
          <cell r="B38" t="str">
            <v>tra_rail_ice_pass_long_diesel_0</v>
          </cell>
          <cell r="C38" t="str">
            <v>ef_sec_diesel_emi_n2o_f_tra</v>
          </cell>
          <cell r="E38" t="str">
            <v>8UNFCCC2021</v>
          </cell>
          <cell r="G38" t="str">
            <v>unit:t/PJ</v>
          </cell>
        </row>
        <row r="39">
          <cell r="A39" t="str">
            <v>tra_rail_ice_pass_short_diesel_0ef_sec_diesel_emi_n2o_f_tra</v>
          </cell>
          <cell r="B39" t="str">
            <v>tra_rail_ice_pass_short_diesel_0</v>
          </cell>
          <cell r="C39" t="str">
            <v>ef_sec_diesel_emi_n2o_f_tra</v>
          </cell>
          <cell r="E39" t="str">
            <v>8UNFCCC2021</v>
          </cell>
          <cell r="G39" t="str">
            <v>unit:t/PJ</v>
          </cell>
        </row>
        <row r="40">
          <cell r="A40" t="str">
            <v>tra_rail_bemu_pass_short_0lifetime</v>
          </cell>
          <cell r="B40" t="str">
            <v>tra_rail_bemu_pass_short_0</v>
          </cell>
          <cell r="C40" t="str">
            <v>lifetime</v>
          </cell>
          <cell r="E40" t="str">
            <v>8Pagenkopfetal2020</v>
          </cell>
          <cell r="G40" t="str">
            <v/>
          </cell>
        </row>
        <row r="41">
          <cell r="A41" t="str">
            <v>tra_rail_fcev_pass_long_hydrogen_0lifetime</v>
          </cell>
          <cell r="B41" t="str">
            <v>tra_rail_fcev_pass_long_hydrogen_0</v>
          </cell>
          <cell r="C41" t="str">
            <v>lifetime</v>
          </cell>
          <cell r="E41" t="str">
            <v>8Pagenkopfetal2020</v>
          </cell>
          <cell r="G41" t="str">
            <v/>
          </cell>
        </row>
        <row r="42">
          <cell r="A42" t="str">
            <v>tra_rail_fcev_pass_short_hydrogen_0lifetime</v>
          </cell>
          <cell r="B42" t="str">
            <v>tra_rail_fcev_pass_short_hydrogen_0</v>
          </cell>
          <cell r="C42" t="str">
            <v>lifetime</v>
          </cell>
          <cell r="E42" t="str">
            <v>8Kuder2014</v>
          </cell>
          <cell r="G42" t="str">
            <v/>
          </cell>
        </row>
        <row r="43">
          <cell r="A43" t="str">
            <v>tra_rail_hyb_pass_short_diesel_0lifetime</v>
          </cell>
          <cell r="B43" t="str">
            <v>tra_rail_hyb_pass_short_diesel_0</v>
          </cell>
          <cell r="C43" t="str">
            <v>lifetime</v>
          </cell>
          <cell r="E43" t="str">
            <v>8Pagenkopfetal2020</v>
          </cell>
          <cell r="G43" t="str">
            <v/>
          </cell>
        </row>
        <row r="44">
          <cell r="A44" t="str">
            <v>tra_rail_ice_pass_long_diesel_0lifetime</v>
          </cell>
          <cell r="B44" t="str">
            <v>tra_rail_ice_pass_long_diesel_0</v>
          </cell>
          <cell r="C44" t="str">
            <v>lifetime</v>
          </cell>
          <cell r="E44" t="str">
            <v>8Aryanpur&amp;Glynn2020</v>
          </cell>
          <cell r="G44" t="str">
            <v/>
          </cell>
        </row>
        <row r="45">
          <cell r="A45" t="str">
            <v>tra_rail_ice_pass_short_diesel_0lifetime</v>
          </cell>
          <cell r="B45" t="str">
            <v>tra_rail_ice_pass_short_diesel_0</v>
          </cell>
          <cell r="C45" t="str">
            <v>lifetime</v>
          </cell>
          <cell r="E45" t="str">
            <v>8Pagenkopfetal2020</v>
          </cell>
          <cell r="G45" t="str">
            <v/>
          </cell>
        </row>
        <row r="46">
          <cell r="A46" t="str">
            <v>tra_rail_oev_pass_long_0lifetime</v>
          </cell>
          <cell r="B46" t="str">
            <v>tra_rail_oev_pass_long_0</v>
          </cell>
          <cell r="C46" t="str">
            <v>lifetime</v>
          </cell>
          <cell r="E46" t="str">
            <v>8Aryanpur&amp;Glynn2020</v>
          </cell>
          <cell r="G46" t="str">
            <v/>
          </cell>
        </row>
        <row r="47">
          <cell r="A47" t="str">
            <v>tra_rail_oev_pass_short_0lifetime</v>
          </cell>
          <cell r="B47" t="str">
            <v>tra_rail_oev_pass_short_0</v>
          </cell>
          <cell r="C47" t="str">
            <v>lifetime</v>
          </cell>
          <cell r="E47" t="str">
            <v>8Aryanpur&amp;Glynn2020</v>
          </cell>
          <cell r="G47" t="str">
            <v/>
          </cell>
        </row>
        <row r="48">
          <cell r="A48" t="str">
            <v>tra_rail_bemu_pass_short_0mileage</v>
          </cell>
          <cell r="B48" t="str">
            <v>tra_rail_bemu_pass_short_0</v>
          </cell>
          <cell r="C48" t="str">
            <v>mileage</v>
          </cell>
          <cell r="D48" t="str">
            <v>own calculation based on</v>
          </cell>
          <cell r="E48" t="str">
            <v>8Aryanpur&amp;Glynn2020</v>
          </cell>
          <cell r="G48" t="str">
            <v/>
          </cell>
        </row>
        <row r="49">
          <cell r="A49" t="str">
            <v>tra_rail_fcev_pass_long_hydrogen_0mileage</v>
          </cell>
          <cell r="B49" t="str">
            <v>tra_rail_fcev_pass_long_hydrogen_0</v>
          </cell>
          <cell r="C49" t="str">
            <v>mileage</v>
          </cell>
          <cell r="E49" t="str">
            <v>8Kuder2014</v>
          </cell>
          <cell r="F49" t="str">
            <v>adopted from convetional trains</v>
          </cell>
          <cell r="G49" t="str">
            <v/>
          </cell>
        </row>
        <row r="50">
          <cell r="A50" t="str">
            <v>tra_rail_fcev_pass_short_hydrogen_0mileage</v>
          </cell>
          <cell r="B50" t="str">
            <v>tra_rail_fcev_pass_short_hydrogen_0</v>
          </cell>
          <cell r="C50" t="str">
            <v>mileage</v>
          </cell>
          <cell r="E50" t="str">
            <v>8Kuder2014</v>
          </cell>
          <cell r="G50" t="str">
            <v/>
          </cell>
        </row>
        <row r="51">
          <cell r="A51" t="str">
            <v>tra_rail_hyb_pass_short_diesel_0mileage</v>
          </cell>
          <cell r="B51" t="str">
            <v>tra_rail_hyb_pass_short_diesel_0</v>
          </cell>
          <cell r="C51" t="str">
            <v>mileage</v>
          </cell>
          <cell r="D51" t="str">
            <v>assumption based on dieseltrains from own calculation</v>
          </cell>
          <cell r="E51" t="str">
            <v>8DeutscheBahnAG2023</v>
          </cell>
          <cell r="G51" t="str">
            <v/>
          </cell>
        </row>
        <row r="52">
          <cell r="A52" t="str">
            <v>tra_rail_ice_pass_long_diesel_0mileage</v>
          </cell>
          <cell r="B52" t="str">
            <v>tra_rail_ice_pass_long_diesel_0</v>
          </cell>
          <cell r="C52" t="str">
            <v>mileage</v>
          </cell>
          <cell r="D52" t="str">
            <v>own calculation based on</v>
          </cell>
          <cell r="E52" t="str">
            <v>8DeutscheBahnAG2023</v>
          </cell>
          <cell r="G52" t="str">
            <v/>
          </cell>
        </row>
        <row r="53">
          <cell r="A53" t="str">
            <v>tra_rail_ice_pass_short_diesel_0mileage</v>
          </cell>
          <cell r="B53" t="str">
            <v>tra_rail_ice_pass_short_diesel_0</v>
          </cell>
          <cell r="C53" t="str">
            <v>mileage</v>
          </cell>
          <cell r="D53" t="str">
            <v>own calculation based on</v>
          </cell>
          <cell r="E53" t="str">
            <v>8DeutscheBahnAG2023</v>
          </cell>
          <cell r="G53" t="str">
            <v/>
          </cell>
        </row>
        <row r="54">
          <cell r="A54" t="str">
            <v>tra_rail_oev_pass_long_0mileage</v>
          </cell>
          <cell r="B54" t="str">
            <v>tra_rail_oev_pass_long_0</v>
          </cell>
          <cell r="C54" t="str">
            <v>mileage</v>
          </cell>
          <cell r="D54" t="str">
            <v>own calculation based on</v>
          </cell>
          <cell r="E54" t="str">
            <v>8DeutscheBahnAG2023</v>
          </cell>
          <cell r="G54" t="str">
            <v/>
          </cell>
        </row>
        <row r="55">
          <cell r="A55" t="str">
            <v>tra_rail_oev_pass_short_0mileage</v>
          </cell>
          <cell r="B55" t="str">
            <v>tra_rail_oev_pass_short_0</v>
          </cell>
          <cell r="C55" t="str">
            <v>mileage</v>
          </cell>
          <cell r="D55" t="str">
            <v>own calculation based on</v>
          </cell>
          <cell r="E55" t="str">
            <v>8DeutscheBahnAG2023, 8DLR&amp;DIW2023</v>
          </cell>
          <cell r="G55" t="str">
            <v/>
          </cell>
        </row>
        <row r="56">
          <cell r="A56" t="str">
            <v>tra_rail_bemu_pass_short_0occupancy_rate</v>
          </cell>
          <cell r="B56" t="str">
            <v>tra_rail_bemu_pass_short_0</v>
          </cell>
          <cell r="C56" t="str">
            <v>occupancy_rate</v>
          </cell>
          <cell r="E56" t="str">
            <v>8Wouter&amp;Pablo2019</v>
          </cell>
          <cell r="G56" t="str">
            <v/>
          </cell>
        </row>
        <row r="57">
          <cell r="A57" t="str">
            <v>tra_rail_fcev_pass_long_hydrogen_0occupancy_rate</v>
          </cell>
          <cell r="B57" t="str">
            <v>tra_rail_fcev_pass_long_hydrogen_0</v>
          </cell>
          <cell r="C57" t="str">
            <v>occupancy_rate</v>
          </cell>
          <cell r="D57" t="str">
            <v>own calculation based on</v>
          </cell>
          <cell r="E57" t="str">
            <v>8DeutscheBahnAG2023, 8DLR&amp;DIW2023</v>
          </cell>
          <cell r="G57" t="str">
            <v/>
          </cell>
        </row>
        <row r="58">
          <cell r="A58" t="str">
            <v>tra_rail_fcev_pass_short_hydrogen_0occupancy_rate</v>
          </cell>
          <cell r="B58" t="str">
            <v>tra_rail_fcev_pass_short_hydrogen_0</v>
          </cell>
          <cell r="C58" t="str">
            <v>occupancy_rate</v>
          </cell>
          <cell r="D58" t="str">
            <v>own calculation based on</v>
          </cell>
          <cell r="E58" t="str">
            <v>8DeutscheBahnAG2023</v>
          </cell>
          <cell r="F58" t="str">
            <v>adopted from conventional trains</v>
          </cell>
          <cell r="G58" t="str">
            <v/>
          </cell>
        </row>
        <row r="59">
          <cell r="A59" t="str">
            <v>tra_rail_hyb_pass_short_diesel_0occupancy_rate</v>
          </cell>
          <cell r="B59" t="str">
            <v>tra_rail_hyb_pass_short_diesel_0</v>
          </cell>
          <cell r="C59" t="str">
            <v>occupancy_rate</v>
          </cell>
          <cell r="D59" t="str">
            <v>own calculation based on</v>
          </cell>
          <cell r="E59" t="str">
            <v>8DeutscheBahnAG2023</v>
          </cell>
          <cell r="G59" t="str">
            <v/>
          </cell>
        </row>
        <row r="60">
          <cell r="A60" t="str">
            <v>tra_rail_ice_pass_long_diesel_0occupancy_rate</v>
          </cell>
          <cell r="B60" t="str">
            <v>tra_rail_ice_pass_long_diesel_0</v>
          </cell>
          <cell r="C60" t="str">
            <v>occupancy_rate</v>
          </cell>
          <cell r="E60" t="str">
            <v>8Wouter&amp;Pablo2019</v>
          </cell>
          <cell r="G60" t="str">
            <v/>
          </cell>
        </row>
        <row r="61">
          <cell r="A61" t="str">
            <v>tra_rail_ice_pass_short_diesel_0occupancy_rate</v>
          </cell>
          <cell r="B61" t="str">
            <v>tra_rail_ice_pass_short_diesel_0</v>
          </cell>
          <cell r="C61" t="str">
            <v>occupancy_rate</v>
          </cell>
          <cell r="D61" t="str">
            <v>own calculation based on</v>
          </cell>
          <cell r="E61" t="str">
            <v>8DeutscheBahnAG2023</v>
          </cell>
          <cell r="G61" t="str">
            <v/>
          </cell>
        </row>
        <row r="62">
          <cell r="A62" t="str">
            <v>tra_rail_oev_pass_long_0occupancy_rate</v>
          </cell>
          <cell r="B62" t="str">
            <v>tra_rail_oev_pass_long_0</v>
          </cell>
          <cell r="C62" t="str">
            <v>occupancy_rate</v>
          </cell>
          <cell r="D62" t="str">
            <v>own calculation based on</v>
          </cell>
          <cell r="E62" t="str">
            <v>8DeutscheBahnAG2023, 8DLR&amp;DIW2023</v>
          </cell>
          <cell r="G62" t="str">
            <v/>
          </cell>
        </row>
        <row r="63">
          <cell r="A63" t="str">
            <v>tra_rail_oev_pass_short_0occupancy_rate</v>
          </cell>
          <cell r="B63" t="str">
            <v>tra_rail_oev_pass_short_0</v>
          </cell>
          <cell r="C63" t="str">
            <v>occupancy_rate</v>
          </cell>
          <cell r="D63" t="str">
            <v>own calculation based on</v>
          </cell>
          <cell r="E63" t="str">
            <v>8DeutscheBahnAG2023, 8DLR&amp;DIW2023</v>
          </cell>
          <cell r="G63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stabelle"/>
      <sheetName val="Energiebilanz 2021"/>
      <sheetName val="Daten_Bestand_V2"/>
      <sheetName val="Hilfsdatei für Quellen"/>
      <sheetName val="HIlfsdatei nur für Invest_koste"/>
      <sheetName val="Daten_Bestand"/>
      <sheetName val="Daten_Invest_V2"/>
      <sheetName val="erste Kalibrierungmit pkm_tkm"/>
      <sheetName val="Daten_Invest"/>
      <sheetName val="Übertrag_Datenformat Sedos_0"/>
      <sheetName val="Daten_SEDOS_final"/>
      <sheetName val="Tabelle5"/>
      <sheetName val="Tabelle4"/>
      <sheetName val="Tabelle2"/>
      <sheetName val="Übertrag_Datenformate_Sedos_1"/>
      <sheetName val="Infrastruktur"/>
      <sheetName val="Tabelle3"/>
      <sheetName val="Quellen_0"/>
      <sheetName val="Modellstruktur"/>
      <sheetName val="Berechnung shares"/>
      <sheetName val="Berechnung_Grundsätzlich"/>
      <sheetName val="Berechnung DieselHydrogenAmmnia"/>
      <sheetName val="Berechnung regio"/>
      <sheetName val="Berechnung Aufteilungen Güterve"/>
    </sheetNames>
    <sheetDataSet>
      <sheetData sheetId="0"/>
      <sheetData sheetId="1"/>
      <sheetData sheetId="2"/>
      <sheetData sheetId="3"/>
      <sheetData sheetId="4">
        <row r="3">
          <cell r="B3" t="str">
            <v>tra_rail_oev_pass_long_1</v>
          </cell>
          <cell r="C3" t="str">
            <v>tra_rail_oev_pass_long_0</v>
          </cell>
          <cell r="D3" t="str">
            <v>long: definiert alles mit Eisenbahn</v>
          </cell>
          <cell r="E3" t="str">
            <v>Quellen</v>
          </cell>
          <cell r="F3" t="str">
            <v>8DeutscheBahnAG2023</v>
          </cell>
          <cell r="G3"/>
          <cell r="H3"/>
          <cell r="I3"/>
          <cell r="J3" t="str">
            <v>8Wouter&amp;Pablo2019</v>
          </cell>
          <cell r="K3" t="str">
            <v>8BMDV2021</v>
          </cell>
          <cell r="L3"/>
          <cell r="M3" t="str">
            <v>8Aryanpur&amp;Glynn2020</v>
          </cell>
          <cell r="N3"/>
          <cell r="O3" t="str">
            <v>eigene Berechnung basierend auf 8DeutscheBahnAG2023</v>
          </cell>
          <cell r="P3" t="str">
            <v>eigene Berechnung, basierend auf 8DeutscheBahnAG2023 und 8DLR&amp;DIW2023 , Daten in der Höhe vergleichbar mit JRC 2015 Daten</v>
          </cell>
        </row>
        <row r="4">
          <cell r="B4" t="str">
            <v>tra_rail_bemu_pass_long_1</v>
          </cell>
          <cell r="C4" t="str">
            <v>tra_rail_bemu_pass_long_0</v>
          </cell>
          <cell r="D4" t="str">
            <v>Annahmen von oev Übernehmen und mit Share, weil sonst inkonsistenz besteht zu daten von 8Aryanpur&amp;Glynn2020?</v>
          </cell>
          <cell r="E4" t="str">
            <v>Quellen</v>
          </cell>
          <cell r="F4"/>
          <cell r="G4"/>
          <cell r="H4" t="str">
            <v>8SCIVerkehr2020,  Batterietausch p.a.</v>
          </cell>
          <cell r="I4"/>
          <cell r="J4" t="str">
            <v>8Wouter&amp;Pablo2019</v>
          </cell>
          <cell r="K4" t="str">
            <v>8BMDV2021</v>
          </cell>
          <cell r="L4"/>
          <cell r="M4" t="str">
            <v>8Aryanpur&amp;Glynn2020</v>
          </cell>
          <cell r="N4"/>
          <cell r="O4" t="str">
            <v>eigene Berechnung basierend auf 8DeutscheBahnAG2023</v>
          </cell>
          <cell r="P4" t="str">
            <v>eigene Berechnung, basierend auf 8DeutscheBahnAG2023 und 8DLR&amp;DIW2023 , Daten in der Höhe vergleichbar mit JRC 2015 Daten</v>
          </cell>
        </row>
        <row r="5">
          <cell r="B5" t="str">
            <v>tra_rail_ice_pass_long_diesel_1</v>
          </cell>
          <cell r="C5" t="str">
            <v>tra_rail_ice_pass_long_diesel_0</v>
          </cell>
          <cell r="D5" t="str">
            <v>diesel  fernverkehr</v>
          </cell>
          <cell r="E5" t="str">
            <v>Quellen</v>
          </cell>
          <cell r="F5" t="str">
            <v>eigene Berechnung basierend auf 8DeutscheBahnAG2023</v>
          </cell>
          <cell r="G5"/>
          <cell r="H5"/>
          <cell r="I5"/>
          <cell r="J5" t="str">
            <v>8Wouter&amp;Pablo2019</v>
          </cell>
          <cell r="K5"/>
          <cell r="L5" t="str">
            <v>8Aryanpur&amp;Glynn2020</v>
          </cell>
          <cell r="M5" t="str">
            <v>8Aryanpur&amp;Glynn2020</v>
          </cell>
          <cell r="N5" t="str">
            <v>8Kuder2014</v>
          </cell>
          <cell r="O5" t="str">
            <v>eigene Berechnung basierend auf 8DeutscheBahnAG2023</v>
          </cell>
          <cell r="P5" t="str">
            <v>eigene Berechnung, basierend auf 8DeutscheBahnAG2023 und 8DLR&amp;DIW2023 , Daten in der Höhe vergleichbar mit JRC 2015 Daten</v>
          </cell>
        </row>
        <row r="6">
          <cell r="B6" t="str">
            <v>tra_rail_steam_pass_coal_1</v>
          </cell>
          <cell r="C6" t="str">
            <v>tra_rail_steam_pass_coal_0</v>
          </cell>
          <cell r="D6"/>
          <cell r="E6" t="str">
            <v>Quellen</v>
          </cell>
          <cell r="F6" t="str">
            <v>Übersicht Wikipedia</v>
          </cell>
          <cell r="J6"/>
          <cell r="K6"/>
          <cell r="L6"/>
          <cell r="M6"/>
          <cell r="N6"/>
          <cell r="O6" t="str">
            <v>Geschichte erleben: Die Museumsbahnen in Baden-Württemberg. / bwegt.de 66 km pro fahrt Annahme 2 mal am Wochenende</v>
          </cell>
          <cell r="P6"/>
        </row>
        <row r="7">
          <cell r="B7" t="str">
            <v>tra_rail_ice_pass_long_ethanol_1</v>
          </cell>
          <cell r="C7" t="str">
            <v>tra_rail_ice_pass_long_ethanol_0</v>
          </cell>
          <cell r="D7"/>
          <cell r="E7" t="str">
            <v>Quellen</v>
          </cell>
          <cell r="F7" t="str">
            <v xml:space="preserve">https://www.forschungsinformationssystem.de/servlet/is/290584/ </v>
          </cell>
          <cell r="J7" t="str">
            <v>8Wouter&amp;Pablo2019, 8ETSAP2010</v>
          </cell>
          <cell r="K7"/>
          <cell r="L7"/>
          <cell r="M7" t="str">
            <v>8Wouter&amp;Pablo2019, 8ETSAP2010</v>
          </cell>
          <cell r="N7"/>
          <cell r="O7" t="str">
            <v>8Wouter&amp;Pablo2019, 8ETSAP2010</v>
          </cell>
          <cell r="P7" t="str">
            <v>eigene Berechnung, basierend auf 8DeutscheBahnAG2023 und 8DLR&amp;DIW2023 adopted from diesel according to 8ETSAP2010</v>
          </cell>
        </row>
        <row r="8">
          <cell r="B8" t="str">
            <v>tra_rail_fcev_pass_long_hydrogen_1</v>
          </cell>
          <cell r="C8" t="str">
            <v>tra_rail_fcev_pass_long_hydrogen_0</v>
          </cell>
          <cell r="D8" t="str">
            <v>brennstoffzelle wird verwendet</v>
          </cell>
          <cell r="E8" t="str">
            <v>Quellen</v>
          </cell>
          <cell r="F8" t="str">
            <v>8DeutscheBahnAG2022</v>
          </cell>
          <cell r="H8" t="str">
            <v xml:space="preserve"> FC Tausch p.a.; 8SCIVerkehr2020</v>
          </cell>
          <cell r="J8" t="str">
            <v>8Kuder2014</v>
          </cell>
          <cell r="K8" t="str">
            <v>8BMDV2021</v>
          </cell>
          <cell r="L8" t="str">
            <v>8Kuder2014</v>
          </cell>
          <cell r="M8" t="str">
            <v>8Pagenkopfetal2020</v>
          </cell>
          <cell r="N8"/>
          <cell r="O8" t="str">
            <v>8Kuder2014</v>
          </cell>
          <cell r="P8" t="str">
            <v>eigene Berechnung, basierend auf 8DeutscheBahnAG2023 und 8DLR&amp;DIW2023 , Daten in der Höhe vergleichbar mit JRC 2015 Daten</v>
          </cell>
        </row>
        <row r="9">
          <cell r="B9" t="str">
            <v>tra_rail_oev_pass_short_1</v>
          </cell>
          <cell r="C9" t="str">
            <v>tra_rail_oev_pass_short_0</v>
          </cell>
          <cell r="D9"/>
          <cell r="E9" t="str">
            <v>Quellen</v>
          </cell>
          <cell r="F9" t="str">
            <v>verkehr in Zahlen + SBAHN</v>
          </cell>
          <cell r="J9" t="str">
            <v>In JRC Daten 0,078 -&gt; vergleichsrechnung mit UBA Daten: U Bahn 2,4 mal effizienter wie Fernverkehr</v>
          </cell>
          <cell r="K9" t="str">
            <v>8BMDV2021</v>
          </cell>
          <cell r="L9"/>
          <cell r="M9" t="str">
            <v>8Aryanpur&amp;Glynn2020</v>
          </cell>
          <cell r="N9"/>
          <cell r="O9" t="str">
            <v>eigene Berechnung basierend auf 8DeutscheBahnAG2023</v>
          </cell>
          <cell r="P9" t="str">
            <v>eigene Berechnung basierend auf 8DeutscheBahnAG2023</v>
          </cell>
        </row>
        <row r="10">
          <cell r="B10" t="str">
            <v>tra_rail_ice_pass_short_diesel_1</v>
          </cell>
          <cell r="C10" t="str">
            <v>tra_rail_ice_pass_short_diesel_0</v>
          </cell>
          <cell r="D10">
            <v>0</v>
          </cell>
          <cell r="E10" t="str">
            <v>Quellen</v>
          </cell>
          <cell r="F10" t="str">
            <v>8DeutscheBahnAG2023; 8SCIVerkehr2020</v>
          </cell>
          <cell r="H10"/>
          <cell r="I10"/>
          <cell r="J10" t="str">
            <v>adapted from 8Wouter&amp;Pablo2019</v>
          </cell>
          <cell r="K10"/>
          <cell r="L10" t="str">
            <v>8Aryanpur&amp;Glynn2020</v>
          </cell>
          <cell r="M10" t="str">
            <v>8Pagenkopfetal2020</v>
          </cell>
          <cell r="N10"/>
          <cell r="O10" t="str">
            <v>eigene Berechnung basierend auf 8DeutscheBahnAG2023</v>
          </cell>
          <cell r="P10" t="str">
            <v>eigene Berechnung basierend auf 8DeutscheBahnAG2023</v>
          </cell>
        </row>
        <row r="11">
          <cell r="B11" t="str">
            <v>tra_rail_ice_pass_short_ethanol_1</v>
          </cell>
          <cell r="C11" t="str">
            <v>tra_rail_ice_pass_short_ethanol_0</v>
          </cell>
          <cell r="D11" t="str">
            <v>Alternative Antriebe und Kraftstoffe (deutschebahn.com) _ eher HVO als Ethanol</v>
          </cell>
          <cell r="E11" t="str">
            <v>Quellen</v>
          </cell>
          <cell r="J11" t="str">
            <v>8Wouter&amp;Pablo2019, 8ETSAP2010</v>
          </cell>
          <cell r="K11"/>
          <cell r="L11" t="str">
            <v xml:space="preserve">assumption taken from </v>
          </cell>
          <cell r="M11" t="str">
            <v>own calculation based on 8Wouter&amp;Pablo2019, 8ETSAP2010</v>
          </cell>
          <cell r="O11" t="str">
            <v>eigene Berechnung basierend auf 8DeutscheBahnAG2023</v>
          </cell>
          <cell r="P11" t="str">
            <v>eigene Berechnung basierend auf 8DeutscheBahnAG2023</v>
          </cell>
        </row>
        <row r="12">
          <cell r="B12" t="str">
            <v>tra_rail_fcev_pass_short_hydrogen_1</v>
          </cell>
          <cell r="C12" t="str">
            <v>tra_rail_fcev_pass_short_hydrogen_0</v>
          </cell>
          <cell r="D12" t="str">
            <v>fcemu</v>
          </cell>
          <cell r="E12" t="str">
            <v>Quellen</v>
          </cell>
          <cell r="F12" t="str">
            <v>evb-wasserstoffzug.de/wp-content/uploads/2022/08/220809-PI-Weltpremiere-final.pdf; https://www.allianz-pro-schiene.de/themen/aktuell/innovative-antriebe-auf-der-schiene/</v>
          </cell>
          <cell r="H12" t="str">
            <v>8SCIVerkehr2020</v>
          </cell>
          <cell r="J12" t="str">
            <v>8Kuder2014</v>
          </cell>
          <cell r="K12"/>
          <cell r="M12" t="str">
            <v>8Kuder2014</v>
          </cell>
          <cell r="O12" t="str">
            <v>8Kuder2014</v>
          </cell>
          <cell r="P12" t="str">
            <v>eigene Berechnung basierend auf 8DeutscheBahnAG2023</v>
          </cell>
        </row>
        <row r="13">
          <cell r="B13" t="str">
            <v>tra_rail_hyb_pass_short_hydrogen_1</v>
          </cell>
          <cell r="C13" t="str">
            <v>tra_rail_hyb_pass_short_hydrogen_0</v>
          </cell>
          <cell r="D13" t="str">
            <v>Wasserstoff-Batteriehybrid (fcemu)</v>
          </cell>
          <cell r="E13" t="str">
            <v>Quellen</v>
          </cell>
          <cell r="F13" t="str">
            <v>tridmoda-Antriebe gibt es noch nicht in Deutschland ( 8Pagenkopfetal2020)</v>
          </cell>
          <cell r="H13" t="str">
            <v>8SCIVerkehr2020,  Batterietausch p.a.</v>
          </cell>
          <cell r="J13" t="str">
            <v>own calculation based on Kuder2014 and Aryanour&amp;Glynn2020</v>
          </cell>
          <cell r="K13"/>
          <cell r="M13" t="str">
            <v>8Pagenkopfetal2020</v>
          </cell>
          <cell r="O13" t="str">
            <v>own calculation based on 8Aryanpur&amp;Glynn2020</v>
          </cell>
          <cell r="P13" t="str">
            <v>eigene Berechnung basierend auf 8DeutscheBahnAG2023</v>
          </cell>
        </row>
        <row r="14">
          <cell r="B14" t="str">
            <v>tra_rail_hyb_pass_short_diesel_1</v>
          </cell>
          <cell r="C14" t="str">
            <v>tra_rail_hyb_pass_short_diesel_0</v>
          </cell>
          <cell r="D14" t="str">
            <v>Hinweis: das sind eher Rangierloks wie Fahrloks, https://www.deutschebahn.com/de/konzern/bahnwelt/fahrzeuge_technik/hybridlok-6878118</v>
          </cell>
          <cell r="E14" t="str">
            <v>Quellen</v>
          </cell>
          <cell r="F14" t="str">
            <v>8SCIVerkehr2020</v>
          </cell>
          <cell r="H14" t="str">
            <v>8SCIVerkehr2020,  Batterietausch p.a.</v>
          </cell>
          <cell r="J14" t="str">
            <v>8DeutscheBahnAG2024</v>
          </cell>
          <cell r="K14" t="str">
            <v>elektro; https://www.deutschebahn.com/de/konzern/bahnwelt/fahrzeuge_technik/hybridlok-6878118</v>
          </cell>
          <cell r="M14" t="str">
            <v>8Pagenkopfetal2020</v>
          </cell>
          <cell r="O14" t="str">
            <v>Übernahme Daten Diesel, zu klären: constraint setzen auf Dieselnutzung, weil dieser ersetzt werden muss oder Reichweite reduzieren?</v>
          </cell>
          <cell r="P14" t="str">
            <v>eigene Berechnung basierend auf 8DeutscheBahnAG2023</v>
          </cell>
        </row>
        <row r="15">
          <cell r="B15" t="str">
            <v>tra_rail_bemu_pass_short_1</v>
          </cell>
          <cell r="C15" t="str">
            <v>tra_rail_bemu_pass_short_0</v>
          </cell>
          <cell r="D15" t="str">
            <v>Pfalznetz, Offenburg Ostbrandenburg</v>
          </cell>
          <cell r="E15" t="str">
            <v>Quellen</v>
          </cell>
          <cell r="F15" t="str">
            <v>8Pagenkopfetal2020</v>
          </cell>
          <cell r="G15"/>
          <cell r="H15" t="str">
            <v>8SCIVerkehr2020,  Batterietausch p.a.</v>
          </cell>
          <cell r="I15"/>
          <cell r="J15" t="str">
            <v>8Aryanpur&amp;Glynn2020</v>
          </cell>
          <cell r="K15"/>
          <cell r="L15" t="str">
            <v>8Aryanpur&amp;Glynn2020</v>
          </cell>
          <cell r="M15" t="str">
            <v>8Pagenkopfetal2020</v>
          </cell>
          <cell r="N15"/>
          <cell r="O15" t="str">
            <v>8Aryanpur&amp;Glynn2020 dort 70 % availability des Dieselzug</v>
          </cell>
          <cell r="P15" t="str">
            <v>8Wouter&amp;Pablo2019</v>
          </cell>
        </row>
        <row r="16">
          <cell r="B16" t="str">
            <v>tra_rail_ice_frei_long_diesel_1</v>
          </cell>
          <cell r="C16" t="str">
            <v>tra_rail_ice_frei_long_diesel_0</v>
          </cell>
          <cell r="D16"/>
          <cell r="E16" t="str">
            <v>Quellen</v>
          </cell>
          <cell r="F16" t="str">
            <v>8SCIVerkehr2020</v>
          </cell>
          <cell r="G16"/>
          <cell r="H16"/>
          <cell r="I16"/>
          <cell r="J16" t="str">
            <v>8Wouter&amp;Pablo2019</v>
          </cell>
          <cell r="K16"/>
          <cell r="L16" t="str">
            <v>8Aryanpur&amp;Glynn2020</v>
          </cell>
          <cell r="M16" t="str">
            <v>8Aryanpur&amp;Glynn2020</v>
          </cell>
          <cell r="N16" t="str">
            <v>https://bmdv.bund.de/SharedDocs/DE/Artikel/E/schiene-aktuell/elektrobahn-klimaschonend-zukunft-bahn-elektrifizierungsprogramm.html; bezogen auf Fahrzeugkilometer im Jahr 2019 (Problem, das sagt nichts über Rangieren aus)</v>
          </cell>
          <cell r="O16" t="str">
            <v>8Wouter&amp;Pablo2019</v>
          </cell>
          <cell r="P16" t="str">
            <v>Übernahme der Daten von Elektro aus JRC, für Diesel 730</v>
          </cell>
        </row>
        <row r="17">
          <cell r="B17"/>
          <cell r="C17"/>
          <cell r="D17"/>
          <cell r="E17" t="str">
            <v>Quellen</v>
          </cell>
          <cell r="J17" t="str">
            <v>8Wouter&amp;Pablo2019</v>
          </cell>
          <cell r="K17"/>
          <cell r="L17" t="str">
            <v>8Aryanpur&amp;Glynn2020</v>
          </cell>
          <cell r="O17" t="str">
            <v>8Wouter&amp;Pablo2019</v>
          </cell>
          <cell r="P17" t="str">
            <v>8Wouter&amp;Pablo2019</v>
          </cell>
        </row>
        <row r="18">
          <cell r="B18" t="str">
            <v>tra_rail_fcev_frei_long_hydrogen_1</v>
          </cell>
          <cell r="C18" t="str">
            <v>tra_rail_fcev_frei_long_hydrogen_0</v>
          </cell>
          <cell r="D18"/>
          <cell r="E18" t="str">
            <v>Quellen</v>
          </cell>
          <cell r="H18" t="str">
            <v xml:space="preserve"> FC Tausch p.a.; 8SCIVerkehr2020</v>
          </cell>
          <cell r="J18" t="str">
            <v>own calculation based on Zhang 2023</v>
          </cell>
          <cell r="K18"/>
          <cell r="L18" t="str">
            <v>8Aryanpur&amp;Glynn2020</v>
          </cell>
          <cell r="M18" t="str">
            <v>8Aryanpur&amp;Glynn2020</v>
          </cell>
          <cell r="O18" t="str">
            <v>8Kuder2014</v>
          </cell>
          <cell r="P18" t="str">
            <v>Übernahme der Daten von Elektro aus JRC</v>
          </cell>
        </row>
        <row r="19">
          <cell r="B19" t="str">
            <v>tra_rail_oev_frei_long_1</v>
          </cell>
          <cell r="C19" t="str">
            <v>tra_rail_oev_frei_long_0</v>
          </cell>
          <cell r="D19"/>
          <cell r="E19" t="str">
            <v>Quellen</v>
          </cell>
          <cell r="F19" t="str">
            <v>8SCIVerkehr2020</v>
          </cell>
          <cell r="J19" t="str">
            <v>8Wouter&amp;Pablo2019</v>
          </cell>
          <cell r="K19"/>
          <cell r="L19" t="str">
            <v>8Aryanpur&amp;Glynn2020</v>
          </cell>
          <cell r="M19" t="str">
            <v>8Aryanpur&amp;Glynn2020</v>
          </cell>
          <cell r="O19" t="str">
            <v>8Wouter&amp;Pablo2019</v>
          </cell>
          <cell r="P19" t="str">
            <v>8Wouter&amp;Pablo2019</v>
          </cell>
        </row>
        <row r="20">
          <cell r="B20" t="str">
            <v>tra_rail_ice_frei_long_ammonia_1</v>
          </cell>
          <cell r="C20" t="str">
            <v>Elektro + Batterie</v>
          </cell>
          <cell r="D20"/>
          <cell r="E20" t="str">
            <v>Quellen</v>
          </cell>
          <cell r="F20"/>
          <cell r="J20" t="str">
            <v>own caluculation based on Zhang 2023 and 8Wouter&amp;Pablo2019</v>
          </cell>
          <cell r="K20"/>
          <cell r="L20" t="str">
            <v>8Aryanpur&amp;Glynn2020</v>
          </cell>
          <cell r="M20" t="str">
            <v>Zhang 2023</v>
          </cell>
          <cell r="O20" t="str">
            <v>zu prüfen</v>
          </cell>
          <cell r="P20" t="str">
            <v>Übernahme der Daten von Elektro aus JRC</v>
          </cell>
        </row>
        <row r="21">
          <cell r="B21" t="str">
            <v>tra_rail_ice_frei_short_diesel_1</v>
          </cell>
          <cell r="C21" t="str">
            <v>tra_rail_ice_frei_short_diesel_0</v>
          </cell>
          <cell r="D21"/>
          <cell r="E21" t="str">
            <v>Quellen</v>
          </cell>
          <cell r="F21" t="str">
            <v>8SCIVerkehr2020</v>
          </cell>
          <cell r="G21"/>
          <cell r="H21"/>
          <cell r="I21"/>
          <cell r="J21" t="str">
            <v>8Wouter&amp;Pablo2019</v>
          </cell>
          <cell r="K21"/>
          <cell r="L21" t="str">
            <v>8Aryanpur&amp;Glynn2020</v>
          </cell>
          <cell r="M21" t="str">
            <v>8Pagenkopfetal2022</v>
          </cell>
          <cell r="N21"/>
          <cell r="O21" t="str">
            <v>8SCIVerkehr2020</v>
          </cell>
          <cell r="P21" t="str">
            <v>8SCIVerkehr2020</v>
          </cell>
        </row>
        <row r="22">
          <cell r="B22" t="str">
            <v>tra_rail_ice_frei_short_ethanol_1</v>
          </cell>
          <cell r="C22" t="str">
            <v>tra_rail_ice_frei_long_ammonia_0</v>
          </cell>
          <cell r="D22"/>
          <cell r="E22" t="str">
            <v>Quellen</v>
          </cell>
          <cell r="J22" t="str">
            <v>own caluculation based on Zhang 2023 and 8Wouter&amp;Pablo2019</v>
          </cell>
          <cell r="K22"/>
          <cell r="L22" t="str">
            <v>8Aryanpur&amp;Glynn2020</v>
          </cell>
          <cell r="M22" t="str">
            <v>Zhang 2023</v>
          </cell>
          <cell r="O22" t="str">
            <v>zu prüfen</v>
          </cell>
          <cell r="P22" t="str">
            <v>Übernahme der Daten von Elektro aus JRC</v>
          </cell>
        </row>
        <row r="23">
          <cell r="B23" t="str">
            <v>tra_rail_fcev_frei_short_hydrogen_1</v>
          </cell>
          <cell r="C23" t="str">
            <v>tra_rail_ice_frei_short_diesel_0</v>
          </cell>
          <cell r="D23"/>
          <cell r="E23" t="str">
            <v>Quellen</v>
          </cell>
          <cell r="F23" t="str">
            <v>8SCIVerkehr2020</v>
          </cell>
          <cell r="G23"/>
          <cell r="H23" t="str">
            <v xml:space="preserve"> FC Tausch p.a.; 8SCIVerkehr2020</v>
          </cell>
          <cell r="I23"/>
          <cell r="J23" t="str">
            <v>8Wouter&amp;Pablo2019</v>
          </cell>
          <cell r="K23"/>
          <cell r="L23" t="str">
            <v>8Aryanpur&amp;Glynn2020</v>
          </cell>
          <cell r="M23" t="str">
            <v>8Pagenkopfetal2022</v>
          </cell>
          <cell r="N23"/>
          <cell r="O23" t="str">
            <v>8SCIVerkehr2020</v>
          </cell>
          <cell r="P23" t="str">
            <v>8SCIVerkehr2020</v>
          </cell>
        </row>
        <row r="24">
          <cell r="B24" t="str">
            <v>tra_rail_ice_frei_short_ammonia_1</v>
          </cell>
          <cell r="C24" t="str">
            <v>tra_rail_ice_frei_short_ethanol_0</v>
          </cell>
          <cell r="D24"/>
          <cell r="E24" t="str">
            <v>Quellen</v>
          </cell>
          <cell r="J24" t="str">
            <v>adapted from diesel from 8Wouter&amp;Pablo2019</v>
          </cell>
          <cell r="K24"/>
          <cell r="L24" t="str">
            <v>adapted from diesel 8Aryanpur&amp;Glynn2020</v>
          </cell>
          <cell r="M24" t="str">
            <v>8SCIVerkehr2020</v>
          </cell>
          <cell r="O24" t="str">
            <v>8SCIVerkehr2020</v>
          </cell>
          <cell r="P24" t="str">
            <v>8SCIVerkehr2020</v>
          </cell>
        </row>
        <row r="25">
          <cell r="B25" t="str">
            <v>tra_rail_ice_frei_long_ethanol_1</v>
          </cell>
          <cell r="C25" t="str">
            <v>tra_rail_fcev_frei_short_hydrogen_0</v>
          </cell>
          <cell r="D25"/>
          <cell r="E25" t="str">
            <v>Quellen</v>
          </cell>
          <cell r="H25" t="str">
            <v xml:space="preserve"> FC Tausch p.a.; 8SCIVerkehr2020</v>
          </cell>
          <cell r="J25" t="str">
            <v>own caluculation based on Zhang 2023 and 8Wouter&amp;Pablo2019</v>
          </cell>
          <cell r="K25"/>
          <cell r="L25" t="str">
            <v>8Aryanpur&amp;Glynn2020</v>
          </cell>
          <cell r="M25" t="str">
            <v>8SCIVerkehr2020</v>
          </cell>
          <cell r="O25" t="str">
            <v>8SCIVerkehr2020</v>
          </cell>
          <cell r="P25" t="str">
            <v>8SCIVerkehr2020</v>
          </cell>
        </row>
        <row r="26">
          <cell r="B26" t="str">
            <v>tra_rail_fcev_frei_long_hydrogen_1</v>
          </cell>
          <cell r="C26" t="str">
            <v>tra_rail_ice_frei_short_ammonia_0</v>
          </cell>
          <cell r="D26"/>
          <cell r="E26" t="str">
            <v>Quellen</v>
          </cell>
          <cell r="H26" t="str">
            <v xml:space="preserve"> FC Tausch p.a.; Innnovatives Triebfahrzeug</v>
          </cell>
          <cell r="J26" t="str">
            <v>own caluculation based on Zhang 2023 and 8Wouter&amp;Pablo2019</v>
          </cell>
          <cell r="K26"/>
          <cell r="L26" t="str">
            <v>8Aryanpur&amp;Glynn2020</v>
          </cell>
          <cell r="M26" t="str">
            <v>Zhang 2023</v>
          </cell>
          <cell r="O26" t="str">
            <v>8SCIVerkehr2020</v>
          </cell>
          <cell r="P26" t="str">
            <v>8SCIVerkehr2020</v>
          </cell>
        </row>
        <row r="27">
          <cell r="B27"/>
          <cell r="C27" t="str">
            <v>was fehlt ist die Diesel Batterie-Lösung im rangierverkehr sowie Streckengüterverkehr und dual use (Elektro+ . Siehe 8SCIVerkehr2020</v>
          </cell>
        </row>
      </sheetData>
      <sheetData sheetId="5">
        <row r="1">
          <cell r="A1" t="str">
            <v>tra_rail_oev_pass_long_1</v>
          </cell>
          <cell r="B1" t="str">
            <v>8DRIVEST2023</v>
          </cell>
        </row>
        <row r="2">
          <cell r="A2" t="str">
            <v>tra_rail_bemu_pass_long_1</v>
          </cell>
          <cell r="B2" t="str">
            <v>8Pagenkopfetal2020</v>
          </cell>
        </row>
        <row r="3">
          <cell r="A3" t="str">
            <v>tra_rail_ice_pass_long_diesel</v>
          </cell>
          <cell r="B3" t="str">
            <v>8Pagenkopfetal2020</v>
          </cell>
        </row>
        <row r="4">
          <cell r="A4" t="str">
            <v>tra_rail_ice_pass_long_ethanol_1</v>
          </cell>
          <cell r="B4" t="str">
            <v>8Wouter&amp;Pablo2019</v>
          </cell>
        </row>
        <row r="5">
          <cell r="A5" t="str">
            <v>tra_rail_fcev_pass_long_hydrogen_1</v>
          </cell>
          <cell r="B5" t="str">
            <v>8LNVGetal2022</v>
          </cell>
        </row>
        <row r="6">
          <cell r="A6" t="str">
            <v>tra_rail_oev_pass_short_1</v>
          </cell>
          <cell r="B6" t="str">
            <v>8Pagenkopfetal2020</v>
          </cell>
        </row>
        <row r="7">
          <cell r="A7" t="str">
            <v>tra_rail_ice_pass_short_diesel_1</v>
          </cell>
          <cell r="B7" t="str">
            <v>8Pagenkopfetal2020</v>
          </cell>
        </row>
        <row r="8">
          <cell r="A8" t="str">
            <v>tra_rail_ice_pass_short_ethanol_1</v>
          </cell>
          <cell r="B8" t="str">
            <v>8Wouter&amp;Pablo2019</v>
          </cell>
        </row>
        <row r="9">
          <cell r="A9" t="str">
            <v>tra_rail_fcev_pass_short_hydrogen_1</v>
          </cell>
          <cell r="B9" t="str">
            <v>8LNVGetal2022</v>
          </cell>
        </row>
        <row r="10">
          <cell r="A10" t="str">
            <v>tra_rail_hyb_pass_short_hydrogen_1</v>
          </cell>
          <cell r="B10" t="str">
            <v>8Pagenkopfetal2020</v>
          </cell>
        </row>
        <row r="11">
          <cell r="A11" t="str">
            <v>tra_rail_hyb_pass_short_diesel_1</v>
          </cell>
          <cell r="B11" t="str">
            <v>aber s. Kommentar, bis jetzt nzr Testbetrieb</v>
          </cell>
        </row>
        <row r="12">
          <cell r="A12" t="str">
            <v>tra_rail_ice_frei_long_diesel_1</v>
          </cell>
          <cell r="B12" t="str">
            <v>Slide 1 (carecprogram.org)</v>
          </cell>
        </row>
        <row r="13">
          <cell r="A13" t="str">
            <v>tra_rail_ice_frei_long_ethanol_1</v>
          </cell>
          <cell r="B13" t="str">
            <v>s.Diesel</v>
          </cell>
        </row>
        <row r="14">
          <cell r="A14" t="str">
            <v>tra_rail_fcev_frei_long_hydrogen_1</v>
          </cell>
          <cell r="B14" t="str">
            <v>own calculation based on 8Zhangetal2023 and 8Wouter&amp;Pablo2019</v>
          </cell>
        </row>
        <row r="15">
          <cell r="A15" t="str">
            <v>tra_rail_ice_frei_long_ammonia_1</v>
          </cell>
          <cell r="B15" t="str">
            <v>own calculation based on 8Zhangetal2023 and 8Wouter&amp;Pablo2019</v>
          </cell>
        </row>
        <row r="16">
          <cell r="A16" t="str">
            <v>tra_rail_ice_frei_long_diesel_1</v>
          </cell>
          <cell r="B16" t="str">
            <v>8Pagenkopfetal2020</v>
          </cell>
        </row>
        <row r="17">
          <cell r="A17" t="str">
            <v>tra_rail_ice_frei_short_ethanol_1</v>
          </cell>
          <cell r="B17" t="str">
            <v>8Pagenkopfetal2022</v>
          </cell>
        </row>
        <row r="18">
          <cell r="A18" t="str">
            <v>tra_rail_fcev_frei_short_hydrogen_1</v>
          </cell>
          <cell r="B18" t="str">
            <v>8Pagenkopfetal2022</v>
          </cell>
        </row>
        <row r="19">
          <cell r="A19" t="str">
            <v>tra_rail_ice_frei_short_ammonia_1</v>
          </cell>
          <cell r="B19" t="str">
            <v>own calculation based on 8Zhangetal2023 and 8Wouter&amp;Pablo2019</v>
          </cell>
        </row>
        <row r="20">
          <cell r="A20" t="str">
            <v>tra_rail_bemu_pass_short_1</v>
          </cell>
          <cell r="B20" t="str">
            <v>8Pagenkopfetal2020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zoomScale="72" workbookViewId="0">
      <selection activeCell="F9" sqref="F9"/>
    </sheetView>
  </sheetViews>
  <sheetFormatPr baseColWidth="10" defaultColWidth="9.140625" defaultRowHeight="15" x14ac:dyDescent="0.25"/>
  <cols>
    <col min="1" max="1" width="54.7109375" customWidth="1"/>
    <col min="2" max="2" width="41.140625" style="3" customWidth="1"/>
    <col min="3" max="3" width="38.85546875" style="3" customWidth="1"/>
    <col min="4" max="4" width="42.85546875" style="3" customWidth="1"/>
    <col min="5" max="5" width="47.140625" style="8" hidden="1" customWidth="1"/>
    <col min="6" max="6" width="47.140625" style="3" customWidth="1"/>
    <col min="7" max="7" width="26.42578125" hidden="1" customWidth="1"/>
    <col min="8" max="8" width="16.42578125" hidden="1" customWidth="1"/>
    <col min="9" max="9" width="16.85546875" style="3" customWidth="1"/>
    <col min="10" max="10" width="9.140625" style="8"/>
  </cols>
  <sheetData>
    <row r="1" spans="1:10" x14ac:dyDescent="0.25">
      <c r="A1" t="s">
        <v>31</v>
      </c>
      <c r="B1" s="2" t="s">
        <v>0</v>
      </c>
      <c r="C1" s="2" t="s">
        <v>1</v>
      </c>
      <c r="D1" s="2" t="s">
        <v>2</v>
      </c>
      <c r="E1" s="7" t="s">
        <v>126</v>
      </c>
      <c r="F1" s="2" t="s">
        <v>3</v>
      </c>
      <c r="G1" s="1" t="s">
        <v>112</v>
      </c>
      <c r="H1" s="4" t="s">
        <v>113</v>
      </c>
      <c r="I1" s="5" t="s">
        <v>4</v>
      </c>
      <c r="J1" s="6" t="s">
        <v>114</v>
      </c>
    </row>
    <row r="2" spans="1:10" x14ac:dyDescent="0.25">
      <c r="A2" t="s">
        <v>33</v>
      </c>
      <c r="B2" s="3" t="s">
        <v>5</v>
      </c>
      <c r="C2" s="3" t="s">
        <v>7</v>
      </c>
      <c r="E2" s="8" t="str">
        <f>IFERROR(VLOOKUP(A2,[1]Sheet1!$A$2:$G$1048576,5,FALSE), "")</f>
        <v/>
      </c>
      <c r="F2" s="3" t="str">
        <f>IF(E2&lt;&gt;"",E2,VLOOKUP(B2,'[2]Hilfsdatei für Quellen'!$B$3:$P$58,9,FALSE))</f>
        <v>8Wouter&amp;Pablo2019</v>
      </c>
      <c r="H2" t="str">
        <f t="shared" ref="H2:H33" si="0">IF(ISNUMBER(FIND("conversion_factor_sec", C2)), "unit:PJ", IF(ISNUMBER(FIND("ef_sec", C2)), "unit:t/PJ", IF(ISNUMBER(FIND("conversion_factor_exo", C2)), "unit:BPkm/PJ","")))</f>
        <v>unit:BPkm/PJ</v>
      </c>
      <c r="I2" s="3" t="str">
        <f>IF(AND(G2&lt;&gt;"", H2&lt;&gt;""), G2 &amp; ", " &amp; H2, IF(G2&lt;&gt;"", G2, IF(H2&lt;&gt;"", H2, "")))</f>
        <v>unit:BPkm/PJ</v>
      </c>
    </row>
    <row r="3" spans="1:10" x14ac:dyDescent="0.25">
      <c r="A3" t="s">
        <v>47</v>
      </c>
      <c r="B3" s="3" t="s">
        <v>16</v>
      </c>
      <c r="C3" s="3" t="s">
        <v>7</v>
      </c>
      <c r="F3" s="3" t="s">
        <v>148</v>
      </c>
      <c r="H3" t="str">
        <f t="shared" si="0"/>
        <v>unit:BPkm/PJ</v>
      </c>
      <c r="I3" s="3" t="str">
        <f t="shared" ref="I3:I66" si="1">IF(AND(G3&lt;&gt;"", H3&lt;&gt;""), G3 &amp; ", " &amp; H3, IF(G3&lt;&gt;"", G3, IF(H3&lt;&gt;"", H3, "")))</f>
        <v>unit:BPkm/PJ</v>
      </c>
      <c r="J3" s="8" t="str">
        <f>IF(E3&lt;&gt;"",E3,VLOOKUP(B3,'[2]Hilfsdatei für Quellen'!$B$3:$P$58,9,FALSE))</f>
        <v>8Kuder2014</v>
      </c>
    </row>
    <row r="4" spans="1:10" x14ac:dyDescent="0.25">
      <c r="A4" t="s">
        <v>80</v>
      </c>
      <c r="B4" s="3" t="s">
        <v>25</v>
      </c>
      <c r="C4" s="3" t="s">
        <v>7</v>
      </c>
      <c r="D4" s="3" t="s">
        <v>141</v>
      </c>
      <c r="E4" s="8" t="str">
        <f>IFERROR(VLOOKUP(A4,[1]Sheet1!$A$2:$G$1048576,5,FALSE), "")</f>
        <v/>
      </c>
      <c r="F4" s="3" t="str">
        <f>IF(E4&lt;&gt;"",E4,VLOOKUP(B4,'[2]Hilfsdatei für Quellen'!$B$3:$P$58,9,FALSE))</f>
        <v>8Wouter&amp;Pablo2019, 8ETSAP2010</v>
      </c>
      <c r="H4" t="str">
        <f t="shared" si="0"/>
        <v>unit:BPkm/PJ</v>
      </c>
      <c r="I4" s="3" t="str">
        <f t="shared" si="1"/>
        <v>unit:BPkm/PJ</v>
      </c>
    </row>
    <row r="5" spans="1:10" x14ac:dyDescent="0.25">
      <c r="A5" t="s">
        <v>94</v>
      </c>
      <c r="B5" s="3" t="s">
        <v>29</v>
      </c>
      <c r="C5" s="3" t="s">
        <v>7</v>
      </c>
      <c r="E5" s="8" t="str">
        <f>IFERROR(VLOOKUP(A5,[1]Sheet1!$A$2:$G$1048576,5,FALSE), "")</f>
        <v>8Wouter&amp;Pablo2019</v>
      </c>
      <c r="F5" s="3" t="str">
        <f>IF(E5&lt;&gt;"",E5,VLOOKUP(B5,'[2]Hilfsdatei für Quellen'!$B$3:$P$58,9,FALSE))</f>
        <v>8Wouter&amp;Pablo2019</v>
      </c>
      <c r="H5" t="str">
        <f t="shared" si="0"/>
        <v>unit:BPkm/PJ</v>
      </c>
      <c r="I5" s="3" t="str">
        <f t="shared" si="1"/>
        <v>unit:BPkm/PJ</v>
      </c>
    </row>
    <row r="6" spans="1:10" x14ac:dyDescent="0.25">
      <c r="A6" t="s">
        <v>118</v>
      </c>
      <c r="B6" s="3" t="s">
        <v>116</v>
      </c>
      <c r="C6" s="3" t="s">
        <v>7</v>
      </c>
      <c r="E6" s="8" t="str">
        <f>IFERROR(VLOOKUP(A6,[1]Sheet1!$A$2:$G$1048576,5,FALSE), "")</f>
        <v>8Wouter&amp;Pablo2019</v>
      </c>
      <c r="F6" s="3" t="str">
        <f>IF(E6&lt;&gt;"",E6,VLOOKUP(B6,'[2]Hilfsdatei für Quellen'!$B$3:$P$58,9,FALSE))</f>
        <v>8Wouter&amp;Pablo2019</v>
      </c>
      <c r="H6" t="str">
        <f t="shared" si="0"/>
        <v>unit:BPkm/PJ</v>
      </c>
      <c r="I6" s="3" t="str">
        <f t="shared" si="1"/>
        <v>unit:BPkm/PJ</v>
      </c>
    </row>
    <row r="7" spans="1:10" x14ac:dyDescent="0.25">
      <c r="A7" t="s">
        <v>43</v>
      </c>
      <c r="B7" s="3" t="s">
        <v>14</v>
      </c>
      <c r="C7" s="3" t="s">
        <v>15</v>
      </c>
      <c r="E7" s="8" t="str">
        <f>IFERROR(VLOOKUP(A7,[1]Sheet1!$A$2:$G$1048576,5,FALSE), "")</f>
        <v>8Aryanpur&amp;Glynn2020</v>
      </c>
      <c r="F7" s="3" t="str">
        <f>IF(E7&lt;&gt;"",E7,VLOOKUP(B7,'[2]Hilfsdatei für Quellen'!$B$3:$P$58,9,FALSE))</f>
        <v>8Aryanpur&amp;Glynn2020</v>
      </c>
      <c r="H7" t="str">
        <f t="shared" si="0"/>
        <v>unit:BPkm/PJ</v>
      </c>
      <c r="I7" s="3" t="str">
        <f t="shared" si="1"/>
        <v>unit:BPkm/PJ</v>
      </c>
    </row>
    <row r="8" spans="1:10" x14ac:dyDescent="0.25">
      <c r="A8" t="s">
        <v>58</v>
      </c>
      <c r="B8" s="3" t="s">
        <v>18</v>
      </c>
      <c r="C8" s="3" t="s">
        <v>15</v>
      </c>
      <c r="F8" s="3" t="s">
        <v>148</v>
      </c>
      <c r="H8" t="str">
        <f t="shared" si="0"/>
        <v>unit:BPkm/PJ</v>
      </c>
      <c r="I8" s="3" t="str">
        <f t="shared" si="1"/>
        <v>unit:BPkm/PJ</v>
      </c>
      <c r="J8" s="8" t="str">
        <f>IF(E8&lt;&gt;"",E8,VLOOKUP(B8,'[2]Hilfsdatei für Quellen'!$B$3:$P$58,9,FALSE))</f>
        <v>8Kuder2014</v>
      </c>
    </row>
    <row r="9" spans="1:10" x14ac:dyDescent="0.25">
      <c r="A9" t="s">
        <v>68</v>
      </c>
      <c r="B9" s="3" t="s">
        <v>19</v>
      </c>
      <c r="C9" s="3" t="s">
        <v>15</v>
      </c>
      <c r="E9" s="8" t="str">
        <f>IFERROR(VLOOKUP(A9,[1]Sheet1!$A$2:$G$1048576,5,FALSE), "")</f>
        <v>8DeutscheBahnAG2024</v>
      </c>
      <c r="F9" s="3" t="str">
        <f>IF(E9&lt;&gt;"",E9,VLOOKUP(B9,'[2]Hilfsdatei für Quellen'!$B$3:$P$58,9,FALSE))</f>
        <v>8DeutscheBahnAG2024</v>
      </c>
      <c r="H9" t="str">
        <f t="shared" si="0"/>
        <v>unit:BPkm/PJ</v>
      </c>
      <c r="I9" s="3" t="str">
        <f t="shared" si="1"/>
        <v>unit:BPkm/PJ</v>
      </c>
    </row>
    <row r="10" spans="1:10" x14ac:dyDescent="0.25">
      <c r="A10" t="s">
        <v>76</v>
      </c>
      <c r="B10" s="3" t="s">
        <v>24</v>
      </c>
      <c r="C10" s="3" t="s">
        <v>15</v>
      </c>
      <c r="D10" s="3" t="str">
        <f>IFERROR(VLOOKUP(A10,[1]Sheet1!$A$2:$G$1048576,4,FALSE), "")</f>
        <v/>
      </c>
      <c r="E10" s="8" t="s">
        <v>115</v>
      </c>
      <c r="F10" s="3" t="str">
        <f>IF(E10&lt;&gt;"",E10,VLOOKUP(B10,'[2]Hilfsdatei für Quellen'!$B$3:$P$58,9,FALSE))</f>
        <v>8Aryanpur&amp;Glynn2020</v>
      </c>
      <c r="H10" t="str">
        <f t="shared" si="0"/>
        <v>unit:BPkm/PJ</v>
      </c>
      <c r="I10" s="3" t="str">
        <f t="shared" si="1"/>
        <v>unit:BPkm/PJ</v>
      </c>
    </row>
    <row r="11" spans="1:10" x14ac:dyDescent="0.25">
      <c r="A11" t="s">
        <v>90</v>
      </c>
      <c r="B11" s="3" t="s">
        <v>28</v>
      </c>
      <c r="C11" s="3" t="s">
        <v>15</v>
      </c>
      <c r="D11" s="3" t="s">
        <v>141</v>
      </c>
      <c r="E11" s="8" t="str">
        <f>IFERROR(VLOOKUP(A11,[1]Sheet1!$A$2:$G$1048576,5,FALSE), "")</f>
        <v/>
      </c>
      <c r="F11" s="3" t="str">
        <f>IF(E11&lt;&gt;"",E11,VLOOKUP(B11,'[2]Hilfsdatei für Quellen'!$B$3:$P$58,9,FALSE))</f>
        <v>8Wouter&amp;Pablo2019, 8ETSAP2010</v>
      </c>
      <c r="H11" t="str">
        <f t="shared" si="0"/>
        <v>unit:BPkm/PJ</v>
      </c>
      <c r="I11" s="3" t="str">
        <f t="shared" si="1"/>
        <v>unit:BPkm/PJ</v>
      </c>
    </row>
    <row r="12" spans="1:10" x14ac:dyDescent="0.25">
      <c r="A12" t="s">
        <v>104</v>
      </c>
      <c r="B12" s="3" t="s">
        <v>30</v>
      </c>
      <c r="C12" s="3" t="s">
        <v>15</v>
      </c>
      <c r="D12" s="3" t="str">
        <f>IFERROR(VLOOKUP(A12,[1]Sheet1!$A$2:$G$1048576,4,FALSE), "")</f>
        <v>own calculation based on</v>
      </c>
      <c r="E12" s="8" t="str">
        <f>IFERROR(VLOOKUP(A12,[1]Sheet1!$A$2:$G$1048576,5,FALSE), "")</f>
        <v>8DeutscheBahnAG2023</v>
      </c>
      <c r="F12" s="3" t="str">
        <f>IF(E12&lt;&gt;"",E12,VLOOKUP(B12,'[2]Hilfsdatei für Quellen'!$B$3:$P$58,9,FALSE))</f>
        <v>8DeutscheBahnAG2023</v>
      </c>
      <c r="H12" t="str">
        <f t="shared" si="0"/>
        <v>unit:BPkm/PJ</v>
      </c>
      <c r="I12" s="3" t="str">
        <f t="shared" si="1"/>
        <v>unit:BPkm/PJ</v>
      </c>
    </row>
    <row r="13" spans="1:10" x14ac:dyDescent="0.25">
      <c r="A13" t="s">
        <v>135</v>
      </c>
      <c r="B13" s="3" t="s">
        <v>127</v>
      </c>
      <c r="C13" s="3" t="s">
        <v>15</v>
      </c>
      <c r="D13" s="3" t="s">
        <v>143</v>
      </c>
      <c r="E13" s="8" t="str">
        <f>IFERROR(VLOOKUP(A13,[1]Sheet1!$A$2:$G$1048576,5,FALSE), "")</f>
        <v xml:space="preserve"> 8Wouter&amp;Pablo2019</v>
      </c>
      <c r="F13" s="3" t="s">
        <v>144</v>
      </c>
      <c r="H13" t="str">
        <f t="shared" si="0"/>
        <v>unit:BPkm/PJ</v>
      </c>
      <c r="I13" s="3" t="str">
        <f t="shared" si="1"/>
        <v>unit:BPkm/PJ</v>
      </c>
    </row>
    <row r="14" spans="1:10" x14ac:dyDescent="0.25">
      <c r="A14" t="s">
        <v>63</v>
      </c>
      <c r="B14" s="3" t="s">
        <v>19</v>
      </c>
      <c r="C14" s="3" t="s">
        <v>21</v>
      </c>
      <c r="E14" s="8" t="str">
        <f>IFERROR(VLOOKUP(A14,[1]Sheet1!$A$2:$G$1048576,5,FALSE), "")</f>
        <v>8DeutscheBahnAG2024</v>
      </c>
      <c r="F14" s="3" t="str">
        <f>IF(E14&lt;&gt;"",E14,VLOOKUP(B14,'[2]Hilfsdatei für Quellen'!$B$3:$P$58,9,FALSE))</f>
        <v>8DeutscheBahnAG2024</v>
      </c>
      <c r="H14" t="str">
        <f t="shared" si="0"/>
        <v>unit:PJ</v>
      </c>
      <c r="I14" s="3" t="str">
        <f t="shared" si="1"/>
        <v>unit:PJ</v>
      </c>
    </row>
    <row r="15" spans="1:10" x14ac:dyDescent="0.25">
      <c r="A15" t="s">
        <v>125</v>
      </c>
      <c r="B15" s="3" t="s">
        <v>116</v>
      </c>
      <c r="C15" s="3" t="s">
        <v>21</v>
      </c>
      <c r="E15" s="8" t="str">
        <f>IFERROR(VLOOKUP(A15,[1]Sheet1!$A$2:$G$1048576,5,FALSE), "")</f>
        <v>8Wouter&amp;Pablo2019</v>
      </c>
      <c r="F15" s="3" t="str">
        <f>IF(E15&lt;&gt;"",E15,VLOOKUP(B15,'[2]Hilfsdatei für Quellen'!$B$3:$P$58,9,FALSE))</f>
        <v>8Wouter&amp;Pablo2019</v>
      </c>
      <c r="H15" t="str">
        <f t="shared" si="0"/>
        <v>unit:PJ</v>
      </c>
      <c r="I15" s="3" t="str">
        <f t="shared" si="1"/>
        <v>unit:PJ</v>
      </c>
    </row>
    <row r="16" spans="1:10" x14ac:dyDescent="0.25">
      <c r="A16" t="s">
        <v>136</v>
      </c>
      <c r="B16" s="3" t="s">
        <v>127</v>
      </c>
      <c r="C16" s="3" t="s">
        <v>21</v>
      </c>
      <c r="D16" s="3" t="s">
        <v>143</v>
      </c>
      <c r="E16" s="8" t="str">
        <f>IFERROR(VLOOKUP(A16,[1]Sheet1!$A$2:$G$1048576,5,FALSE), "")</f>
        <v>8Wouter&amp;Pablo2019</v>
      </c>
      <c r="F16" s="3" t="s">
        <v>144</v>
      </c>
      <c r="H16" t="str">
        <f t="shared" si="0"/>
        <v>unit:PJ</v>
      </c>
      <c r="I16" s="3" t="str">
        <f t="shared" si="1"/>
        <v>unit:PJ</v>
      </c>
    </row>
    <row r="17" spans="1:10" x14ac:dyDescent="0.25">
      <c r="A17" t="s">
        <v>32</v>
      </c>
      <c r="B17" s="3" t="s">
        <v>5</v>
      </c>
      <c r="C17" s="3" t="s">
        <v>6</v>
      </c>
      <c r="E17" s="8" t="str">
        <f>IFERROR(VLOOKUP(A17,[1]Sheet1!$A$2:$G$1048576,5,FALSE), "")</f>
        <v/>
      </c>
      <c r="F17" s="3" t="str">
        <f>IF(E17&lt;&gt;"",E17,VLOOKUP(B17,'[2]Hilfsdatei für Quellen'!$B$3:$P$58,9,FALSE))</f>
        <v>8Wouter&amp;Pablo2019</v>
      </c>
      <c r="H17" t="str">
        <f t="shared" si="0"/>
        <v>unit:PJ</v>
      </c>
      <c r="I17" s="3" t="str">
        <f t="shared" si="1"/>
        <v>unit:PJ</v>
      </c>
    </row>
    <row r="18" spans="1:10" x14ac:dyDescent="0.25">
      <c r="A18" t="s">
        <v>39</v>
      </c>
      <c r="B18" s="3" t="s">
        <v>14</v>
      </c>
      <c r="C18" s="3" t="s">
        <v>6</v>
      </c>
      <c r="E18" s="8" t="str">
        <f>IFERROR(VLOOKUP(A18,[1]Sheet1!$A$2:$G$1048576,5,FALSE), "")</f>
        <v>8Aryanpur&amp;Glynn2020</v>
      </c>
      <c r="F18" s="3" t="str">
        <f>IF(E18&lt;&gt;"",E18,VLOOKUP(B18,'[2]Hilfsdatei für Quellen'!$B$3:$P$58,9,FALSE))</f>
        <v>8Aryanpur&amp;Glynn2020</v>
      </c>
      <c r="H18" t="str">
        <f t="shared" si="0"/>
        <v>unit:PJ</v>
      </c>
      <c r="I18" s="3" t="str">
        <f t="shared" si="1"/>
        <v>unit:PJ</v>
      </c>
    </row>
    <row r="19" spans="1:10" x14ac:dyDescent="0.25">
      <c r="A19" t="s">
        <v>62</v>
      </c>
      <c r="B19" s="3" t="s">
        <v>19</v>
      </c>
      <c r="C19" s="3" t="s">
        <v>6</v>
      </c>
      <c r="E19" s="8" t="str">
        <f>IFERROR(VLOOKUP(A19,[1]Sheet1!$A$2:$G$1048576,5,FALSE), "")</f>
        <v>8DeutscheBahnAG2024</v>
      </c>
      <c r="F19" s="3" t="str">
        <f>IF(E19&lt;&gt;"",E19,VLOOKUP(B19,'[2]Hilfsdatei für Quellen'!$B$3:$P$58,9,FALSE))</f>
        <v>8DeutscheBahnAG2024</v>
      </c>
      <c r="G19" t="s">
        <v>108</v>
      </c>
      <c r="H19" t="str">
        <f t="shared" si="0"/>
        <v>unit:PJ</v>
      </c>
      <c r="I19" s="3" t="str">
        <f t="shared" si="1"/>
        <v>same as for diesel, unit:PJ</v>
      </c>
    </row>
    <row r="20" spans="1:10" x14ac:dyDescent="0.25">
      <c r="A20" t="s">
        <v>93</v>
      </c>
      <c r="B20" s="3" t="s">
        <v>29</v>
      </c>
      <c r="C20" s="3" t="s">
        <v>6</v>
      </c>
      <c r="E20" s="8" t="str">
        <f>IFERROR(VLOOKUP(A20,[1]Sheet1!$A$2:$G$1048576,5,FALSE), "")</f>
        <v>8Wouter&amp;Pablo2019</v>
      </c>
      <c r="F20" s="3" t="str">
        <f>IF(E20&lt;&gt;"",E20,VLOOKUP(B20,'[2]Hilfsdatei für Quellen'!$B$3:$P$58,9,FALSE))</f>
        <v>8Wouter&amp;Pablo2019</v>
      </c>
      <c r="G20" t="s">
        <v>108</v>
      </c>
      <c r="H20" t="str">
        <f t="shared" si="0"/>
        <v>unit:PJ</v>
      </c>
      <c r="I20" s="3" t="str">
        <f t="shared" si="1"/>
        <v>same as for diesel, unit:PJ</v>
      </c>
    </row>
    <row r="21" spans="1:10" x14ac:dyDescent="0.25">
      <c r="A21" t="s">
        <v>100</v>
      </c>
      <c r="B21" s="3" t="s">
        <v>30</v>
      </c>
      <c r="C21" s="3" t="s">
        <v>6</v>
      </c>
      <c r="D21" s="3" t="str">
        <f>IFERROR(VLOOKUP(A21,[1]Sheet1!$A$2:$G$1048576,4,FALSE), "")</f>
        <v>own calculation based on</v>
      </c>
      <c r="E21" s="8" t="str">
        <f>IFERROR(VLOOKUP(A21,[1]Sheet1!$A$2:$G$1048576,5,FALSE), "")</f>
        <v>8DeutscheBahnAG2023</v>
      </c>
      <c r="F21" s="3" t="str">
        <f>IF(E21&lt;&gt;"",E21,VLOOKUP(B21,'[2]Hilfsdatei für Quellen'!$B$3:$P$58,9,FALSE))</f>
        <v>8DeutscheBahnAG2023</v>
      </c>
      <c r="H21" t="str">
        <f t="shared" si="0"/>
        <v>unit:PJ</v>
      </c>
      <c r="I21" s="3" t="str">
        <f t="shared" si="1"/>
        <v>unit:PJ</v>
      </c>
    </row>
    <row r="22" spans="1:10" x14ac:dyDescent="0.25">
      <c r="A22" t="s">
        <v>79</v>
      </c>
      <c r="B22" s="3" t="s">
        <v>25</v>
      </c>
      <c r="C22" s="3" t="s">
        <v>26</v>
      </c>
      <c r="D22" s="3" t="s">
        <v>141</v>
      </c>
      <c r="E22" s="8" t="str">
        <f>IFERROR(VLOOKUP(A22,[1]Sheet1!$A$2:$G$1048576,5,FALSE), "")</f>
        <v/>
      </c>
      <c r="F22" s="3" t="str">
        <f>IF(E22&lt;&gt;"",E22,VLOOKUP(B22,'[2]Hilfsdatei für Quellen'!$B$3:$P$58,9,FALSE))</f>
        <v>8Wouter&amp;Pablo2019, 8ETSAP2010</v>
      </c>
      <c r="H22" t="str">
        <f t="shared" si="0"/>
        <v>unit:PJ</v>
      </c>
      <c r="I22" s="3" t="str">
        <f t="shared" si="1"/>
        <v>unit:PJ</v>
      </c>
    </row>
    <row r="23" spans="1:10" x14ac:dyDescent="0.25">
      <c r="A23" t="s">
        <v>86</v>
      </c>
      <c r="B23" s="3" t="s">
        <v>28</v>
      </c>
      <c r="C23" s="3" t="s">
        <v>26</v>
      </c>
      <c r="D23" s="3" t="s">
        <v>141</v>
      </c>
      <c r="E23" s="8" t="str">
        <f>IFERROR(VLOOKUP(A23,[1]Sheet1!$A$2:$G$1048576,5,FALSE), "")</f>
        <v/>
      </c>
      <c r="F23" s="3" t="str">
        <f>IF(E23&lt;&gt;"",E23,VLOOKUP(B23,'[2]Hilfsdatei für Quellen'!$B$3:$P$58,9,FALSE))</f>
        <v>8Wouter&amp;Pablo2019, 8ETSAP2010</v>
      </c>
      <c r="H23" t="str">
        <f t="shared" si="0"/>
        <v>unit:PJ</v>
      </c>
      <c r="I23" s="3" t="str">
        <f t="shared" si="1"/>
        <v>unit:PJ</v>
      </c>
    </row>
    <row r="24" spans="1:10" x14ac:dyDescent="0.25">
      <c r="A24" t="str">
        <f>B24&amp;C24</f>
        <v>tra_rail_ice_pass_short_ethanol_1conversion_factor_sec_ethanol</v>
      </c>
      <c r="B24" s="3" t="s">
        <v>28</v>
      </c>
      <c r="C24" s="3" t="s">
        <v>26</v>
      </c>
      <c r="D24" s="3" t="s">
        <v>141</v>
      </c>
      <c r="E24" s="8" t="str">
        <f>IFERROR(VLOOKUP(A24,[1]Sheet1!$A$2:$G$1048576,5,FALSE), "")</f>
        <v/>
      </c>
      <c r="F24" s="3" t="str">
        <f>IF(E24&lt;&gt;"",E24,VLOOKUP(B24,'[2]Hilfsdatei für Quellen'!$B$3:$P$58,9,FALSE))</f>
        <v>8Wouter&amp;Pablo2019, 8ETSAP2010</v>
      </c>
      <c r="H24" t="str">
        <f t="shared" si="0"/>
        <v>unit:PJ</v>
      </c>
      <c r="I24" s="3" t="str">
        <f t="shared" si="1"/>
        <v>unit:PJ</v>
      </c>
    </row>
    <row r="25" spans="1:10" x14ac:dyDescent="0.25">
      <c r="A25" t="s">
        <v>46</v>
      </c>
      <c r="B25" s="3" t="s">
        <v>16</v>
      </c>
      <c r="C25" s="3" t="s">
        <v>17</v>
      </c>
      <c r="F25" s="3" t="s">
        <v>148</v>
      </c>
      <c r="H25" t="str">
        <f t="shared" si="0"/>
        <v>unit:PJ</v>
      </c>
      <c r="I25" s="3" t="str">
        <f t="shared" si="1"/>
        <v>unit:PJ</v>
      </c>
      <c r="J25" s="8" t="str">
        <f>IF(E25&lt;&gt;"",E25,VLOOKUP(B25,'[2]Hilfsdatei für Quellen'!$B$3:$P$58,9,FALSE))</f>
        <v>8Kuder2014</v>
      </c>
    </row>
    <row r="26" spans="1:10" x14ac:dyDescent="0.25">
      <c r="A26" t="s">
        <v>54</v>
      </c>
      <c r="B26" s="3" t="s">
        <v>18</v>
      </c>
      <c r="C26" s="3" t="s">
        <v>17</v>
      </c>
      <c r="F26" s="3" t="s">
        <v>148</v>
      </c>
      <c r="H26" t="str">
        <f t="shared" si="0"/>
        <v>unit:PJ</v>
      </c>
      <c r="I26" s="3" t="str">
        <f t="shared" si="1"/>
        <v>unit:PJ</v>
      </c>
      <c r="J26" s="8" t="str">
        <f>IF(E26&lt;&gt;"",E26,VLOOKUP(B26,'[2]Hilfsdatei für Quellen'!$B$3:$P$58,9,FALSE))</f>
        <v>8Kuder2014</v>
      </c>
    </row>
    <row r="27" spans="1:10" x14ac:dyDescent="0.25">
      <c r="A27" t="s">
        <v>72</v>
      </c>
      <c r="B27" s="3" t="s">
        <v>24</v>
      </c>
      <c r="C27" s="3" t="s">
        <v>17</v>
      </c>
      <c r="D27" s="3" t="str">
        <f>IFERROR(VLOOKUP(A27,[1]Sheet1!$A$2:$G$1048576,4,FALSE), "")</f>
        <v/>
      </c>
      <c r="E27" s="8" t="s">
        <v>115</v>
      </c>
      <c r="F27" s="3" t="str">
        <f>IF(E27&lt;&gt;"",E27,VLOOKUP(B27,'[2]Hilfsdatei für Quellen'!$B$3:$P$58,9,FALSE))</f>
        <v>8Aryanpur&amp;Glynn2020</v>
      </c>
      <c r="H27" t="str">
        <f t="shared" si="0"/>
        <v>unit:PJ</v>
      </c>
      <c r="I27" s="3" t="str">
        <f t="shared" si="1"/>
        <v>unit:PJ</v>
      </c>
    </row>
    <row r="28" spans="1:10" x14ac:dyDescent="0.25">
      <c r="A28" t="s">
        <v>37</v>
      </c>
      <c r="B28" s="3" t="s">
        <v>5</v>
      </c>
      <c r="C28" s="3" t="s">
        <v>12</v>
      </c>
      <c r="D28" s="3" t="str">
        <f>IFERROR(VLOOKUP(A28,[1]Sheet1!$A$2:$G$1048576,4,FALSE), "")</f>
        <v/>
      </c>
      <c r="E28" s="8" t="str">
        <f>VLOOKUP(B28,'[2]HIlfsdatei nur für Invest_koste'!$A$1:$B$19,2,FALSE)</f>
        <v>8Pagenkopfetal2020</v>
      </c>
      <c r="F28" s="3" t="str">
        <f>IF(E28&lt;&gt;"",E28,VLOOKUP(B28,'[2]Hilfsdatei für Quellen'!$B$3:$P$58,9,FALSE))</f>
        <v>8Pagenkopfetal2020</v>
      </c>
      <c r="H28" t="str">
        <f t="shared" si="0"/>
        <v/>
      </c>
      <c r="I28" s="3" t="str">
        <f t="shared" si="1"/>
        <v/>
      </c>
    </row>
    <row r="29" spans="1:10" x14ac:dyDescent="0.25">
      <c r="A29" t="s">
        <v>44</v>
      </c>
      <c r="B29" s="3" t="s">
        <v>14</v>
      </c>
      <c r="C29" s="3" t="s">
        <v>12</v>
      </c>
      <c r="E29" s="8" t="str">
        <f>IFERROR(VLOOKUP(A29,[1]Sheet1!$A$2:$G$1048576,5,FALSE), "")</f>
        <v>8SCIVerkehr2020</v>
      </c>
      <c r="F29" s="3" t="str">
        <f>IF(E29&lt;&gt;"",E29,VLOOKUP(B29,'[2]Hilfsdatei für Quellen'!$B$3:$P$58,9,FALSE))</f>
        <v>8SCIVerkehr2020</v>
      </c>
      <c r="H29" t="str">
        <f t="shared" si="0"/>
        <v/>
      </c>
      <c r="I29" s="3" t="str">
        <f t="shared" si="1"/>
        <v/>
      </c>
    </row>
    <row r="30" spans="1:10" x14ac:dyDescent="0.25">
      <c r="A30" t="s">
        <v>52</v>
      </c>
      <c r="B30" s="3" t="s">
        <v>16</v>
      </c>
      <c r="C30" s="3" t="s">
        <v>12</v>
      </c>
      <c r="E30" s="8" t="str">
        <f>IFERROR(VLOOKUP(A30,[1]Sheet1!$A$2:$G$1048576,5,FALSE), "")</f>
        <v>8SCIVerkehr2020</v>
      </c>
      <c r="F30" s="3" t="str">
        <f>IF(E30&lt;&gt;"",E30,VLOOKUP(B30,'[2]Hilfsdatei für Quellen'!$B$3:$P$58,9,FALSE))</f>
        <v>8SCIVerkehr2020</v>
      </c>
      <c r="H30" t="str">
        <f t="shared" si="0"/>
        <v/>
      </c>
      <c r="I30" s="3" t="str">
        <f t="shared" si="1"/>
        <v/>
      </c>
    </row>
    <row r="31" spans="1:10" x14ac:dyDescent="0.25">
      <c r="A31" t="s">
        <v>59</v>
      </c>
      <c r="B31" s="3" t="s">
        <v>18</v>
      </c>
      <c r="C31" s="3" t="s">
        <v>12</v>
      </c>
      <c r="E31" s="8" t="str">
        <f>IFERROR(VLOOKUP(A31,[1]Sheet1!$A$2:$G$1048576,5,FALSE), "")</f>
        <v>8SCIVerkehr2020</v>
      </c>
      <c r="F31" s="3" t="str">
        <f>IF(E31&lt;&gt;"",E31,VLOOKUP(B31,'[2]Hilfsdatei für Quellen'!$B$3:$P$58,9,FALSE))</f>
        <v>8SCIVerkehr2020</v>
      </c>
      <c r="H31" t="str">
        <f t="shared" si="0"/>
        <v/>
      </c>
      <c r="I31" s="3" t="str">
        <f t="shared" si="1"/>
        <v/>
      </c>
    </row>
    <row r="32" spans="1:10" x14ac:dyDescent="0.25">
      <c r="A32" t="s">
        <v>69</v>
      </c>
      <c r="B32" s="3" t="s">
        <v>19</v>
      </c>
      <c r="C32" s="3" t="s">
        <v>12</v>
      </c>
      <c r="E32" s="8" t="str">
        <f>IFERROR(VLOOKUP(A32,[1]Sheet1!$A$2:$G$1048576,5,FALSE), "")</f>
        <v>8SCIVerkehr2020</v>
      </c>
      <c r="F32" s="3" t="str">
        <f>IF(E32&lt;&gt;"",E32,VLOOKUP(B32,'[2]Hilfsdatei für Quellen'!$B$3:$P$58,9,FALSE))</f>
        <v>8SCIVerkehr2020</v>
      </c>
      <c r="H32" t="str">
        <f t="shared" si="0"/>
        <v/>
      </c>
      <c r="I32" s="3" t="str">
        <f t="shared" si="1"/>
        <v/>
      </c>
    </row>
    <row r="33" spans="1:10" x14ac:dyDescent="0.25">
      <c r="A33" t="s">
        <v>77</v>
      </c>
      <c r="B33" s="3" t="s">
        <v>24</v>
      </c>
      <c r="C33" s="3" t="s">
        <v>12</v>
      </c>
      <c r="D33" s="3" t="s">
        <v>137</v>
      </c>
      <c r="E33" s="8" t="str">
        <f>IFERROR(VLOOKUP(A33,[1]Sheet1!$A$2:$G$1048576,5,FALSE), "")</f>
        <v/>
      </c>
      <c r="F33" s="3" t="s">
        <v>147</v>
      </c>
      <c r="H33" t="str">
        <f t="shared" si="0"/>
        <v/>
      </c>
      <c r="I33" s="3" t="str">
        <f t="shared" si="1"/>
        <v/>
      </c>
      <c r="J33" s="8" t="s">
        <v>146</v>
      </c>
    </row>
    <row r="34" spans="1:10" x14ac:dyDescent="0.25">
      <c r="A34" t="s">
        <v>38</v>
      </c>
      <c r="B34" s="3" t="s">
        <v>5</v>
      </c>
      <c r="C34" s="3" t="s">
        <v>13</v>
      </c>
      <c r="D34" s="3" t="str">
        <f>IFERROR(VLOOKUP(A34,[1]Sheet1!$A$2:$G$1048576,4,FALSE), "")</f>
        <v/>
      </c>
      <c r="E34" s="8" t="str">
        <f>VLOOKUP(B34,'[2]HIlfsdatei nur für Invest_koste'!$A$1:$B$19,2,FALSE)</f>
        <v>8Pagenkopfetal2020</v>
      </c>
      <c r="F34" s="3" t="str">
        <f>IF(E34&lt;&gt;"",E34,VLOOKUP(B34,'[2]Hilfsdatei für Quellen'!$B$3:$P$58,9,FALSE))</f>
        <v>8Pagenkopfetal2020</v>
      </c>
      <c r="H34" t="str">
        <f t="shared" ref="H34:H65" si="2">IF(ISNUMBER(FIND("conversion_factor_sec", C34)), "unit:PJ", IF(ISNUMBER(FIND("ef_sec", C34)), "unit:t/PJ", IF(ISNUMBER(FIND("conversion_factor_exo", C34)), "unit:BPkm/PJ","")))</f>
        <v/>
      </c>
      <c r="I34" s="3" t="str">
        <f t="shared" si="1"/>
        <v/>
      </c>
    </row>
    <row r="35" spans="1:10" x14ac:dyDescent="0.25">
      <c r="A35" t="s">
        <v>45</v>
      </c>
      <c r="B35" s="3" t="s">
        <v>14</v>
      </c>
      <c r="C35" s="3" t="s">
        <v>13</v>
      </c>
      <c r="D35" s="3" t="str">
        <f>IFERROR(VLOOKUP(A35,[1]Sheet1!$A$2:$G$1048576,4,FALSE), "")</f>
        <v/>
      </c>
      <c r="E35" s="8" t="str">
        <f>VLOOKUP(B35,'[2]HIlfsdatei nur für Invest_koste'!$A$1:$B$20,2,FALSE)</f>
        <v>8Pagenkopfetal2020</v>
      </c>
      <c r="F35" s="3" t="str">
        <f>IF(E35&lt;&gt;"",E35,VLOOKUP(B35,'[2]Hilfsdatei für Quellen'!$B$3:$P$58,9,FALSE))</f>
        <v>8Pagenkopfetal2020</v>
      </c>
      <c r="H35" t="str">
        <f t="shared" si="2"/>
        <v/>
      </c>
      <c r="I35" s="3" t="str">
        <f t="shared" si="1"/>
        <v/>
      </c>
    </row>
    <row r="36" spans="1:10" x14ac:dyDescent="0.25">
      <c r="A36" t="s">
        <v>53</v>
      </c>
      <c r="B36" s="3" t="s">
        <v>16</v>
      </c>
      <c r="C36" s="3" t="s">
        <v>13</v>
      </c>
      <c r="D36" s="3" t="str">
        <f>IFERROR(VLOOKUP(A36,[1]Sheet1!$A$2:$G$1048576,4,FALSE), "")</f>
        <v/>
      </c>
      <c r="E36" s="8" t="str">
        <f>VLOOKUP(B36,'[2]HIlfsdatei nur für Invest_koste'!$A$1:$B$19,2,FALSE)</f>
        <v>8LNVGetal2022</v>
      </c>
      <c r="F36" s="3" t="str">
        <f>IF(E36&lt;&gt;"",E36,VLOOKUP(B36,'[2]Hilfsdatei für Quellen'!$B$3:$P$58,9,FALSE))</f>
        <v>8LNVGetal2022</v>
      </c>
      <c r="H36" t="str">
        <f t="shared" si="2"/>
        <v/>
      </c>
      <c r="I36" s="3" t="str">
        <f t="shared" si="1"/>
        <v/>
      </c>
    </row>
    <row r="37" spans="1:10" x14ac:dyDescent="0.25">
      <c r="A37" t="s">
        <v>60</v>
      </c>
      <c r="B37" s="3" t="s">
        <v>18</v>
      </c>
      <c r="C37" s="3" t="s">
        <v>13</v>
      </c>
      <c r="D37" s="3" t="str">
        <f>IFERROR(VLOOKUP(A37,[1]Sheet1!$A$2:$G$1048576,4,FALSE), "")</f>
        <v/>
      </c>
      <c r="E37" s="8" t="str">
        <f>VLOOKUP(B37,'[2]HIlfsdatei nur für Invest_koste'!$A$1:$B$19,2,FALSE)</f>
        <v>8LNVGetal2022</v>
      </c>
      <c r="F37" s="3" t="str">
        <f>IF(E37&lt;&gt;"",E37,VLOOKUP(B37,'[2]Hilfsdatei für Quellen'!$B$3:$P$58,9,FALSE))</f>
        <v>8LNVGetal2022</v>
      </c>
      <c r="H37" t="str">
        <f t="shared" si="2"/>
        <v/>
      </c>
      <c r="I37" s="3" t="str">
        <f t="shared" si="1"/>
        <v/>
      </c>
    </row>
    <row r="38" spans="1:10" x14ac:dyDescent="0.25">
      <c r="A38" t="s">
        <v>71</v>
      </c>
      <c r="B38" s="3" t="s">
        <v>19</v>
      </c>
      <c r="C38" s="3" t="s">
        <v>13</v>
      </c>
      <c r="D38" s="3" t="str">
        <f>IFERROR(VLOOKUP(A38,[1]Sheet1!$A$2:$G$1048576,4,FALSE), "")</f>
        <v/>
      </c>
      <c r="E38" s="8" t="str">
        <f>VLOOKUP(B38,'[2]HIlfsdatei nur für Invest_koste'!$A$1:$B$19,2,FALSE)</f>
        <v>aber s. Kommentar, bis jetzt nzr Testbetrieb</v>
      </c>
      <c r="F38" s="3" t="s">
        <v>148</v>
      </c>
      <c r="H38" t="str">
        <f t="shared" si="2"/>
        <v/>
      </c>
      <c r="I38" s="3" t="str">
        <f t="shared" si="1"/>
        <v/>
      </c>
    </row>
    <row r="39" spans="1:10" x14ac:dyDescent="0.25">
      <c r="A39" t="s">
        <v>78</v>
      </c>
      <c r="B39" s="3" t="s">
        <v>24</v>
      </c>
      <c r="C39" s="3" t="s">
        <v>13</v>
      </c>
      <c r="D39" s="3" t="str">
        <f>IFERROR(VLOOKUP(A39,[1]Sheet1!$A$2:$G$1048576,4,FALSE), "")</f>
        <v/>
      </c>
      <c r="E39" s="8" t="str">
        <f>VLOOKUP(B39,'[2]HIlfsdatei nur für Invest_koste'!$A$1:$B$19,2,FALSE)</f>
        <v>8Pagenkopfetal2020</v>
      </c>
      <c r="F39" s="3" t="str">
        <f>IF(E39&lt;&gt;"",E39,VLOOKUP(B39,'[2]Hilfsdatei für Quellen'!$B$3:$P$58,9,FALSE))</f>
        <v>8Pagenkopfetal2020</v>
      </c>
      <c r="H39" t="str">
        <f t="shared" si="2"/>
        <v/>
      </c>
      <c r="I39" s="3" t="str">
        <f t="shared" si="1"/>
        <v/>
      </c>
    </row>
    <row r="40" spans="1:10" x14ac:dyDescent="0.25">
      <c r="A40" t="s">
        <v>85</v>
      </c>
      <c r="B40" s="3" t="s">
        <v>25</v>
      </c>
      <c r="C40" s="3" t="s">
        <v>13</v>
      </c>
      <c r="D40" s="3" t="s">
        <v>110</v>
      </c>
      <c r="E40" s="8" t="str">
        <f>VLOOKUP(B40,'[2]HIlfsdatei nur für Invest_koste'!$A$1:$B$19,2,FALSE)</f>
        <v>8Wouter&amp;Pablo2019</v>
      </c>
      <c r="F40" s="3" t="str">
        <f>IF(E40&lt;&gt;"",E40,VLOOKUP(B40,'[2]Hilfsdatei für Quellen'!$B$3:$P$58,9,FALSE))</f>
        <v>8Wouter&amp;Pablo2019</v>
      </c>
      <c r="H40" t="str">
        <f t="shared" si="2"/>
        <v/>
      </c>
      <c r="I40" s="3" t="str">
        <f t="shared" si="1"/>
        <v/>
      </c>
    </row>
    <row r="41" spans="1:10" x14ac:dyDescent="0.25">
      <c r="A41" t="s">
        <v>92</v>
      </c>
      <c r="B41" s="3" t="s">
        <v>28</v>
      </c>
      <c r="C41" s="3" t="s">
        <v>13</v>
      </c>
      <c r="D41" s="3" t="str">
        <f>IFERROR(VLOOKUP(A41,[1]Sheet1!$A$2:$G$1048576,4,FALSE), "")</f>
        <v/>
      </c>
      <c r="E41" s="8" t="str">
        <f>VLOOKUP(B41,'[2]HIlfsdatei nur für Invest_koste'!$A$1:$B$19,2,FALSE)</f>
        <v>8Wouter&amp;Pablo2019</v>
      </c>
      <c r="F41" s="3" t="str">
        <f>IF(E41&lt;&gt;"",E41,VLOOKUP(B41,'[2]Hilfsdatei für Quellen'!$B$3:$P$58,9,FALSE))</f>
        <v>8Wouter&amp;Pablo2019</v>
      </c>
      <c r="H41" t="str">
        <f t="shared" si="2"/>
        <v/>
      </c>
      <c r="I41" s="3" t="str">
        <f t="shared" si="1"/>
        <v/>
      </c>
    </row>
    <row r="42" spans="1:10" x14ac:dyDescent="0.25">
      <c r="A42" t="s">
        <v>99</v>
      </c>
      <c r="B42" s="3" t="s">
        <v>29</v>
      </c>
      <c r="C42" s="3" t="s">
        <v>13</v>
      </c>
      <c r="D42" s="3" t="s">
        <v>111</v>
      </c>
      <c r="E42" s="8" t="str">
        <f>VLOOKUP(B42,'[2]HIlfsdatei nur für Invest_koste'!$A$1:$B$19,2,FALSE)</f>
        <v>8DRIVEST2023</v>
      </c>
      <c r="F42" s="3" t="str">
        <f>IF(E42&lt;&gt;"",E42,VLOOKUP(B42,'[2]Hilfsdatei für Quellen'!$B$3:$P$58,9,FALSE))</f>
        <v>8DRIVEST2023</v>
      </c>
      <c r="H42" t="str">
        <f t="shared" si="2"/>
        <v/>
      </c>
      <c r="I42" s="3" t="str">
        <f t="shared" si="1"/>
        <v/>
      </c>
    </row>
    <row r="43" spans="1:10" x14ac:dyDescent="0.25">
      <c r="A43" t="s">
        <v>106</v>
      </c>
      <c r="B43" s="3" t="s">
        <v>30</v>
      </c>
      <c r="C43" s="3" t="s">
        <v>13</v>
      </c>
      <c r="D43" s="3" t="str">
        <f>IFERROR(VLOOKUP(A43,[1]Sheet1!$A$2:$G$1048576,4,FALSE), "")</f>
        <v/>
      </c>
      <c r="E43" s="8" t="str">
        <f>VLOOKUP(B43,'[2]HIlfsdatei nur für Invest_koste'!$A$1:$B$19,2,FALSE)</f>
        <v>8Pagenkopfetal2020</v>
      </c>
      <c r="F43" s="3" t="str">
        <f>IF(E43&lt;&gt;"",E43,VLOOKUP(B43,'[2]Hilfsdatei für Quellen'!$B$3:$P$58,9,FALSE))</f>
        <v>8Pagenkopfetal2020</v>
      </c>
      <c r="H43" t="str">
        <f t="shared" si="2"/>
        <v/>
      </c>
      <c r="I43" s="3" t="str">
        <f t="shared" si="1"/>
        <v/>
      </c>
    </row>
    <row r="44" spans="1:10" x14ac:dyDescent="0.25">
      <c r="A44" t="s">
        <v>124</v>
      </c>
      <c r="B44" s="3" t="s">
        <v>116</v>
      </c>
      <c r="C44" s="3" t="s">
        <v>13</v>
      </c>
      <c r="E44" s="8" t="str">
        <f>IFERROR(VLOOKUP(A44,[1]Sheet1!$A$2:$G$1048576,5,FALSE), "")</f>
        <v/>
      </c>
      <c r="F44" s="3" t="str">
        <f>IF(E44&lt;&gt;"",E44,VLOOKUP(B44,'[2]Hilfsdatei für Quellen'!$B$3:$P$58,9,FALSE))</f>
        <v>8Wouter&amp;Pablo2019</v>
      </c>
      <c r="H44" t="str">
        <f t="shared" si="2"/>
        <v/>
      </c>
      <c r="I44" s="3" t="str">
        <f t="shared" si="1"/>
        <v/>
      </c>
    </row>
    <row r="45" spans="1:10" x14ac:dyDescent="0.25">
      <c r="A45" t="s">
        <v>134</v>
      </c>
      <c r="B45" s="3" t="s">
        <v>127</v>
      </c>
      <c r="C45" s="3" t="s">
        <v>13</v>
      </c>
      <c r="D45" s="3" t="s">
        <v>143</v>
      </c>
      <c r="E45" s="8" t="str">
        <f>IFERROR(VLOOKUP(A45,[1]Sheet1!$A$2:$G$1048576,5,FALSE), "")</f>
        <v/>
      </c>
      <c r="F45" s="3" t="s">
        <v>144</v>
      </c>
      <c r="H45" t="str">
        <f t="shared" si="2"/>
        <v/>
      </c>
      <c r="I45" s="3" t="str">
        <f t="shared" si="1"/>
        <v/>
      </c>
    </row>
    <row r="46" spans="1:10" x14ac:dyDescent="0.25">
      <c r="A46" t="s">
        <v>61</v>
      </c>
      <c r="B46" s="3" t="s">
        <v>19</v>
      </c>
      <c r="C46" s="3" t="s">
        <v>20</v>
      </c>
      <c r="E46" s="8" t="str">
        <f>IFERROR(VLOOKUP(A46,[1]Sheet1!$A$2:$G$1048576,5,FALSE), "")</f>
        <v>8UNFCCC2021</v>
      </c>
      <c r="F46" s="3" t="str">
        <f>IF(E46&lt;&gt;"",E46,VLOOKUP(B46,'[2]Hilfsdatei für Quellen'!$B$3:$P$58,9,FALSE))</f>
        <v>8UNFCCC2021</v>
      </c>
      <c r="H46" t="str">
        <f t="shared" si="2"/>
        <v>unit:t/PJ</v>
      </c>
      <c r="I46" s="3" t="str">
        <f t="shared" si="1"/>
        <v>unit:t/PJ</v>
      </c>
    </row>
    <row r="47" spans="1:10" x14ac:dyDescent="0.25">
      <c r="A47" t="s">
        <v>121</v>
      </c>
      <c r="B47" s="3" t="s">
        <v>116</v>
      </c>
      <c r="C47" s="3" t="s">
        <v>20</v>
      </c>
      <c r="E47" s="8" t="str">
        <f>IFERROR(VLOOKUP(A47,[1]Sheet1!$A$2:$G$1048576,5,FALSE), "")</f>
        <v>8UNFCCC2021</v>
      </c>
      <c r="F47" s="3" t="str">
        <f>IF(E47&lt;&gt;"",E47,VLOOKUP(B47,'[2]Hilfsdatei für Quellen'!$B$3:$P$58,9,FALSE))</f>
        <v>8UNFCCC2021</v>
      </c>
      <c r="H47" t="str">
        <f t="shared" si="2"/>
        <v>unit:t/PJ</v>
      </c>
      <c r="I47" s="3" t="str">
        <f t="shared" si="1"/>
        <v>unit:t/PJ</v>
      </c>
    </row>
    <row r="48" spans="1:10" x14ac:dyDescent="0.25">
      <c r="A48" t="s">
        <v>131</v>
      </c>
      <c r="B48" s="3" t="s">
        <v>127</v>
      </c>
      <c r="C48" s="3" t="s">
        <v>20</v>
      </c>
      <c r="E48" s="8" t="str">
        <f>IFERROR(VLOOKUP(A48,[1]Sheet1!$A$2:$G$1048576,5,FALSE), "")</f>
        <v>8UNFCCC2021</v>
      </c>
      <c r="F48" s="3" t="str">
        <f>IF(E48&lt;&gt;"",E48,VLOOKUP(B48,'[2]Hilfsdatei für Quellen'!$B$3:$P$58,9,FALSE))</f>
        <v>8UNFCCC2021</v>
      </c>
      <c r="H48" t="str">
        <f t="shared" si="2"/>
        <v>unit:t/PJ</v>
      </c>
      <c r="I48" s="3" t="str">
        <f t="shared" si="1"/>
        <v>unit:t/PJ</v>
      </c>
    </row>
    <row r="49" spans="1:10" x14ac:dyDescent="0.25">
      <c r="A49" t="s">
        <v>70</v>
      </c>
      <c r="B49" s="3" t="s">
        <v>19</v>
      </c>
      <c r="C49" s="3" t="s">
        <v>23</v>
      </c>
      <c r="E49" s="8" t="str">
        <f>IFERROR(VLOOKUP(A49,[1]Sheet1!$A$2:$G$1048576,5,FALSE), "")</f>
        <v>8UNFCCC2021</v>
      </c>
      <c r="F49" s="3" t="str">
        <f>IF(E49&lt;&gt;"",E49,VLOOKUP(B49,'[2]Hilfsdatei für Quellen'!$B$3:$P$58,9,FALSE))</f>
        <v>8UNFCCC2021</v>
      </c>
      <c r="H49" t="str">
        <f t="shared" si="2"/>
        <v>unit:t/PJ</v>
      </c>
      <c r="I49" s="3" t="str">
        <f t="shared" si="1"/>
        <v>unit:t/PJ</v>
      </c>
    </row>
    <row r="50" spans="1:10" x14ac:dyDescent="0.25">
      <c r="A50" t="s">
        <v>122</v>
      </c>
      <c r="B50" s="3" t="s">
        <v>116</v>
      </c>
      <c r="C50" s="3" t="s">
        <v>23</v>
      </c>
      <c r="E50" s="8" t="str">
        <f>IFERROR(VLOOKUP(A50,[1]Sheet1!$A$2:$G$1048576,5,FALSE), "")</f>
        <v>8UNFCCC2021</v>
      </c>
      <c r="F50" s="3" t="str">
        <f>IF(E50&lt;&gt;"",E50,VLOOKUP(B50,'[2]Hilfsdatei für Quellen'!$B$3:$P$58,9,FALSE))</f>
        <v>8UNFCCC2021</v>
      </c>
      <c r="H50" t="str">
        <f t="shared" si="2"/>
        <v>unit:t/PJ</v>
      </c>
      <c r="I50" s="3" t="str">
        <f t="shared" si="1"/>
        <v>unit:t/PJ</v>
      </c>
    </row>
    <row r="51" spans="1:10" x14ac:dyDescent="0.25">
      <c r="A51" t="s">
        <v>132</v>
      </c>
      <c r="B51" s="3" t="s">
        <v>127</v>
      </c>
      <c r="C51" s="3" t="s">
        <v>23</v>
      </c>
      <c r="E51" s="8" t="str">
        <f>IFERROR(VLOOKUP(A51,[1]Sheet1!$A$2:$G$1048576,5,FALSE), "")</f>
        <v>8UNFCCC2021</v>
      </c>
      <c r="F51" s="3" t="str">
        <f>IF(E51&lt;&gt;"",E51,VLOOKUP(B51,'[2]Hilfsdatei für Quellen'!$B$3:$P$58,9,FALSE))</f>
        <v>8UNFCCC2021</v>
      </c>
      <c r="H51" t="str">
        <f t="shared" si="2"/>
        <v>unit:t/PJ</v>
      </c>
      <c r="I51" s="3" t="str">
        <f t="shared" si="1"/>
        <v>unit:t/PJ</v>
      </c>
    </row>
    <row r="52" spans="1:10" x14ac:dyDescent="0.25">
      <c r="A52" t="s">
        <v>65</v>
      </c>
      <c r="B52" s="3" t="s">
        <v>19</v>
      </c>
      <c r="C52" s="3" t="s">
        <v>22</v>
      </c>
      <c r="E52" s="8" t="str">
        <f>IFERROR(VLOOKUP(A52,[1]Sheet1!$A$2:$G$1048576,5,FALSE), "")</f>
        <v>8UNFCCC2021</v>
      </c>
      <c r="F52" s="3" t="str">
        <f>IF(E52&lt;&gt;"",E52,VLOOKUP(B52,'[2]Hilfsdatei für Quellen'!$B$3:$P$58,9,FALSE))</f>
        <v>8UNFCCC2021</v>
      </c>
      <c r="H52" t="str">
        <f t="shared" si="2"/>
        <v>unit:t/PJ</v>
      </c>
      <c r="I52" s="3" t="str">
        <f t="shared" si="1"/>
        <v>unit:t/PJ</v>
      </c>
    </row>
    <row r="53" spans="1:10" x14ac:dyDescent="0.25">
      <c r="A53" t="s">
        <v>123</v>
      </c>
      <c r="B53" s="3" t="s">
        <v>116</v>
      </c>
      <c r="C53" s="3" t="s">
        <v>22</v>
      </c>
      <c r="E53" s="8" t="str">
        <f>IFERROR(VLOOKUP(A53,[1]Sheet1!$A$2:$G$1048576,5,FALSE), "")</f>
        <v>8UNFCCC2021</v>
      </c>
      <c r="F53" s="3" t="str">
        <f>IF(E53&lt;&gt;"",E53,VLOOKUP(B53,'[2]Hilfsdatei für Quellen'!$B$3:$P$58,9,FALSE))</f>
        <v>8UNFCCC2021</v>
      </c>
      <c r="H53" t="str">
        <f t="shared" si="2"/>
        <v>unit:t/PJ</v>
      </c>
      <c r="I53" s="3" t="str">
        <f t="shared" si="1"/>
        <v>unit:t/PJ</v>
      </c>
    </row>
    <row r="54" spans="1:10" x14ac:dyDescent="0.25">
      <c r="A54" t="s">
        <v>133</v>
      </c>
      <c r="B54" s="3" t="s">
        <v>127</v>
      </c>
      <c r="C54" s="3" t="s">
        <v>22</v>
      </c>
      <c r="E54" s="8" t="str">
        <f>IFERROR(VLOOKUP(A54,[1]Sheet1!$A$2:$G$1048576,5,FALSE), "")</f>
        <v>8UNFCCC2021</v>
      </c>
      <c r="F54" s="3" t="str">
        <f>IF(E54&lt;&gt;"",E54,VLOOKUP(B54,'[2]Hilfsdatei für Quellen'!$B$3:$P$58,9,FALSE))</f>
        <v>8UNFCCC2021</v>
      </c>
      <c r="H54" t="str">
        <f t="shared" si="2"/>
        <v>unit:t/PJ</v>
      </c>
      <c r="I54" s="3" t="str">
        <f t="shared" si="1"/>
        <v>unit:t/PJ</v>
      </c>
    </row>
    <row r="55" spans="1:10" x14ac:dyDescent="0.25">
      <c r="A55" t="s">
        <v>82</v>
      </c>
      <c r="B55" s="3" t="s">
        <v>25</v>
      </c>
      <c r="C55" s="3" t="s">
        <v>27</v>
      </c>
      <c r="D55" s="3" t="str">
        <f>IFERROR(VLOOKUP(A55,[1]Sheet1!$A$2:$G$1048576,4,FALSE), "")</f>
        <v/>
      </c>
      <c r="E55" s="8" t="s">
        <v>109</v>
      </c>
      <c r="F55" s="3" t="str">
        <f>IF(E55&lt;&gt;"",E55,VLOOKUP(B55,'[2]Hilfsdatei für Quellen'!$B$3:$P$58,9,FALSE))</f>
        <v>8UNFCCC2021</v>
      </c>
      <c r="H55" t="str">
        <f t="shared" si="2"/>
        <v>unit:t/PJ</v>
      </c>
      <c r="I55" s="3" t="str">
        <f t="shared" si="1"/>
        <v>unit:t/PJ</v>
      </c>
    </row>
    <row r="56" spans="1:10" x14ac:dyDescent="0.25">
      <c r="A56" t="s">
        <v>88</v>
      </c>
      <c r="B56" s="3" t="s">
        <v>28</v>
      </c>
      <c r="C56" s="3" t="s">
        <v>27</v>
      </c>
      <c r="D56" s="3" t="str">
        <f>IFERROR(VLOOKUP(A56,[1]Sheet1!$A$2:$G$1048576,4,FALSE), "")</f>
        <v/>
      </c>
      <c r="E56" s="8" t="s">
        <v>109</v>
      </c>
      <c r="F56" s="3" t="str">
        <f>IF(E56&lt;&gt;"",E56,VLOOKUP(B56,'[2]Hilfsdatei für Quellen'!$B$3:$P$58,9,FALSE))</f>
        <v>8UNFCCC2021</v>
      </c>
      <c r="H56" t="str">
        <f t="shared" si="2"/>
        <v>unit:t/PJ</v>
      </c>
      <c r="I56" s="3" t="str">
        <f t="shared" si="1"/>
        <v>unit:t/PJ</v>
      </c>
    </row>
    <row r="57" spans="1:10" x14ac:dyDescent="0.25">
      <c r="A57" t="s">
        <v>36</v>
      </c>
      <c r="B57" s="3" t="s">
        <v>5</v>
      </c>
      <c r="C57" s="3" t="s">
        <v>11</v>
      </c>
      <c r="E57" s="8" t="str">
        <f>IFERROR(VLOOKUP(A57,[1]Sheet1!$A$2:$G$1048576,5,FALSE), "")</f>
        <v/>
      </c>
      <c r="F57" s="3" t="str">
        <f>IF(E57&lt;&gt;"",E57,VLOOKUP(B57,'[2]Hilfsdatei für Quellen'!$B$3:$P$58,12,FALSE))</f>
        <v>8Aryanpur&amp;Glynn2020</v>
      </c>
      <c r="H57" t="str">
        <f t="shared" si="2"/>
        <v/>
      </c>
      <c r="I57" s="3" t="str">
        <f t="shared" si="1"/>
        <v/>
      </c>
    </row>
    <row r="58" spans="1:10" x14ac:dyDescent="0.25">
      <c r="A58" t="s">
        <v>42</v>
      </c>
      <c r="B58" s="3" t="s">
        <v>14</v>
      </c>
      <c r="C58" s="3" t="s">
        <v>11</v>
      </c>
      <c r="E58" s="8" t="str">
        <f>IFERROR(VLOOKUP(A58,[1]Sheet1!$A$2:$G$1048576,5,FALSE), "")</f>
        <v>8Pagenkopfetal2020</v>
      </c>
      <c r="F58" s="3" t="str">
        <f>IF(E58&lt;&gt;"",E58,VLOOKUP(B58,'[2]Hilfsdatei für Quellen'!$B$3:$P$58,12,FALSE))</f>
        <v>8Pagenkopfetal2020</v>
      </c>
      <c r="H58" t="str">
        <f t="shared" si="2"/>
        <v/>
      </c>
      <c r="I58" s="3" t="str">
        <f t="shared" si="1"/>
        <v/>
      </c>
    </row>
    <row r="59" spans="1:10" x14ac:dyDescent="0.25">
      <c r="A59" t="s">
        <v>51</v>
      </c>
      <c r="B59" s="3" t="s">
        <v>16</v>
      </c>
      <c r="C59" s="3" t="s">
        <v>11</v>
      </c>
      <c r="E59" s="8" t="str">
        <f>IFERROR(VLOOKUP(A59,[1]Sheet1!$A$2:$G$1048576,5,FALSE), "")</f>
        <v>8Pagenkopfetal2020</v>
      </c>
      <c r="F59" s="3" t="str">
        <f>IF(E59&lt;&gt;"",E59,VLOOKUP(B59,'[2]Hilfsdatei für Quellen'!$B$3:$P$58,12,FALSE))</f>
        <v>8Pagenkopfetal2020</v>
      </c>
      <c r="H59" t="str">
        <f t="shared" si="2"/>
        <v/>
      </c>
      <c r="I59" s="3" t="str">
        <f t="shared" si="1"/>
        <v/>
      </c>
    </row>
    <row r="60" spans="1:10" x14ac:dyDescent="0.25">
      <c r="A60" t="s">
        <v>57</v>
      </c>
      <c r="B60" s="3" t="s">
        <v>18</v>
      </c>
      <c r="C60" s="3" t="s">
        <v>11</v>
      </c>
      <c r="F60" s="3" t="s">
        <v>148</v>
      </c>
      <c r="H60" t="str">
        <f t="shared" si="2"/>
        <v/>
      </c>
      <c r="I60" s="3" t="str">
        <f t="shared" si="1"/>
        <v/>
      </c>
      <c r="J60" s="8" t="str">
        <f>IF(E60&lt;&gt;"",E60,VLOOKUP(B60,'[2]Hilfsdatei für Quellen'!$B$3:$P$58,12,FALSE))</f>
        <v>8Kuder2014</v>
      </c>
    </row>
    <row r="61" spans="1:10" x14ac:dyDescent="0.25">
      <c r="A61" t="s">
        <v>67</v>
      </c>
      <c r="B61" s="3" t="s">
        <v>19</v>
      </c>
      <c r="C61" s="3" t="s">
        <v>11</v>
      </c>
      <c r="E61" s="8" t="str">
        <f>IFERROR(VLOOKUP(A61,[1]Sheet1!$A$2:$G$1048576,5,FALSE), "")</f>
        <v>8Pagenkopfetal2020</v>
      </c>
      <c r="F61" s="3" t="str">
        <f>IF(E61&lt;&gt;"",E61,VLOOKUP(B61,'[2]Hilfsdatei für Quellen'!$B$3:$P$58,12,FALSE))</f>
        <v>8Pagenkopfetal2020</v>
      </c>
      <c r="H61" t="str">
        <f t="shared" si="2"/>
        <v/>
      </c>
      <c r="I61" s="3" t="str">
        <f t="shared" si="1"/>
        <v/>
      </c>
    </row>
    <row r="62" spans="1:10" x14ac:dyDescent="0.25">
      <c r="A62" t="s">
        <v>75</v>
      </c>
      <c r="B62" s="3" t="s">
        <v>24</v>
      </c>
      <c r="C62" s="3" t="s">
        <v>11</v>
      </c>
      <c r="E62" s="8" t="str">
        <f>IFERROR(VLOOKUP(A62,[1]Sheet1!$A$2:$G$1048576,5,FALSE), "")</f>
        <v/>
      </c>
      <c r="F62" s="3" t="str">
        <f>IF(E62&lt;&gt;"",E62,VLOOKUP(B62,'[2]Hilfsdatei für Quellen'!$B$3:$P$58,12,FALSE))</f>
        <v>8Pagenkopfetal2020</v>
      </c>
      <c r="H62" t="str">
        <f t="shared" si="2"/>
        <v/>
      </c>
      <c r="I62" s="3" t="str">
        <f t="shared" si="1"/>
        <v/>
      </c>
    </row>
    <row r="63" spans="1:10" x14ac:dyDescent="0.25">
      <c r="A63" t="s">
        <v>83</v>
      </c>
      <c r="B63" s="3" t="s">
        <v>25</v>
      </c>
      <c r="C63" s="3" t="s">
        <v>11</v>
      </c>
      <c r="E63" s="8" t="str">
        <f>IFERROR(VLOOKUP(A63,[1]Sheet1!$A$2:$G$1048576,5,FALSE), "")</f>
        <v/>
      </c>
      <c r="F63" s="3" t="str">
        <f>IF(E63&lt;&gt;"",E63,VLOOKUP(B63,'[2]Hilfsdatei für Quellen'!$B$3:$P$58,12,FALSE))</f>
        <v>8Wouter&amp;Pablo2019, 8ETSAP2010</v>
      </c>
      <c r="H63" t="str">
        <f t="shared" si="2"/>
        <v/>
      </c>
      <c r="I63" s="3" t="str">
        <f t="shared" si="1"/>
        <v/>
      </c>
    </row>
    <row r="64" spans="1:10" x14ac:dyDescent="0.25">
      <c r="A64" t="s">
        <v>89</v>
      </c>
      <c r="B64" s="3" t="s">
        <v>28</v>
      </c>
      <c r="C64" s="3" t="s">
        <v>11</v>
      </c>
      <c r="D64" s="3" t="s">
        <v>137</v>
      </c>
      <c r="E64" s="8" t="str">
        <f>IFERROR(VLOOKUP(A64,[1]Sheet1!$A$2:$G$1048576,5,FALSE), "")</f>
        <v/>
      </c>
      <c r="F64" s="3" t="s">
        <v>145</v>
      </c>
      <c r="H64" t="str">
        <f t="shared" si="2"/>
        <v/>
      </c>
      <c r="I64" s="3" t="str">
        <f t="shared" si="1"/>
        <v/>
      </c>
    </row>
    <row r="65" spans="1:10" x14ac:dyDescent="0.25">
      <c r="A65" t="s">
        <v>97</v>
      </c>
      <c r="B65" s="3" t="s">
        <v>29</v>
      </c>
      <c r="C65" s="3" t="s">
        <v>11</v>
      </c>
      <c r="E65" s="8" t="str">
        <f>IFERROR(VLOOKUP(A65,[1]Sheet1!$A$2:$G$1048576,5,FALSE), "")</f>
        <v>8Aryanpur&amp;Glynn2020</v>
      </c>
      <c r="F65" s="3" t="str">
        <f>IF(E65&lt;&gt;"",E65,VLOOKUP(B65,'[2]Hilfsdatei für Quellen'!$B$3:$P$58,12,FALSE))</f>
        <v>8Aryanpur&amp;Glynn2020</v>
      </c>
      <c r="H65" t="str">
        <f t="shared" si="2"/>
        <v/>
      </c>
      <c r="I65" s="3" t="str">
        <f t="shared" si="1"/>
        <v/>
      </c>
    </row>
    <row r="66" spans="1:10" x14ac:dyDescent="0.25">
      <c r="A66" t="s">
        <v>103</v>
      </c>
      <c r="B66" s="3" t="s">
        <v>30</v>
      </c>
      <c r="C66" s="3" t="s">
        <v>11</v>
      </c>
      <c r="E66" s="8" t="str">
        <f>IFERROR(VLOOKUP(A66,[1]Sheet1!$A$2:$G$1048576,5,FALSE), "")</f>
        <v>8Aryanpur&amp;Glynn2020</v>
      </c>
      <c r="F66" s="3" t="str">
        <f>IF(E66&lt;&gt;"",E66,VLOOKUP(B66,'[2]Hilfsdatei für Quellen'!$B$3:$P$58,12,FALSE))</f>
        <v>8Aryanpur&amp;Glynn2020</v>
      </c>
      <c r="H66" t="str">
        <f t="shared" ref="H66:H78" si="3">IF(ISNUMBER(FIND("conversion_factor_sec", C66)), "unit:PJ", IF(ISNUMBER(FIND("ef_sec", C66)), "unit:t/PJ", IF(ISNUMBER(FIND("conversion_factor_exo", C66)), "unit:BPkm/PJ","")))</f>
        <v/>
      </c>
      <c r="I66" s="3" t="str">
        <f t="shared" si="1"/>
        <v/>
      </c>
    </row>
    <row r="67" spans="1:10" x14ac:dyDescent="0.25">
      <c r="A67" t="s">
        <v>120</v>
      </c>
      <c r="B67" s="3" t="s">
        <v>116</v>
      </c>
      <c r="C67" s="3" t="s">
        <v>11</v>
      </c>
      <c r="E67" s="8" t="str">
        <f>IFERROR(VLOOKUP(A67,[1]Sheet1!$A$2:$G$1048576,5,FALSE), "")</f>
        <v>8Aryanpur&amp;Glynn2020</v>
      </c>
      <c r="F67" s="3" t="str">
        <f>IF(E67&lt;&gt;"",E67,VLOOKUP(B67,'[2]Hilfsdatei für Quellen'!$B$3:$P$58,12,FALSE))</f>
        <v>8Aryanpur&amp;Glynn2020</v>
      </c>
      <c r="H67" t="str">
        <f t="shared" si="3"/>
        <v/>
      </c>
      <c r="I67" s="3" t="str">
        <f t="shared" ref="I67:I96" si="4">IF(AND(G67&lt;&gt;"", H67&lt;&gt;""), G67 &amp; ", " &amp; H67, IF(G67&lt;&gt;"", G67, IF(H67&lt;&gt;"", H67, "")))</f>
        <v/>
      </c>
    </row>
    <row r="68" spans="1:10" x14ac:dyDescent="0.25">
      <c r="A68" t="s">
        <v>130</v>
      </c>
      <c r="B68" s="3" t="s">
        <v>127</v>
      </c>
      <c r="C68" s="3" t="s">
        <v>11</v>
      </c>
      <c r="E68" s="8" t="str">
        <f>IFERROR(VLOOKUP(A68,[1]Sheet1!$A$2:$G$1048576,5,FALSE), "")</f>
        <v>8Pagenkopfetal2020</v>
      </c>
      <c r="F68" s="3" t="str">
        <f>IF(E68&lt;&gt;"",E68,VLOOKUP(B68,'[2]Hilfsdatei für Quellen'!$B$3:$P$58,12,FALSE))</f>
        <v>8Pagenkopfetal2020</v>
      </c>
      <c r="H68" t="str">
        <f t="shared" si="3"/>
        <v/>
      </c>
      <c r="I68" s="3" t="str">
        <f t="shared" si="4"/>
        <v/>
      </c>
    </row>
    <row r="69" spans="1:10" x14ac:dyDescent="0.25">
      <c r="A69" t="s">
        <v>34</v>
      </c>
      <c r="B69" s="3" t="s">
        <v>5</v>
      </c>
      <c r="C69" s="3" t="s">
        <v>9</v>
      </c>
      <c r="D69" s="3" t="str">
        <f>IFERROR(VLOOKUP(A69,[1]Sheet1!$A$2:$G$1048576,4,FALSE), "")</f>
        <v/>
      </c>
      <c r="E69" s="8" t="str">
        <f>VLOOKUP(B69,'[2]Hilfsdatei für Quellen'!$B$3:$K$58,10,FALSE)</f>
        <v>8BMDV2021</v>
      </c>
      <c r="F69" s="3" t="str">
        <f>IF(E69&lt;&gt;"",E69,VLOOKUP(B69,'[2]Hilfsdatei für Quellen'!$B$3:$P$58,9,FALSE))</f>
        <v>8BMDV2021</v>
      </c>
      <c r="H69" t="str">
        <f t="shared" si="3"/>
        <v/>
      </c>
      <c r="I69" s="3" t="str">
        <f t="shared" si="4"/>
        <v/>
      </c>
    </row>
    <row r="70" spans="1:10" x14ac:dyDescent="0.25">
      <c r="A70" t="s">
        <v>49</v>
      </c>
      <c r="B70" s="3" t="s">
        <v>16</v>
      </c>
      <c r="C70" s="3" t="s">
        <v>9</v>
      </c>
      <c r="D70" s="3" t="str">
        <f>IFERROR(VLOOKUP(A70,[1]Sheet1!$A$2:$G$1048576,4,FALSE), "")</f>
        <v/>
      </c>
      <c r="E70" s="8" t="str">
        <f>VLOOKUP(B70,'[2]Hilfsdatei für Quellen'!$B$3:$K$58,10,FALSE)</f>
        <v>8BMDV2021</v>
      </c>
      <c r="F70" s="3" t="str">
        <f>IF(E70&lt;&gt;"",E70,VLOOKUP(B70,'[2]Hilfsdatei für Quellen'!$B$3:$P$58,9,FALSE))</f>
        <v>8BMDV2021</v>
      </c>
      <c r="H70" t="str">
        <f t="shared" si="3"/>
        <v/>
      </c>
      <c r="I70" s="3" t="str">
        <f t="shared" si="4"/>
        <v/>
      </c>
    </row>
    <row r="71" spans="1:10" x14ac:dyDescent="0.25">
      <c r="A71" t="s">
        <v>95</v>
      </c>
      <c r="B71" s="3" t="s">
        <v>29</v>
      </c>
      <c r="C71" s="3" t="s">
        <v>9</v>
      </c>
      <c r="D71" s="3" t="str">
        <f>IFERROR(VLOOKUP(A71,[1]Sheet1!$A$2:$G$1048576,4,FALSE), "")</f>
        <v/>
      </c>
      <c r="E71" s="8" t="str">
        <f>VLOOKUP(B71,'[2]Hilfsdatei für Quellen'!$B$3:$K$58,10,FALSE)</f>
        <v>8BMDV2021</v>
      </c>
      <c r="F71" s="3" t="str">
        <f>IF(E71&lt;&gt;"",E71,VLOOKUP(B71,'[2]Hilfsdatei für Quellen'!$B$3:$P$58,9,FALSE))</f>
        <v>8BMDV2021</v>
      </c>
      <c r="H71" t="str">
        <f t="shared" si="3"/>
        <v/>
      </c>
      <c r="I71" s="3" t="str">
        <f t="shared" si="4"/>
        <v/>
      </c>
    </row>
    <row r="72" spans="1:10" x14ac:dyDescent="0.25">
      <c r="A72" t="s">
        <v>101</v>
      </c>
      <c r="B72" s="3" t="s">
        <v>30</v>
      </c>
      <c r="C72" s="3" t="s">
        <v>9</v>
      </c>
      <c r="D72" s="3" t="str">
        <f>IFERROR(VLOOKUP(A72,[1]Sheet1!$A$2:$G$1048576,4,FALSE), "")</f>
        <v/>
      </c>
      <c r="E72" s="8" t="str">
        <f>VLOOKUP(B72,'[2]Hilfsdatei für Quellen'!$B$3:$K$58,10,FALSE)</f>
        <v>8BMDV2021</v>
      </c>
      <c r="F72" s="3" t="str">
        <f>IF(E72&lt;&gt;"",E72,VLOOKUP(B72,'[2]Hilfsdatei für Quellen'!$B$3:$P$58,9,FALSE))</f>
        <v>8BMDV2021</v>
      </c>
      <c r="H72" t="str">
        <f t="shared" si="3"/>
        <v/>
      </c>
      <c r="I72" s="3" t="str">
        <f t="shared" si="4"/>
        <v/>
      </c>
    </row>
    <row r="73" spans="1:10" x14ac:dyDescent="0.25">
      <c r="A73" t="s">
        <v>35</v>
      </c>
      <c r="B73" s="3" t="s">
        <v>5</v>
      </c>
      <c r="C73" s="3" t="s">
        <v>10</v>
      </c>
      <c r="D73" s="3" t="s">
        <v>138</v>
      </c>
      <c r="E73" s="8" t="str">
        <f>IFERROR(VLOOKUP(A73,[1]Sheet1!$A$2:$G$1048576,5,FALSE), "")</f>
        <v/>
      </c>
      <c r="F73" s="3" t="s">
        <v>139</v>
      </c>
      <c r="H73" t="str">
        <f t="shared" si="3"/>
        <v/>
      </c>
      <c r="I73" s="3" t="str">
        <f t="shared" si="4"/>
        <v/>
      </c>
    </row>
    <row r="74" spans="1:10" x14ac:dyDescent="0.25">
      <c r="A74" t="s">
        <v>41</v>
      </c>
      <c r="B74" s="3" t="s">
        <v>14</v>
      </c>
      <c r="C74" s="3" t="s">
        <v>10</v>
      </c>
      <c r="D74" s="3" t="str">
        <f>IFERROR(VLOOKUP(A74,[1]Sheet1!$A$2:$G$1048576,4,FALSE), "")</f>
        <v>own calculation based on</v>
      </c>
      <c r="E74" s="8" t="str">
        <f>IFERROR(VLOOKUP(A74,[1]Sheet1!$A$2:$G$1048576,5,FALSE), "")</f>
        <v>8Aryanpur&amp;Glynn2020</v>
      </c>
      <c r="F74" s="3" t="str">
        <f>IF(E74&lt;&gt;"",E74,VLOOKUP(B74,'[2]Hilfsdatei für Quellen'!$B$3:$P$58,14,FALSE))</f>
        <v>8Aryanpur&amp;Glynn2020</v>
      </c>
      <c r="H74" t="str">
        <f t="shared" si="3"/>
        <v/>
      </c>
      <c r="I74" s="3" t="str">
        <f t="shared" si="4"/>
        <v/>
      </c>
    </row>
    <row r="75" spans="1:10" x14ac:dyDescent="0.25">
      <c r="A75" t="s">
        <v>50</v>
      </c>
      <c r="B75" s="3" t="s">
        <v>16</v>
      </c>
      <c r="C75" s="3" t="s">
        <v>10</v>
      </c>
      <c r="F75" s="3" t="s">
        <v>148</v>
      </c>
      <c r="H75" t="str">
        <f t="shared" si="3"/>
        <v/>
      </c>
      <c r="I75" s="3" t="str">
        <f t="shared" si="4"/>
        <v/>
      </c>
      <c r="J75" s="8" t="str">
        <f>IF(E75&lt;&gt;"",E75,VLOOKUP(B75,'[2]Hilfsdatei für Quellen'!$B$3:$P$58,14,FALSE))</f>
        <v>8Kuder2014</v>
      </c>
    </row>
    <row r="76" spans="1:10" x14ac:dyDescent="0.25">
      <c r="A76" t="s">
        <v>56</v>
      </c>
      <c r="B76" s="3" t="s">
        <v>18</v>
      </c>
      <c r="C76" s="3" t="s">
        <v>10</v>
      </c>
      <c r="F76" s="3" t="s">
        <v>148</v>
      </c>
      <c r="H76" t="str">
        <f t="shared" si="3"/>
        <v/>
      </c>
      <c r="I76" s="3" t="str">
        <f t="shared" si="4"/>
        <v/>
      </c>
      <c r="J76" s="8" t="str">
        <f>IF(E76&lt;&gt;"",E76,VLOOKUP(B76,'[2]Hilfsdatei für Quellen'!$B$3:$P$58,14,FALSE))</f>
        <v>8Kuder2014</v>
      </c>
    </row>
    <row r="77" spans="1:10" x14ac:dyDescent="0.25">
      <c r="A77" t="s">
        <v>66</v>
      </c>
      <c r="B77" s="3" t="s">
        <v>19</v>
      </c>
      <c r="C77" s="3" t="s">
        <v>10</v>
      </c>
      <c r="E77" s="8" t="str">
        <f>IFERROR(VLOOKUP(A77,[1]Sheet1!$A$2:$G$1048576,5,FALSE), "")</f>
        <v>8DeutscheBahnAG2023</v>
      </c>
      <c r="F77" s="3" t="str">
        <f>IF(E77&lt;&gt;"",E77,VLOOKUP(B77,'[2]Hilfsdatei für Quellen'!$B$3:$P$58,14,FALSE))</f>
        <v>8DeutscheBahnAG2023</v>
      </c>
      <c r="H77" t="str">
        <f t="shared" si="3"/>
        <v/>
      </c>
      <c r="I77" s="3" t="str">
        <f t="shared" si="4"/>
        <v/>
      </c>
    </row>
    <row r="78" spans="1:10" x14ac:dyDescent="0.25">
      <c r="A78" t="s">
        <v>74</v>
      </c>
      <c r="B78" s="3" t="s">
        <v>24</v>
      </c>
      <c r="C78" s="3" t="s">
        <v>10</v>
      </c>
      <c r="D78" s="3" t="s">
        <v>137</v>
      </c>
      <c r="E78" s="8" t="str">
        <f>IFERROR(VLOOKUP(A78,[1]Sheet1!$A$2:$G$1048576,5,FALSE), "")</f>
        <v/>
      </c>
      <c r="F78" s="3" t="s">
        <v>115</v>
      </c>
      <c r="H78" t="str">
        <f t="shared" si="3"/>
        <v/>
      </c>
      <c r="I78" s="3" t="str">
        <f t="shared" si="4"/>
        <v/>
      </c>
    </row>
    <row r="79" spans="1:10" x14ac:dyDescent="0.25">
      <c r="A79" t="s">
        <v>81</v>
      </c>
      <c r="B79" s="3" t="s">
        <v>25</v>
      </c>
      <c r="C79" s="3" t="s">
        <v>10</v>
      </c>
      <c r="D79" s="3" t="s">
        <v>137</v>
      </c>
      <c r="E79" s="8" t="str">
        <f>IFERROR(VLOOKUP(A79,[1]Sheet1!$A$2:$G$1048576,5,FALSE), "")</f>
        <v/>
      </c>
      <c r="F79" s="3" t="s">
        <v>145</v>
      </c>
      <c r="I79" s="3" t="str">
        <f t="shared" si="4"/>
        <v/>
      </c>
    </row>
    <row r="80" spans="1:10" x14ac:dyDescent="0.25">
      <c r="A80" t="s">
        <v>87</v>
      </c>
      <c r="B80" s="3" t="s">
        <v>28</v>
      </c>
      <c r="C80" s="3" t="s">
        <v>10</v>
      </c>
      <c r="D80" s="3" t="s">
        <v>110</v>
      </c>
      <c r="E80" s="8" t="str">
        <f>IFERROR(VLOOKUP(A80,[1]Sheet1!$A$2:$G$1048576,5,FALSE), "")</f>
        <v/>
      </c>
      <c r="F80" s="3" t="s">
        <v>139</v>
      </c>
      <c r="I80" s="3" t="str">
        <f t="shared" si="4"/>
        <v/>
      </c>
    </row>
    <row r="81" spans="1:9" x14ac:dyDescent="0.25">
      <c r="A81" t="s">
        <v>96</v>
      </c>
      <c r="B81" s="3" t="s">
        <v>29</v>
      </c>
      <c r="C81" s="3" t="s">
        <v>10</v>
      </c>
      <c r="D81" s="3" t="str">
        <f>IFERROR(VLOOKUP(A81,[1]Sheet1!$A$2:$G$1048576,4,FALSE), "")</f>
        <v>own calculation based on</v>
      </c>
      <c r="E81" s="8" t="str">
        <f>IFERROR(VLOOKUP(A81,[1]Sheet1!$A$2:$G$1048576,5,FALSE), "")</f>
        <v>8DeutscheBahnAG2023</v>
      </c>
      <c r="F81" s="3" t="str">
        <f>IF(E81&lt;&gt;"",E81,VLOOKUP(B81,'[2]Hilfsdatei für Quellen'!$B$3:$P$58,14,FALSE))</f>
        <v>8DeutscheBahnAG2023</v>
      </c>
      <c r="I81" s="3" t="str">
        <f t="shared" si="4"/>
        <v/>
      </c>
    </row>
    <row r="82" spans="1:9" x14ac:dyDescent="0.25">
      <c r="A82" t="s">
        <v>102</v>
      </c>
      <c r="B82" s="3" t="s">
        <v>30</v>
      </c>
      <c r="C82" s="3" t="s">
        <v>10</v>
      </c>
      <c r="D82" s="3" t="str">
        <f>IFERROR(VLOOKUP(A82,[1]Sheet1!$A$2:$G$1048576,4,FALSE), "")</f>
        <v>own calculation based on</v>
      </c>
      <c r="E82" s="8" t="str">
        <f>IFERROR(VLOOKUP(A82,[1]Sheet1!$A$2:$G$1048576,5,FALSE), "")</f>
        <v>8DeutscheBahnAG2023, 8DLR&amp;DIW2023</v>
      </c>
      <c r="F82" s="3" t="str">
        <f>IF(E82&lt;&gt;"",E82,VLOOKUP(B82,'[2]Hilfsdatei für Quellen'!$B$3:$P$58,14,FALSE))</f>
        <v>8DeutscheBahnAG2023, 8DLR&amp;DIW2023</v>
      </c>
      <c r="I82" s="3" t="str">
        <f t="shared" si="4"/>
        <v/>
      </c>
    </row>
    <row r="83" spans="1:9" x14ac:dyDescent="0.25">
      <c r="A83" t="s">
        <v>119</v>
      </c>
      <c r="B83" s="3" t="s">
        <v>116</v>
      </c>
      <c r="C83" s="3" t="s">
        <v>10</v>
      </c>
      <c r="E83" s="8" t="str">
        <f>IFERROR(VLOOKUP(A83,[1]Sheet1!$A$2:$G$1048576,5,FALSE), "")</f>
        <v>8DeutscheBahnAG2023</v>
      </c>
      <c r="F83" s="3" t="str">
        <f>IF(E83&lt;&gt;"",E83,VLOOKUP(B83,'[2]Hilfsdatei für Quellen'!$B$3:$P$58,14,FALSE))</f>
        <v>8DeutscheBahnAG2023</v>
      </c>
      <c r="I83" s="3" t="str">
        <f t="shared" si="4"/>
        <v/>
      </c>
    </row>
    <row r="84" spans="1:9" x14ac:dyDescent="0.25">
      <c r="A84" t="s">
        <v>128</v>
      </c>
      <c r="B84" s="3" t="s">
        <v>127</v>
      </c>
      <c r="C84" s="3" t="s">
        <v>10</v>
      </c>
      <c r="E84" s="8" t="str">
        <f>IFERROR(VLOOKUP(A84,[1]Sheet1!$A$2:$G$1048576,5,FALSE), "")</f>
        <v>8DeutscheBahnAG2023</v>
      </c>
      <c r="F84" s="3" t="str">
        <f>IF(E84&lt;&gt;"",E84,VLOOKUP(B84,'[2]Hilfsdatei für Quellen'!$B$3:$P$58,14,FALSE))</f>
        <v>8DeutscheBahnAG2023</v>
      </c>
      <c r="I84" s="3" t="str">
        <f t="shared" si="4"/>
        <v/>
      </c>
    </row>
    <row r="85" spans="1:9" x14ac:dyDescent="0.25">
      <c r="A85" t="s">
        <v>107</v>
      </c>
      <c r="B85" s="3" t="s">
        <v>5</v>
      </c>
      <c r="C85" s="3" t="s">
        <v>8</v>
      </c>
      <c r="D85" s="3" t="s">
        <v>137</v>
      </c>
      <c r="E85" s="8" t="str">
        <f>IFERROR(VLOOKUP(A85,[1]Sheet1!$A$2:$G$1048576,5,FALSE), "")</f>
        <v/>
      </c>
      <c r="F85" s="3" t="s">
        <v>142</v>
      </c>
      <c r="I85" s="3" t="str">
        <f t="shared" si="4"/>
        <v/>
      </c>
    </row>
    <row r="86" spans="1:9" x14ac:dyDescent="0.25">
      <c r="A86" t="s">
        <v>40</v>
      </c>
      <c r="B86" s="3" t="s">
        <v>14</v>
      </c>
      <c r="C86" s="3" t="s">
        <v>8</v>
      </c>
      <c r="E86" s="8" t="str">
        <f>IFERROR(VLOOKUP(A86,[1]Sheet1!$A$2:$G$1048576,5,FALSE), "")</f>
        <v>8Wouter&amp;Pablo2019</v>
      </c>
      <c r="F86" s="3" t="str">
        <f>IF(E86&lt;&gt;"",E86,VLOOKUP(B86,'[2]Hilfsdatei für Quellen'!$B$3:$P$58,15,FALSE))</f>
        <v>8Wouter&amp;Pablo2019</v>
      </c>
      <c r="I86" s="3" t="str">
        <f t="shared" si="4"/>
        <v/>
      </c>
    </row>
    <row r="87" spans="1:9" x14ac:dyDescent="0.25">
      <c r="A87" t="s">
        <v>48</v>
      </c>
      <c r="B87" s="3" t="s">
        <v>16</v>
      </c>
      <c r="C87" s="3" t="s">
        <v>8</v>
      </c>
      <c r="D87" s="3" t="str">
        <f>IFERROR(VLOOKUP(A87,[1]Sheet1!$A$2:$G$1048576,4,FALSE), "")</f>
        <v>own calculation based on</v>
      </c>
      <c r="E87" s="8" t="str">
        <f>IFERROR(VLOOKUP(A87,[1]Sheet1!$A$2:$G$1048576,5,FALSE), "")</f>
        <v>8DeutscheBahnAG2023, 8DLR&amp;DIW2023</v>
      </c>
      <c r="F87" s="3" t="str">
        <f>IF(E87&lt;&gt;"",E87,VLOOKUP(B87,'[2]Hilfsdatei für Quellen'!$B$3:$P$58,15,FALSE))</f>
        <v>8DeutscheBahnAG2023, 8DLR&amp;DIW2023</v>
      </c>
      <c r="I87" s="3" t="str">
        <f t="shared" si="4"/>
        <v/>
      </c>
    </row>
    <row r="88" spans="1:9" x14ac:dyDescent="0.25">
      <c r="A88" t="s">
        <v>55</v>
      </c>
      <c r="B88" s="3" t="s">
        <v>18</v>
      </c>
      <c r="C88" s="3" t="s">
        <v>8</v>
      </c>
      <c r="D88" s="3" t="str">
        <f>IFERROR(VLOOKUP(A88,[1]Sheet1!$A$2:$G$1048576,4,FALSE), "")</f>
        <v>own calculation based on</v>
      </c>
      <c r="E88" s="8" t="str">
        <f>IFERROR(VLOOKUP(A88,[1]Sheet1!$A$2:$G$1048576,5,FALSE), "")</f>
        <v>8DeutscheBahnAG2023</v>
      </c>
      <c r="F88" s="3" t="str">
        <f>IF(E88&lt;&gt;"",E88,VLOOKUP(B88,'[2]Hilfsdatei für Quellen'!$B$3:$P$58,15,FALSE))</f>
        <v>8DeutscheBahnAG2023</v>
      </c>
      <c r="I88" s="3" t="str">
        <f t="shared" si="4"/>
        <v/>
      </c>
    </row>
    <row r="89" spans="1:9" x14ac:dyDescent="0.25">
      <c r="A89" t="s">
        <v>64</v>
      </c>
      <c r="B89" s="3" t="s">
        <v>19</v>
      </c>
      <c r="C89" s="3" t="s">
        <v>8</v>
      </c>
      <c r="D89" s="3" t="str">
        <f>IFERROR(VLOOKUP(A89,[1]Sheet1!$A$2:$G$1048576,4,FALSE), "")</f>
        <v>own calculation based on</v>
      </c>
      <c r="E89" s="8" t="str">
        <f>IFERROR(VLOOKUP(A89,[1]Sheet1!$A$2:$G$1048576,5,FALSE), "")</f>
        <v>8DeutscheBahnAG2023</v>
      </c>
      <c r="F89" s="3" t="str">
        <f>IF(E89&lt;&gt;"",E89,VLOOKUP(B89,'[2]Hilfsdatei für Quellen'!$B$3:$P$58,15,FALSE))</f>
        <v>8DeutscheBahnAG2023</v>
      </c>
      <c r="I89" s="3" t="str">
        <f t="shared" si="4"/>
        <v/>
      </c>
    </row>
    <row r="90" spans="1:9" x14ac:dyDescent="0.25">
      <c r="A90" t="s">
        <v>73</v>
      </c>
      <c r="B90" s="3" t="s">
        <v>24</v>
      </c>
      <c r="C90" s="3" t="s">
        <v>8</v>
      </c>
      <c r="D90" s="3" t="s">
        <v>110</v>
      </c>
      <c r="E90" s="8" t="str">
        <f>IFERROR(VLOOKUP(A90,[1]Sheet1!$A$2:$G$1048576,5,FALSE), "")</f>
        <v/>
      </c>
      <c r="F90" s="3" t="s">
        <v>139</v>
      </c>
      <c r="I90" s="3" t="str">
        <f t="shared" si="4"/>
        <v/>
      </c>
    </row>
    <row r="91" spans="1:9" x14ac:dyDescent="0.25">
      <c r="A91" t="s">
        <v>84</v>
      </c>
      <c r="B91" s="3" t="s">
        <v>25</v>
      </c>
      <c r="C91" s="3" t="s">
        <v>8</v>
      </c>
      <c r="D91" s="3" t="s">
        <v>110</v>
      </c>
      <c r="E91" s="8" t="str">
        <f>IFERROR(VLOOKUP(A91,[1]Sheet1!$A$2:$G$1048576,5,FALSE), "")</f>
        <v/>
      </c>
      <c r="F91" s="3" t="s">
        <v>140</v>
      </c>
      <c r="I91" s="3" t="str">
        <f t="shared" si="4"/>
        <v/>
      </c>
    </row>
    <row r="92" spans="1:9" x14ac:dyDescent="0.25">
      <c r="A92" t="s">
        <v>91</v>
      </c>
      <c r="B92" s="3" t="s">
        <v>28</v>
      </c>
      <c r="C92" s="3" t="s">
        <v>8</v>
      </c>
      <c r="D92" s="3" t="s">
        <v>110</v>
      </c>
      <c r="E92" s="8" t="str">
        <f>IFERROR(VLOOKUP(A92,[1]Sheet1!$A$2:$G$1048576,5,FALSE), "")</f>
        <v/>
      </c>
      <c r="F92" s="3" t="s">
        <v>139</v>
      </c>
      <c r="I92" s="3" t="str">
        <f t="shared" si="4"/>
        <v/>
      </c>
    </row>
    <row r="93" spans="1:9" x14ac:dyDescent="0.25">
      <c r="A93" t="s">
        <v>98</v>
      </c>
      <c r="B93" s="3" t="s">
        <v>29</v>
      </c>
      <c r="C93" s="3" t="s">
        <v>8</v>
      </c>
      <c r="D93" s="3" t="str">
        <f>IFERROR(VLOOKUP(A93,[1]Sheet1!$A$2:$G$1048576,4,FALSE), "")</f>
        <v>own calculation based on</v>
      </c>
      <c r="E93" s="8" t="str">
        <f>IFERROR(VLOOKUP(A93,[1]Sheet1!$A$2:$G$1048576,5,FALSE), "")</f>
        <v>8DeutscheBahnAG2023, 8DLR&amp;DIW2023</v>
      </c>
      <c r="F93" s="3" t="str">
        <f>IF(E93&lt;&gt;"",E93,VLOOKUP(B93,'[2]Hilfsdatei für Quellen'!$B$3:$P$58,15,FALSE))</f>
        <v>8DeutscheBahnAG2023, 8DLR&amp;DIW2023</v>
      </c>
      <c r="I93" s="3" t="str">
        <f t="shared" si="4"/>
        <v/>
      </c>
    </row>
    <row r="94" spans="1:9" x14ac:dyDescent="0.25">
      <c r="A94" t="s">
        <v>105</v>
      </c>
      <c r="B94" s="3" t="s">
        <v>30</v>
      </c>
      <c r="C94" s="3" t="s">
        <v>8</v>
      </c>
      <c r="D94" s="3" t="str">
        <f>IFERROR(VLOOKUP(A94,[1]Sheet1!$A$2:$G$1048576,4,FALSE), "")</f>
        <v>own calculation based on</v>
      </c>
      <c r="E94" s="8" t="str">
        <f>IFERROR(VLOOKUP(A94,[1]Sheet1!$A$2:$G$1048576,5,FALSE), "")</f>
        <v>8DeutscheBahnAG2023, 8DLR&amp;DIW2023</v>
      </c>
      <c r="F94" s="3" t="str">
        <f>IF(E94&lt;&gt;"",E94,VLOOKUP(B94,'[2]Hilfsdatei für Quellen'!$B$3:$P$58,15,FALSE))</f>
        <v>8DeutscheBahnAG2023, 8DLR&amp;DIW2023</v>
      </c>
      <c r="I94" s="3" t="str">
        <f t="shared" si="4"/>
        <v/>
      </c>
    </row>
    <row r="95" spans="1:9" x14ac:dyDescent="0.25">
      <c r="A95" t="s">
        <v>117</v>
      </c>
      <c r="B95" s="3" t="s">
        <v>116</v>
      </c>
      <c r="C95" s="3" t="s">
        <v>8</v>
      </c>
      <c r="D95" s="3" t="s">
        <v>137</v>
      </c>
      <c r="E95" s="8" t="s">
        <v>142</v>
      </c>
      <c r="F95" s="3" t="s">
        <v>142</v>
      </c>
      <c r="I95" s="3" t="str">
        <f t="shared" si="4"/>
        <v/>
      </c>
    </row>
    <row r="96" spans="1:9" x14ac:dyDescent="0.25">
      <c r="A96" t="s">
        <v>129</v>
      </c>
      <c r="B96" s="3" t="s">
        <v>127</v>
      </c>
      <c r="C96" s="3" t="s">
        <v>8</v>
      </c>
      <c r="E96" s="8" t="str">
        <f>IFERROR(VLOOKUP(A96,[1]Sheet1!$A$2:$G$1048576,5,FALSE), "")</f>
        <v>8DeutscheBahnAG2023</v>
      </c>
      <c r="F96" s="3" t="str">
        <f>IF(E96&lt;&gt;"",E96,VLOOKUP(B96,'[2]Hilfsdatei für Quellen'!$B$3:$P$58,15,FALSE))</f>
        <v>8DeutscheBahnAG2023</v>
      </c>
      <c r="I96" s="3" t="str">
        <f t="shared" si="4"/>
        <v/>
      </c>
    </row>
  </sheetData>
  <autoFilter ref="F1:F96" xr:uid="{14FFA1A4-A0F0-4FEB-A55C-D16C32CFC3A0}"/>
  <sortState ref="A2:F96">
    <sortCondition ref="C2:C96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Ortlieb, Felicitas</cp:lastModifiedBy>
  <dcterms:created xsi:type="dcterms:W3CDTF">2024-08-12T08:27:06Z</dcterms:created>
  <dcterms:modified xsi:type="dcterms:W3CDTF">2024-08-28T09:28:06Z</dcterms:modified>
</cp:coreProperties>
</file>