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enovo\Videos\excel\excel sheets\"/>
    </mc:Choice>
  </mc:AlternateContent>
  <xr:revisionPtr revIDLastSave="0" documentId="13_ncr:1_{BD06955C-5448-42EB-ADA7-DD522E9DF5E6}" xr6:coauthVersionLast="47" xr6:coauthVersionMax="47" xr10:uidLastSave="{00000000-0000-0000-0000-000000000000}"/>
  <bookViews>
    <workbookView xWindow="-110" yWindow="-110" windowWidth="19420" windowHeight="10560" firstSheet="6" activeTab="9" xr2:uid="{9C504889-49C9-40B1-AAA2-560E668D4FD1}"/>
  </bookViews>
  <sheets>
    <sheet name="EXCEL 103 PRACTICE" sheetId="10" r:id="rId1"/>
    <sheet name="IF FUNCTION 01 Practice" sheetId="3" r:id="rId2"/>
    <sheet name="CONCATENATE Practice" sheetId="7" r:id="rId3"/>
    <sheet name="VLOOKUP FUNCTION Practice" sheetId="2" r:id="rId4"/>
    <sheet name="INDEX MATCH FUNCTION Practice" sheetId="6" r:id="rId5"/>
    <sheet name="CUSTOMER INFO" sheetId="1" r:id="rId6"/>
    <sheet name="LEFT RIGHT MID Practice" sheetId="4" r:id="rId7"/>
    <sheet name="SUMIF Practice" sheetId="5" r:id="rId8"/>
    <sheet name="Single Data Table Practice" sheetId="8" r:id="rId9"/>
    <sheet name="Multi Data Table" sheetId="9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8" l="1"/>
  <c r="J8" i="5"/>
  <c r="I8" i="5"/>
  <c r="H11" i="4"/>
  <c r="H12" i="4"/>
  <c r="H13" i="4"/>
  <c r="H14" i="4"/>
  <c r="H15" i="4"/>
  <c r="H16" i="4"/>
  <c r="H17" i="4"/>
  <c r="G11" i="4"/>
  <c r="G12" i="4"/>
  <c r="G13" i="4"/>
  <c r="G14" i="4"/>
  <c r="G15" i="4"/>
  <c r="G16" i="4"/>
  <c r="G17" i="4"/>
  <c r="E13" i="4"/>
  <c r="E14" i="4"/>
  <c r="E15" i="4"/>
  <c r="E16" i="4"/>
  <c r="E17" i="4"/>
  <c r="E12" i="4"/>
  <c r="F13" i="4"/>
  <c r="F14" i="4"/>
  <c r="F15" i="4"/>
  <c r="F16" i="4"/>
  <c r="F17" i="4"/>
  <c r="F12" i="4"/>
  <c r="D13" i="4"/>
  <c r="D14" i="4"/>
  <c r="D15" i="4"/>
  <c r="D16" i="4"/>
  <c r="D17" i="4"/>
  <c r="D12" i="4"/>
  <c r="C13" i="4"/>
  <c r="C14" i="4"/>
  <c r="C15" i="4"/>
  <c r="C16" i="4"/>
  <c r="C17" i="4"/>
  <c r="C12" i="4"/>
  <c r="D9" i="6" l="1"/>
  <c r="F9" i="6"/>
  <c r="H9" i="6" l="1"/>
  <c r="I9" i="6"/>
  <c r="J9" i="6"/>
  <c r="G9" i="6"/>
  <c r="F12" i="2" l="1"/>
  <c r="D12" i="2"/>
  <c r="J9" i="2"/>
  <c r="I9" i="2"/>
  <c r="G9" i="2"/>
  <c r="H9" i="2"/>
  <c r="F9" i="2"/>
  <c r="D10" i="3"/>
  <c r="D11" i="3"/>
  <c r="D12" i="3"/>
  <c r="D13" i="3"/>
  <c r="D14" i="3"/>
  <c r="D15" i="3"/>
  <c r="D16" i="3"/>
  <c r="D17" i="3"/>
  <c r="D18" i="3"/>
  <c r="D19" i="3"/>
  <c r="D20" i="3"/>
  <c r="S16" i="9"/>
  <c r="V12" i="9"/>
  <c r="B9" i="9"/>
  <c r="L7" i="9"/>
  <c r="C15" i="8"/>
  <c r="C20" i="7"/>
  <c r="E20" i="7" s="1"/>
  <c r="C18" i="7"/>
  <c r="E18" i="7" s="1"/>
  <c r="C17" i="7"/>
  <c r="E17" i="7" s="1"/>
  <c r="C16" i="7"/>
  <c r="E16" i="7" s="1"/>
  <c r="C15" i="7"/>
  <c r="E15" i="7" s="1"/>
  <c r="C14" i="7"/>
  <c r="E14" i="7" s="1"/>
  <c r="C13" i="7"/>
  <c r="E13" i="7" s="1"/>
  <c r="C12" i="7"/>
  <c r="E12" i="7" s="1"/>
  <c r="C11" i="7"/>
  <c r="E11" i="7" s="1"/>
  <c r="C10" i="7"/>
  <c r="E10" i="7" s="1"/>
  <c r="C19" i="7"/>
  <c r="E19" i="7" s="1"/>
  <c r="F11" i="4" l="1"/>
  <c r="E11" i="4"/>
  <c r="D11" i="4"/>
  <c r="C11" i="4"/>
  <c r="D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Kyle Pew</author>
  </authors>
  <commentList>
    <comment ref="B9" authorId="0" shapeId="0" xr:uid="{D55D8FFA-CB62-40CA-81D1-23A0EC289207}">
      <text>
        <r>
          <rPr>
            <b/>
            <sz val="9"/>
            <color indexed="81"/>
            <rFont val="Tahoma"/>
            <family val="2"/>
          </rPr>
          <t>SELECT CUSTOMER 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Kyle Pew</author>
  </authors>
  <commentList>
    <comment ref="B9" authorId="0" shapeId="0" xr:uid="{BF7F000C-8B1B-45B3-BAC0-D54BD241A07D}">
      <text>
        <r>
          <rPr>
            <b/>
            <sz val="9"/>
            <color indexed="81"/>
            <rFont val="Tahoma"/>
            <family val="2"/>
          </rPr>
          <t>SELECT CUSTOMER ID</t>
        </r>
      </text>
    </comment>
  </commentList>
</comments>
</file>

<file path=xl/sharedStrings.xml><?xml version="1.0" encoding="utf-8"?>
<sst xmlns="http://schemas.openxmlformats.org/spreadsheetml/2006/main" count="1189" uniqueCount="860">
  <si>
    <t>ALFKI</t>
  </si>
  <si>
    <t>Alfreds Futterkiste</t>
  </si>
  <si>
    <t>Maria Anders</t>
  </si>
  <si>
    <t>Obere Str. 57</t>
  </si>
  <si>
    <t>Berlin</t>
  </si>
  <si>
    <t/>
  </si>
  <si>
    <t>12209</t>
  </si>
  <si>
    <t>Germany</t>
  </si>
  <si>
    <t>030-0074321</t>
  </si>
  <si>
    <t>ANATR</t>
  </si>
  <si>
    <t>Ana Trujillo Emparedados y helados</t>
  </si>
  <si>
    <t>Ana Trujillo</t>
  </si>
  <si>
    <t>Avda. de la Constitución 2222</t>
  </si>
  <si>
    <t>México D.F.</t>
  </si>
  <si>
    <t>05021</t>
  </si>
  <si>
    <t>Mexico</t>
  </si>
  <si>
    <t>(5) 555-4729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</si>
  <si>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</si>
  <si>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</si>
  <si>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</si>
  <si>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</si>
  <si>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</si>
  <si>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</si>
  <si>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</si>
  <si>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</si>
  <si>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</si>
  <si>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</si>
  <si>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</si>
  <si>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</si>
  <si>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</si>
  <si>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</si>
  <si>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</si>
  <si>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</si>
  <si>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</si>
  <si>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</si>
  <si>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</si>
  <si>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</si>
  <si>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</si>
  <si>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0921-12 34 65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</si>
  <si>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</si>
  <si>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</si>
  <si>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</si>
  <si>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</si>
  <si>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</si>
  <si>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</si>
  <si>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</si>
  <si>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</si>
  <si>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</si>
  <si>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</si>
  <si>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</si>
  <si>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</si>
  <si>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</si>
  <si>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</si>
  <si>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88.60.15.31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</si>
  <si>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</si>
  <si>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</si>
  <si>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</si>
  <si>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</si>
  <si>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</si>
  <si>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</si>
  <si>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</si>
  <si>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</si>
  <si>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</si>
  <si>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</si>
  <si>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</si>
  <si>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</si>
  <si>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</si>
  <si>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</si>
  <si>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</si>
  <si>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</si>
  <si>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</si>
  <si>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</si>
  <si>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</si>
  <si>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</si>
  <si>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</si>
  <si>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</si>
  <si>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</si>
  <si>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(604) 555-4729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</si>
  <si>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</si>
  <si>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</si>
  <si>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</si>
  <si>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</si>
  <si>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</si>
  <si>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</si>
  <si>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</si>
  <si>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</si>
  <si>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</si>
  <si>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</si>
  <si>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</si>
  <si>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</si>
  <si>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</si>
  <si>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(1) 135-5555</t>
  </si>
  <si>
    <t>CENTC</t>
  </si>
  <si>
    <t>Centro comercial Moctezuma</t>
  </si>
  <si>
    <t>Francisco Chang</t>
  </si>
  <si>
    <t>Sierras de Granada 9993</t>
  </si>
  <si>
    <t>05022</t>
  </si>
  <si>
    <t>(5) 555-3392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</si>
  <si>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</si>
  <si>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</si>
  <si>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</si>
  <si>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</si>
  <si>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</si>
  <si>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</si>
  <si>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</si>
  <si>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</si>
  <si>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</si>
  <si>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</si>
  <si>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</si>
  <si>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</si>
  <si>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</si>
  <si>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</si>
  <si>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</si>
  <si>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</si>
  <si>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</si>
  <si>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</si>
  <si>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</si>
  <si>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</si>
  <si>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 xml:space="preserve">Berkeley Gardens 12  Brewery </t>
  </si>
  <si>
    <t>WX1 6LT</t>
  </si>
  <si>
    <t>(171) 555-2282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</si>
  <si>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</si>
  <si>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</si>
  <si>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</si>
  <si>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</si>
  <si>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</si>
  <si>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</si>
  <si>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</si>
  <si>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</si>
  <si>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</si>
  <si>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</si>
  <si>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</si>
  <si>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</si>
  <si>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</si>
  <si>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</si>
  <si>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EASTC</t>
  </si>
  <si>
    <t>Eastern Connection</t>
  </si>
  <si>
    <t>Ann Devon</t>
  </si>
  <si>
    <t>35 King George</t>
  </si>
  <si>
    <t>WX3 6FW</t>
  </si>
  <si>
    <t>(171) 555-0297</t>
  </si>
  <si>
    <t>ERNSH</t>
  </si>
  <si>
    <t>Ernst Handel</t>
  </si>
  <si>
    <t>Roland Mendel</t>
  </si>
  <si>
    <t>Kirchgasse 6</t>
  </si>
  <si>
    <t>Graz</t>
  </si>
  <si>
    <t>8010</t>
  </si>
  <si>
    <t>Austria</t>
  </si>
  <si>
    <t>7675-3425</t>
  </si>
  <si>
    <t>FAMIA</t>
  </si>
  <si>
    <t>Familia Arquibaldo</t>
  </si>
  <si>
    <t>Aria Cruz</t>
  </si>
  <si>
    <t>Rua Orós, 92</t>
  </si>
  <si>
    <t>05442-030</t>
  </si>
  <si>
    <t>(11) 555-9857</t>
  </si>
  <si>
    <t>FISSA</t>
  </si>
  <si>
    <t>FISSA Fabrica Inter. Salchichas S.A.</t>
  </si>
  <si>
    <t>Diego Roel</t>
  </si>
  <si>
    <t>C/ Moralzarzal, 86</t>
  </si>
  <si>
    <t>28034</t>
  </si>
  <si>
    <t>(91) 555 94 44</t>
  </si>
  <si>
    <t>FOLIG</t>
  </si>
  <si>
    <t>Folies gourmandes</t>
  </si>
  <si>
    <t>Martine Rancé</t>
  </si>
  <si>
    <t>184, chaussée de Tournai</t>
  </si>
  <si>
    <t>Lille</t>
  </si>
  <si>
    <t>59000</t>
  </si>
  <si>
    <t>20.16.10.16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</si>
  <si>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</si>
  <si>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</si>
  <si>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</si>
  <si>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</si>
  <si>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</si>
  <si>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</si>
  <si>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</si>
  <si>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</si>
  <si>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</si>
  <si>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</si>
  <si>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</si>
  <si>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</si>
  <si>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</si>
  <si>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</si>
  <si>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FRANR</t>
  </si>
  <si>
    <t>France restauration</t>
  </si>
  <si>
    <t>Carine Schmitt</t>
  </si>
  <si>
    <t>54, rue Royale</t>
  </si>
  <si>
    <t>40.32.21.21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</si>
  <si>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</si>
  <si>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</si>
  <si>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</si>
  <si>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</si>
  <si>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</si>
  <si>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</si>
  <si>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</si>
  <si>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</si>
  <si>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FURIB</t>
  </si>
  <si>
    <t>Furia Bacalhau e Frutos do Mar</t>
  </si>
  <si>
    <t xml:space="preserve">Lino Rodriguez </t>
  </si>
  <si>
    <t>Jardim das rosas n. 32</t>
  </si>
  <si>
    <t>Lisboa</t>
  </si>
  <si>
    <t>1675</t>
  </si>
  <si>
    <t>Portugal</t>
  </si>
  <si>
    <t>(1) 354-2534</t>
  </si>
  <si>
    <t>GALED</t>
  </si>
  <si>
    <t>Galería del gastrónomo</t>
  </si>
  <si>
    <t>Eduardo Saavedra</t>
  </si>
  <si>
    <t>Rambla de Cataluña, 23</t>
  </si>
  <si>
    <t>Barcelona</t>
  </si>
  <si>
    <t>08022</t>
  </si>
  <si>
    <t>(93) 203 4560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</si>
  <si>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</si>
  <si>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</si>
  <si>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</si>
  <si>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</si>
  <si>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</si>
  <si>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</si>
  <si>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</si>
  <si>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</si>
  <si>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</si>
  <si>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</si>
  <si>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</si>
  <si>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</si>
  <si>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</si>
  <si>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</si>
  <si>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</si>
  <si>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</si>
  <si>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</si>
  <si>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</si>
  <si>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</si>
  <si>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</si>
  <si>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</si>
  <si>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</si>
  <si>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</si>
  <si>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</si>
  <si>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</si>
  <si>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</si>
  <si>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</si>
  <si>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</si>
  <si>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</si>
  <si>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</si>
  <si>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</si>
  <si>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</si>
  <si>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</si>
  <si>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</si>
  <si>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</si>
  <si>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</si>
  <si>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</si>
  <si>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</si>
  <si>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</si>
  <si>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</si>
  <si>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</si>
  <si>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</si>
  <si>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</si>
  <si>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</si>
  <si>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</si>
  <si>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</si>
  <si>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</si>
  <si>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</si>
  <si>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HUNGC</t>
  </si>
  <si>
    <t>Hungry Coyote Import Store</t>
  </si>
  <si>
    <t>Yoshi Latimer</t>
  </si>
  <si>
    <t>City Center Plaza 516 Main St.</t>
  </si>
  <si>
    <t>Elgin</t>
  </si>
  <si>
    <t>97827</t>
  </si>
  <si>
    <t>(503) 555-6874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</si>
  <si>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</si>
  <si>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</si>
  <si>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</si>
  <si>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</si>
  <si>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</si>
  <si>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</si>
  <si>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</si>
  <si>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</si>
  <si>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ISLAT</t>
  </si>
  <si>
    <t>Island Trading</t>
  </si>
  <si>
    <t>Helen Bennett</t>
  </si>
  <si>
    <t>Garden House Crowther Way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</si>
  <si>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</si>
  <si>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</si>
  <si>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</si>
  <si>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</si>
  <si>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</si>
  <si>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</si>
  <si>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</si>
  <si>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</si>
  <si>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</si>
  <si>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</si>
  <si>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</si>
  <si>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</si>
  <si>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</si>
  <si>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</si>
  <si>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</si>
  <si>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</si>
  <si>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</si>
  <si>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</si>
  <si>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</si>
  <si>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</si>
  <si>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</si>
  <si>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</si>
  <si>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</si>
  <si>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</si>
  <si>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</si>
  <si>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</si>
  <si>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</si>
  <si>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</si>
  <si>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</si>
  <si>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</si>
  <si>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</si>
  <si>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</si>
  <si>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</si>
  <si>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</si>
  <si>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</si>
  <si>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</si>
  <si>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</si>
  <si>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</si>
  <si>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</si>
  <si>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</si>
  <si>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LEHMS</t>
  </si>
  <si>
    <t>Lehmanns Marktstand</t>
  </si>
  <si>
    <t>Renate Messner</t>
  </si>
  <si>
    <t>Magazinweg 7</t>
  </si>
  <si>
    <t xml:space="preserve">Frankfurt a.M. </t>
  </si>
  <si>
    <t>60528</t>
  </si>
  <si>
    <t>069-0245984</t>
  </si>
  <si>
    <t>LETSS</t>
  </si>
  <si>
    <t>Let's Stop N Shop</t>
  </si>
  <si>
    <t>Jaime Yorres</t>
  </si>
  <si>
    <t>87 Polk St. Suite 5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</si>
  <si>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</si>
  <si>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</si>
  <si>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</si>
  <si>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</si>
  <si>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</si>
  <si>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</si>
  <si>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</si>
  <si>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</si>
  <si>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</si>
  <si>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</si>
  <si>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</si>
  <si>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</si>
  <si>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</si>
  <si>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</si>
  <si>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</si>
  <si>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</si>
  <si>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</si>
  <si>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</si>
  <si>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</si>
  <si>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</si>
  <si>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</si>
  <si>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</si>
  <si>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</si>
  <si>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</si>
  <si>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</si>
  <si>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</si>
  <si>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</si>
  <si>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</si>
  <si>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</si>
  <si>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</si>
  <si>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</si>
  <si>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</si>
  <si>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</si>
  <si>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</si>
  <si>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</si>
  <si>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</si>
  <si>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</si>
  <si>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</si>
  <si>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</si>
  <si>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</si>
  <si>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</si>
  <si>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</si>
  <si>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</si>
  <si>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</si>
  <si>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</si>
  <si>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</si>
  <si>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</si>
  <si>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</si>
  <si>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</si>
  <si>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</si>
  <si>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</si>
  <si>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</si>
  <si>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</si>
  <si>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</si>
  <si>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</si>
  <si>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</si>
  <si>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</si>
  <si>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</si>
  <si>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</si>
  <si>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</si>
  <si>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South House 300 Queensbridge</t>
  </si>
  <si>
    <t>SW7 1RZ</t>
  </si>
  <si>
    <t>(171) 555-7733</t>
  </si>
  <si>
    <t>OCEAN</t>
  </si>
  <si>
    <t>Océano Atlántico Ltda.</t>
  </si>
  <si>
    <t>Yvonne Moncada</t>
  </si>
  <si>
    <t>Ing. Gustavo Moncada 8585 Piso 20-A</t>
  </si>
  <si>
    <t>(1) 135-5333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</si>
  <si>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</si>
  <si>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</si>
  <si>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</si>
  <si>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</si>
  <si>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</si>
  <si>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</si>
  <si>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</si>
  <si>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</si>
  <si>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</si>
  <si>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</si>
  <si>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</si>
  <si>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</si>
  <si>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</si>
  <si>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</si>
  <si>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</si>
  <si>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PARIS</t>
  </si>
  <si>
    <t>Paris spécialités</t>
  </si>
  <si>
    <t>Marie Bertrand</t>
  </si>
  <si>
    <t>265, boulevard Charonne</t>
  </si>
  <si>
    <t>Paris</t>
  </si>
  <si>
    <t>75012</t>
  </si>
  <si>
    <t>(1) 42.34.22.66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</si>
  <si>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</si>
  <si>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</si>
  <si>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</si>
  <si>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</si>
  <si>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</si>
  <si>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</si>
  <si>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</si>
  <si>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</si>
  <si>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</si>
  <si>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</si>
  <si>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</si>
  <si>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</si>
  <si>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</si>
  <si>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</si>
  <si>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</si>
  <si>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</si>
  <si>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</si>
  <si>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</si>
  <si>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</si>
  <si>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</si>
  <si>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</si>
  <si>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</si>
  <si>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</si>
  <si>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</si>
  <si>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</si>
  <si>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</si>
  <si>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</si>
  <si>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</si>
  <si>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</si>
  <si>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</si>
  <si>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</si>
  <si>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</si>
  <si>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</si>
  <si>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</si>
  <si>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</si>
  <si>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</si>
  <si>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</si>
  <si>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</si>
  <si>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</si>
  <si>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</si>
  <si>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</si>
  <si>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</si>
  <si>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</si>
  <si>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</si>
  <si>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</si>
  <si>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</si>
  <si>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</si>
  <si>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</si>
  <si>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</si>
  <si>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</si>
  <si>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(505) 555-5939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</si>
  <si>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</si>
  <si>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</si>
  <si>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</si>
  <si>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</si>
  <si>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</si>
  <si>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</si>
  <si>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</si>
  <si>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</si>
  <si>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</si>
  <si>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</si>
  <si>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</si>
  <si>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</si>
  <si>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</si>
  <si>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</si>
  <si>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</si>
  <si>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</si>
  <si>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</si>
  <si>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</si>
  <si>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</si>
  <si>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</si>
  <si>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</si>
  <si>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</si>
  <si>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</si>
  <si>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</si>
  <si>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</si>
  <si>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</si>
  <si>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</si>
  <si>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</si>
  <si>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</si>
  <si>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</si>
  <si>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</si>
  <si>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</si>
  <si>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</si>
  <si>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</si>
  <si>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</si>
  <si>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</si>
  <si>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</si>
  <si>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</si>
  <si>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</si>
  <si>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</si>
  <si>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</si>
  <si>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</si>
  <si>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</si>
  <si>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</si>
  <si>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</si>
  <si>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</si>
  <si>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</si>
  <si>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</si>
  <si>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</si>
  <si>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</si>
  <si>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</si>
  <si>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</si>
  <si>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</si>
  <si>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</si>
  <si>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</si>
  <si>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31 12 34 56</t>
  </si>
  <si>
    <t>SPECD</t>
  </si>
  <si>
    <t>Spécialités du monde</t>
  </si>
  <si>
    <t>Dominique Perrier</t>
  </si>
  <si>
    <t>25, rue Lauriston</t>
  </si>
  <si>
    <t>75016</t>
  </si>
  <si>
    <t>(1) 47.55.60.10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</si>
  <si>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</si>
  <si>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</si>
  <si>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</si>
  <si>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</si>
  <si>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</si>
  <si>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</si>
  <si>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</si>
  <si>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</si>
  <si>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</si>
  <si>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</si>
  <si>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</si>
  <si>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</si>
  <si>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</si>
  <si>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</si>
  <si>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</si>
  <si>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THEBI</t>
  </si>
  <si>
    <t>The Big Cheese</t>
  </si>
  <si>
    <t>Liz Nixon</t>
  </si>
  <si>
    <t>89 Jefferson Way
Suite 2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</si>
  <si>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</si>
  <si>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</si>
  <si>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</si>
  <si>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</si>
  <si>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</si>
  <si>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</si>
  <si>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</si>
  <si>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</si>
  <si>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</si>
  <si>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</si>
  <si>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</si>
  <si>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</si>
  <si>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</si>
  <si>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</si>
  <si>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</si>
  <si>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</si>
  <si>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</si>
  <si>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</si>
  <si>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</si>
  <si>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</si>
  <si>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</si>
  <si>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</si>
  <si>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</si>
  <si>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</si>
  <si>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</si>
  <si>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</si>
  <si>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</si>
  <si>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</si>
  <si>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</si>
  <si>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</si>
  <si>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</si>
  <si>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</si>
  <si>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</si>
  <si>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</si>
  <si>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</si>
  <si>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VAFFE</t>
  </si>
  <si>
    <t>Vaffeljernet</t>
  </si>
  <si>
    <t>Palle Ibsen</t>
  </si>
  <si>
    <t>Smagsløget 45</t>
  </si>
  <si>
    <t>Århus</t>
  </si>
  <si>
    <t>8200</t>
  </si>
  <si>
    <t>86 21 32 43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</si>
  <si>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</si>
  <si>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</si>
  <si>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</si>
  <si>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</si>
  <si>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</si>
  <si>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</si>
  <si>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</si>
  <si>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</si>
  <si>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</si>
  <si>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</si>
  <si>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</si>
  <si>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</si>
  <si>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</si>
  <si>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</si>
  <si>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</si>
  <si>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</si>
  <si>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</si>
  <si>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</si>
  <si>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</si>
  <si>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</si>
  <si>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</si>
  <si>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</si>
  <si>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</si>
  <si>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</si>
  <si>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</si>
  <si>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</si>
  <si>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</si>
  <si>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</si>
  <si>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</si>
  <si>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</si>
  <si>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</si>
  <si>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</si>
  <si>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</si>
  <si>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</si>
  <si>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</si>
  <si>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</si>
  <si>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</si>
  <si>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</si>
  <si>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</si>
  <si>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305 - 14th Ave. S. Suite 3B</t>
  </si>
  <si>
    <t>Seattle</t>
  </si>
  <si>
    <t>98128</t>
  </si>
  <si>
    <t>(206) 555-4112</t>
  </si>
  <si>
    <t>WILMK</t>
  </si>
  <si>
    <t>Wilman Kala</t>
  </si>
  <si>
    <t>Matti Karttunen</t>
  </si>
  <si>
    <t>Keskuskatu 45</t>
  </si>
  <si>
    <t>Helsinki</t>
  </si>
  <si>
    <t>21240</t>
  </si>
  <si>
    <t>90-224 8858</t>
  </si>
  <si>
    <t>WOLZA</t>
  </si>
  <si>
    <t>Wolski  Zajazd</t>
  </si>
  <si>
    <t>Zbyszek Piestrzeniewicz</t>
  </si>
  <si>
    <t>ul. Filtrowa 68</t>
  </si>
  <si>
    <t>Warszawa</t>
  </si>
  <si>
    <t>01-012</t>
  </si>
  <si>
    <t>Poland</t>
  </si>
  <si>
    <t>(26) 642-7012</t>
  </si>
  <si>
    <t>Customer ID</t>
  </si>
  <si>
    <t>Company Name</t>
  </si>
  <si>
    <t>Contact Name</t>
  </si>
  <si>
    <t>Address</t>
  </si>
  <si>
    <t>City</t>
  </si>
  <si>
    <t>Region</t>
  </si>
  <si>
    <t>Postal Code</t>
  </si>
  <si>
    <t>Country</t>
  </si>
  <si>
    <t>Phone</t>
  </si>
  <si>
    <t>CUSTOMER ID</t>
  </si>
  <si>
    <t>COMPANY NAME</t>
  </si>
  <si>
    <t>CONTACT NAME</t>
  </si>
  <si>
    <t>PHONE</t>
  </si>
  <si>
    <t>ADDRESS</t>
  </si>
  <si>
    <t>CITY</t>
  </si>
  <si>
    <t>REGION</t>
  </si>
  <si>
    <t>COUNTRY</t>
  </si>
  <si>
    <t>IF() FUNCTION PRACTICE</t>
  </si>
  <si>
    <t>VLOOKUP() FUNCTION PRACTICE</t>
  </si>
  <si>
    <t>PERCENTAGE</t>
  </si>
  <si>
    <t>Logan</t>
  </si>
  <si>
    <t>PROJECTS</t>
  </si>
  <si>
    <t>PROJECT A</t>
  </si>
  <si>
    <t>PROJECT B</t>
  </si>
  <si>
    <t>PROJECT C</t>
  </si>
  <si>
    <t>PROJECT D</t>
  </si>
  <si>
    <t>PROJECT E</t>
  </si>
  <si>
    <t>PROJECT F</t>
  </si>
  <si>
    <t>PROJECT G</t>
  </si>
  <si>
    <t>PROJECT H</t>
  </si>
  <si>
    <t>PROJECT I</t>
  </si>
  <si>
    <t>PROJECT J</t>
  </si>
  <si>
    <t>PROJECT K</t>
  </si>
  <si>
    <t>STATUS</t>
  </si>
  <si>
    <t>LEFT() RIGHT() &amp; MID() FUNCTION PRACTICE</t>
  </si>
  <si>
    <t>YEAR</t>
  </si>
  <si>
    <t>BRANCH</t>
  </si>
  <si>
    <t>TRAINING CODE</t>
  </si>
  <si>
    <t>CLASS</t>
  </si>
  <si>
    <t>LEVEL</t>
  </si>
  <si>
    <t>EX-SF-2019-01</t>
  </si>
  <si>
    <t>01</t>
  </si>
  <si>
    <t>02</t>
  </si>
  <si>
    <t>03</t>
  </si>
  <si>
    <t>BEGINNER</t>
  </si>
  <si>
    <t>INTERMEDIATE</t>
  </si>
  <si>
    <t>ADVANCED</t>
  </si>
  <si>
    <t>CUSTOM</t>
  </si>
  <si>
    <t>04</t>
  </si>
  <si>
    <t>LEVEL CODE</t>
  </si>
  <si>
    <t>CLASS CODE</t>
  </si>
  <si>
    <t>EX</t>
  </si>
  <si>
    <t>WD</t>
  </si>
  <si>
    <t>PP</t>
  </si>
  <si>
    <t>AC</t>
  </si>
  <si>
    <t>EXCEL</t>
  </si>
  <si>
    <t>WORD</t>
  </si>
  <si>
    <t>POWERPOINT</t>
  </si>
  <si>
    <t>ACCESS</t>
  </si>
  <si>
    <t>OU</t>
  </si>
  <si>
    <t>OUTLOOK</t>
  </si>
  <si>
    <t>EX-SL-2020-02</t>
  </si>
  <si>
    <t>WD-SL-2019-01</t>
  </si>
  <si>
    <t>AC-LA-2020-01</t>
  </si>
  <si>
    <t>EX-SL-2020-03</t>
  </si>
  <si>
    <t>OU-SF-2019-01</t>
  </si>
  <si>
    <t>PP-SL-2019-02</t>
  </si>
  <si>
    <t>SUMIF() FUNCTION PRACTICE</t>
  </si>
  <si>
    <t>Toy Story 4</t>
  </si>
  <si>
    <t>The Lion King</t>
  </si>
  <si>
    <t>Toy Story 3</t>
  </si>
  <si>
    <t>Finding Nemo</t>
  </si>
  <si>
    <t>Monsters, Inc.</t>
  </si>
  <si>
    <t>Monsters University</t>
  </si>
  <si>
    <t>Toy Story 2</t>
  </si>
  <si>
    <t>Cars</t>
  </si>
  <si>
    <t>WALL·E</t>
  </si>
  <si>
    <t>Toy Story</t>
  </si>
  <si>
    <t>Beauty and the Beast</t>
  </si>
  <si>
    <t>Aladdin</t>
  </si>
  <si>
    <t>Ratatouille</t>
  </si>
  <si>
    <t>Gone with the Wind</t>
  </si>
  <si>
    <t>Cars 2</t>
  </si>
  <si>
    <t>MOVIE</t>
  </si>
  <si>
    <t>GROSS</t>
  </si>
  <si>
    <t>RATING</t>
  </si>
  <si>
    <t>G</t>
  </si>
  <si>
    <t>Incredibles 2</t>
  </si>
  <si>
    <t>Finding Dory</t>
  </si>
  <si>
    <t>Frozen II</t>
  </si>
  <si>
    <t>Star Wars: Episode I - The Phantom Menace</t>
  </si>
  <si>
    <t>Star Wars: Episode IV - A New Hope</t>
  </si>
  <si>
    <t>Shrek 2</t>
  </si>
  <si>
    <t>E.T. the Extra-Terrestrial</t>
  </si>
  <si>
    <t>Frozen</t>
  </si>
  <si>
    <t>The Secret Life of Pets</t>
  </si>
  <si>
    <t>Despicable Me 2</t>
  </si>
  <si>
    <t>The Jungle Book</t>
  </si>
  <si>
    <t>Inside Out</t>
  </si>
  <si>
    <t>Zootopia</t>
  </si>
  <si>
    <t>Minions</t>
  </si>
  <si>
    <t>Alice in Wonderland</t>
  </si>
  <si>
    <t>Shrek the Third</t>
  </si>
  <si>
    <t>Harry Potter and the Sorcerer's Stone</t>
  </si>
  <si>
    <t>Star Wars: Episode II - Attack of the Clones</t>
  </si>
  <si>
    <t>Star Wars: Episode VI - Return of the Jedi</t>
  </si>
  <si>
    <t>Harry Potter and the Half-Blood Prince</t>
  </si>
  <si>
    <t>Up</t>
  </si>
  <si>
    <t>PG</t>
  </si>
  <si>
    <t>Star Wars: Episode VII - The Force Awakens</t>
  </si>
  <si>
    <t>Avengers: Endgame</t>
  </si>
  <si>
    <t>Avatar</t>
  </si>
  <si>
    <t>Black Panther</t>
  </si>
  <si>
    <t>Avengers: Infinity War</t>
  </si>
  <si>
    <t>Titanic</t>
  </si>
  <si>
    <t>Jurassic World</t>
  </si>
  <si>
    <t>The Avengers</t>
  </si>
  <si>
    <t>Star Wars: Episode VIII - The Last Jedi</t>
  </si>
  <si>
    <t>The Dark Knight</t>
  </si>
  <si>
    <t>Rogue One: A Star Wars Story</t>
  </si>
  <si>
    <t>Star Wars: Episode IX - The Rise of Skywalker</t>
  </si>
  <si>
    <t>Avengers: Age of Ultron</t>
  </si>
  <si>
    <t>The Dark Knight Rises</t>
  </si>
  <si>
    <t>Captain Marvel</t>
  </si>
  <si>
    <t>The Hunger Games: Catching Fire</t>
  </si>
  <si>
    <t>Pirates of the Caribbean: Dead Man's Chest</t>
  </si>
  <si>
    <t>Jurassic World: Fallen Kingdom</t>
  </si>
  <si>
    <t>Wonder Woman</t>
  </si>
  <si>
    <t>Iron Man 3</t>
  </si>
  <si>
    <t>Captain America: Civil War</t>
  </si>
  <si>
    <t>The Hunger Games</t>
  </si>
  <si>
    <t>Spider-Man</t>
  </si>
  <si>
    <t>Jumanji: Welcome to the Jungle</t>
  </si>
  <si>
    <t>Jurassic Park</t>
  </si>
  <si>
    <t>Transformers: Revenge of the Fallen</t>
  </si>
  <si>
    <t>Spider-Man: Far from Home</t>
  </si>
  <si>
    <t>Guardians of the Galaxy Vol. 2</t>
  </si>
  <si>
    <t>Harry Potter and the Deathly Hallows: Part 2</t>
  </si>
  <si>
    <t>Star Wars: Episode III - Revenge of the Sith</t>
  </si>
  <si>
    <t>The Lord of the Rings: The Return of the King</t>
  </si>
  <si>
    <t>Spider-Man 2</t>
  </si>
  <si>
    <t>Furious 7</t>
  </si>
  <si>
    <t>Transformers: Dark of the Moon</t>
  </si>
  <si>
    <t>The Lord of the Rings: The Two Towers</t>
  </si>
  <si>
    <t>The Hunger Games: Mockingjay - Part 1</t>
  </si>
  <si>
    <t>PG-13</t>
  </si>
  <si>
    <t>The Passion of the Christ</t>
  </si>
  <si>
    <t>Deadpool</t>
  </si>
  <si>
    <t>American Sniper</t>
  </si>
  <si>
    <t>Joker</t>
  </si>
  <si>
    <t>It</t>
  </si>
  <si>
    <t>Deadpool 2</t>
  </si>
  <si>
    <t>The Matrix Reloaded</t>
  </si>
  <si>
    <t>The Hangover</t>
  </si>
  <si>
    <t>The Hangover Part II</t>
  </si>
  <si>
    <t>Beverly Hills Cop</t>
  </si>
  <si>
    <t>The Exorcist</t>
  </si>
  <si>
    <t>Ted</t>
  </si>
  <si>
    <t>Saving Private Ryan</t>
  </si>
  <si>
    <t>A Star Is Born</t>
  </si>
  <si>
    <t>It Chapter Two</t>
  </si>
  <si>
    <t>Wedding Crashers</t>
  </si>
  <si>
    <t>Terminator 2: Judgment Day</t>
  </si>
  <si>
    <t>Bad Boys for Life</t>
  </si>
  <si>
    <t>22 Jump Street</t>
  </si>
  <si>
    <t>Gladiator</t>
  </si>
  <si>
    <t>The Revenant</t>
  </si>
  <si>
    <t>Pretty Woman</t>
  </si>
  <si>
    <t>There's Something About Mary</t>
  </si>
  <si>
    <t>Get Out</t>
  </si>
  <si>
    <t>Us</t>
  </si>
  <si>
    <t>Air Force One</t>
  </si>
  <si>
    <t>Rain Man</t>
  </si>
  <si>
    <t>The Matrix</t>
  </si>
  <si>
    <t>John Wick: Chapter 3 - Parabellum</t>
  </si>
  <si>
    <t>Bridesmaids</t>
  </si>
  <si>
    <t>Gone Girl</t>
  </si>
  <si>
    <t>Fifty Shades of Grey</t>
  </si>
  <si>
    <t>Hannibal</t>
  </si>
  <si>
    <t>Django Unchained</t>
  </si>
  <si>
    <t>Straight Outta Compton</t>
  </si>
  <si>
    <t>The Heat</t>
  </si>
  <si>
    <t>Halloween</t>
  </si>
  <si>
    <t>The Firm</t>
  </si>
  <si>
    <t>Scary Movie</t>
  </si>
  <si>
    <t>Fatal Attraction</t>
  </si>
  <si>
    <t>Mad Max: Fury Road</t>
  </si>
  <si>
    <t>Jerry Maguire</t>
  </si>
  <si>
    <t>R</t>
  </si>
  <si>
    <t>1917</t>
  </si>
  <si>
    <t>300</t>
  </si>
  <si>
    <t>TOTAL GROSS</t>
  </si>
  <si>
    <t>MOVIE COUNT</t>
  </si>
  <si>
    <t>INDEX()/MATCH() FUNCTION PRACTICE</t>
  </si>
  <si>
    <t>POSTAL CODE</t>
  </si>
  <si>
    <t>DUE DATE</t>
  </si>
  <si>
    <t>FORMULA</t>
  </si>
  <si>
    <t>*</t>
  </si>
  <si>
    <t>=</t>
  </si>
  <si>
    <t>MULTI-VARIABLE DATA TABLE PRACTICE</t>
  </si>
  <si>
    <t>SINGLE-VARIABLE DATA TABLE PRACTICE</t>
  </si>
  <si>
    <t>Initial Investment</t>
  </si>
  <si>
    <t>Annual Interest Rate</t>
  </si>
  <si>
    <t>Compounding Periods Per Year</t>
  </si>
  <si>
    <t>Years</t>
  </si>
  <si>
    <t>COMPOUND INTEREST</t>
  </si>
  <si>
    <t>Balance</t>
  </si>
  <si>
    <t>INVESTMENT</t>
  </si>
  <si>
    <t>BALANCE</t>
  </si>
  <si>
    <t>CLASS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</si>
</sst>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6"/>
      <color theme="0"/>
      <name val="Calibri"/>
      <family val="2"/>
      <scheme val="minor"/>
    </font>
    <font>
      <b/>
      <sz val="9"/>
      <color indexed="81"/>
      <name val="Tahoma"/>
      <family val="2"/>
    </font>
    <font>
      <b/>
      <sz val="14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4" fillId="0" borderId="1" xfId="3" applyFont="1" applyBorder="1" applyAlignment="1">
      <alignment wrapText="1"/>
    </xf>
    <xf numFmtId="0" fontId="4" fillId="0" borderId="2" xfId="3" applyFont="1" applyBorder="1" applyAlignment="1">
      <alignment wrapText="1"/>
    </xf>
    <xf numFmtId="0" fontId="0" fillId="0" borderId="0" xfId="0" applyAlignment="1">
      <alignment horizontal="center"/>
    </xf>
    <xf numFmtId="0" fontId="7" fillId="3" borderId="0" xfId="0" applyFont="1" applyFill="1"/>
    <xf numFmtId="0" fontId="0" fillId="4" borderId="3" xfId="0" applyFill="1" applyBorder="1"/>
    <xf numFmtId="0" fontId="5" fillId="2" borderId="0" xfId="0" applyFont="1" applyFill="1"/>
    <xf numFmtId="0" fontId="8" fillId="4" borderId="3" xfId="0" applyFont="1" applyFill="1" applyBorder="1"/>
    <xf numFmtId="43" fontId="0" fillId="0" borderId="0" xfId="1" applyFont="1"/>
    <xf numFmtId="0" fontId="0" fillId="0" borderId="0" xfId="0" quotePrefix="1" applyAlignment="1">
      <alignment horizontal="center"/>
    </xf>
    <xf numFmtId="44" fontId="0" fillId="0" borderId="0" xfId="2" applyFont="1"/>
    <xf numFmtId="0" fontId="0" fillId="0" borderId="0" xfId="0" quotePrefix="1"/>
    <xf numFmtId="0" fontId="2" fillId="2" borderId="3" xfId="0" applyFont="1" applyFill="1" applyBorder="1"/>
    <xf numFmtId="44" fontId="0" fillId="4" borderId="3" xfId="2" applyFont="1" applyFill="1" applyBorder="1"/>
    <xf numFmtId="14" fontId="0" fillId="0" borderId="0" xfId="0" applyNumberFormat="1"/>
    <xf numFmtId="0" fontId="0" fillId="0" borderId="0" xfId="0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/>
    <xf numFmtId="0" fontId="2" fillId="5" borderId="14" xfId="0" applyFont="1" applyFill="1" applyBorder="1" applyAlignment="1">
      <alignment horizontal="center" vertical="center"/>
    </xf>
    <xf numFmtId="9" fontId="0" fillId="0" borderId="0" xfId="4" applyFont="1"/>
    <xf numFmtId="0" fontId="0" fillId="0" borderId="10" xfId="0" applyBorder="1"/>
    <xf numFmtId="0" fontId="2" fillId="5" borderId="0" xfId="0" applyFont="1" applyFill="1"/>
    <xf numFmtId="8" fontId="12" fillId="8" borderId="10" xfId="0" applyNumberFormat="1" applyFont="1" applyFill="1" applyBorder="1"/>
    <xf numFmtId="8" fontId="12" fillId="8" borderId="0" xfId="0" applyNumberFormat="1" applyFont="1" applyFill="1"/>
    <xf numFmtId="0" fontId="2" fillId="5" borderId="15" xfId="0" applyFont="1" applyFill="1" applyBorder="1" applyAlignment="1">
      <alignment horizontal="center" vertical="center"/>
    </xf>
    <xf numFmtId="0" fontId="2" fillId="0" borderId="0" xfId="0" applyFont="1"/>
    <xf numFmtId="44" fontId="0" fillId="0" borderId="16" xfId="2" applyFont="1" applyBorder="1"/>
    <xf numFmtId="44" fontId="0" fillId="0" borderId="12" xfId="2" applyFont="1" applyBorder="1"/>
    <xf numFmtId="0" fontId="0" fillId="0" borderId="13" xfId="0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11" fillId="8" borderId="0" xfId="0" applyFont="1" applyFill="1" applyAlignment="1">
      <alignment horizontal="center"/>
    </xf>
    <xf numFmtId="0" fontId="0" fillId="4" borderId="3" xfId="2" applyNumberFormat="1" applyFont="1" applyFill="1" applyBorder="1"/>
  </cellXfs>
  <cellStyles count="5">
    <cellStyle name="Comma" xfId="1" builtinId="3"/>
    <cellStyle name="Currency" xfId="2" builtinId="4"/>
    <cellStyle name="Normal" xfId="0" builtinId="0"/>
    <cellStyle name="Normal_Customer Info" xfId="3" xr:uid="{5B29114F-3462-423F-BB2A-9DE6CDF9AB03}"/>
    <cellStyle name="Percent" xfId="4" builtinId="5"/>
  </cellStyles>
  <dxfs count="25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none">
          <fgColor indexed="64"/>
          <bgColor indexed="65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5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indexed="64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youtube.com/channel/UCbCHkRl8AGEVmdF369Er7VQ" TargetMode="External"/><Relationship Id="rId1" Type="http://schemas.openxmlformats.org/officeDocument/2006/relationships/image" Target="../media/image1.png"/><Relationship Id="rId4" Type="http://schemas.openxmlformats.org/officeDocument/2006/relationships/hyperlink" Target="http://www.officenewb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171450</xdr:rowOff>
    </xdr:from>
    <xdr:to>
      <xdr:col>2</xdr:col>
      <xdr:colOff>208547</xdr:colOff>
      <xdr:row>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ABF6A3-CFBC-4365-A0A3-78C380A8FC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71450"/>
          <a:ext cx="1275347" cy="1009650"/>
        </a:xfrm>
        <a:prstGeom prst="rect">
          <a:avLst/>
        </a:prstGeom>
      </xdr:spPr>
    </xdr:pic>
    <xdr:clientData/>
  </xdr:twoCellAnchor>
  <xdr:twoCellAnchor>
    <xdr:from>
      <xdr:col>2</xdr:col>
      <xdr:colOff>476250</xdr:colOff>
      <xdr:row>0</xdr:row>
      <xdr:rowOff>123825</xdr:rowOff>
    </xdr:from>
    <xdr:to>
      <xdr:col>12</xdr:col>
      <xdr:colOff>571500</xdr:colOff>
      <xdr:row>6</xdr:row>
      <xdr:rowOff>28575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64720260-9E50-4FF8-9485-1862CA4E3378}"/>
            </a:ext>
          </a:extLst>
        </xdr:cNvPr>
        <xdr:cNvSpPr/>
      </xdr:nvSpPr>
      <xdr:spPr>
        <a:xfrm>
          <a:off x="1695450" y="123825"/>
          <a:ext cx="6191250" cy="104775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Use this Workbook to practice some of the functions and commands found in the</a:t>
          </a:r>
          <a:r>
            <a:rPr lang="en-US" sz="2000" baseline="0">
              <a:solidFill>
                <a:sysClr val="windowText" lastClr="000000"/>
              </a:solidFill>
            </a:rPr>
            <a:t> Adv. Microsoft Excel 103 Course.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114300</xdr:colOff>
      <xdr:row>10</xdr:row>
      <xdr:rowOff>133349</xdr:rowOff>
    </xdr:from>
    <xdr:to>
      <xdr:col>3</xdr:col>
      <xdr:colOff>419101</xdr:colOff>
      <xdr:row>18</xdr:row>
      <xdr:rowOff>133350</xdr:rowOff>
    </xdr:to>
    <xdr:pic>
      <xdr:nvPicPr>
        <xdr:cNvPr id="4" name="Picture 3" descr="See the source imag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A3AA332-4D14-42E7-8D67-BC6BE997D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2038349"/>
          <a:ext cx="1524001" cy="1524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47625</xdr:colOff>
      <xdr:row>12</xdr:row>
      <xdr:rowOff>104776</xdr:rowOff>
    </xdr:from>
    <xdr:to>
      <xdr:col>12</xdr:col>
      <xdr:colOff>247650</xdr:colOff>
      <xdr:row>16</xdr:row>
      <xdr:rowOff>142876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BF44A0D-C669-48A6-ABCA-016E495571AF}"/>
            </a:ext>
          </a:extLst>
        </xdr:cNvPr>
        <xdr:cNvSpPr/>
      </xdr:nvSpPr>
      <xdr:spPr>
        <a:xfrm>
          <a:off x="2486025" y="2390776"/>
          <a:ext cx="5076825" cy="80010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For additional videos on Microsoft Excel visit the Office Newb YouTube</a:t>
          </a:r>
          <a:r>
            <a:rPr lang="en-US" sz="2000" baseline="0">
              <a:solidFill>
                <a:sysClr val="windowText" lastClr="000000"/>
              </a:solidFill>
            </a:rPr>
            <a:t> Channel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38100</xdr:colOff>
      <xdr:row>20</xdr:row>
      <xdr:rowOff>114301</xdr:rowOff>
    </xdr:from>
    <xdr:to>
      <xdr:col>12</xdr:col>
      <xdr:colOff>238125</xdr:colOff>
      <xdr:row>23</xdr:row>
      <xdr:rowOff>9525</xdr:rowOff>
    </xdr:to>
    <xdr:sp macro="" textlink="">
      <xdr:nvSpPr>
        <xdr:cNvPr id="6" name="Rectangle: Rounded Corner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4C84B70-276B-4A6F-8A43-5AA7B0EA9415}"/>
            </a:ext>
          </a:extLst>
        </xdr:cNvPr>
        <xdr:cNvSpPr/>
      </xdr:nvSpPr>
      <xdr:spPr>
        <a:xfrm>
          <a:off x="2476500" y="3924301"/>
          <a:ext cx="5076825" cy="466724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Visit OfficeNewb.com</a:t>
          </a:r>
          <a:r>
            <a:rPr lang="en-US" sz="2000" baseline="0">
              <a:solidFill>
                <a:sysClr val="windowText" lastClr="000000"/>
              </a:solidFill>
            </a:rPr>
            <a:t> for additional Content</a:t>
          </a:r>
          <a:endParaRPr lang="en-US" sz="2000" b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161925</xdr:colOff>
      <xdr:row>19</xdr:row>
      <xdr:rowOff>28575</xdr:rowOff>
    </xdr:from>
    <xdr:to>
      <xdr:col>3</xdr:col>
      <xdr:colOff>218072</xdr:colOff>
      <xdr:row>24</xdr:row>
      <xdr:rowOff>85725</xdr:rowOff>
    </xdr:to>
    <xdr:pic>
      <xdr:nvPicPr>
        <xdr:cNvPr id="7" name="Pictur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7EBEC42-06DD-40CD-88E2-DF37B5F17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3648075"/>
          <a:ext cx="1275347" cy="1009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133350</xdr:rowOff>
    </xdr:from>
    <xdr:to>
      <xdr:col>7</xdr:col>
      <xdr:colOff>190500</xdr:colOff>
      <xdr:row>7</xdr:row>
      <xdr:rowOff>47625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9508134-4B8B-4D2F-BF4C-AAE93D5A4D54}"/>
            </a:ext>
          </a:extLst>
        </xdr:cNvPr>
        <xdr:cNvSpPr/>
      </xdr:nvSpPr>
      <xdr:spPr>
        <a:xfrm>
          <a:off x="609600" y="428625"/>
          <a:ext cx="4962525" cy="105727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the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IF() </a:t>
          </a:r>
          <a:r>
            <a:rPr lang="en-US" sz="1100" b="0" baseline="0">
              <a:solidFill>
                <a:sysClr val="windowText" lastClr="000000"/>
              </a:solidFill>
            </a:rPr>
            <a:t>Function to complete the STATUS column below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CONDITIONS/RESULTS: 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PERCENTAGE = 1 then STATUS = "COMPLETED"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PERCENTAGE &gt;</a:t>
          </a:r>
          <a:r>
            <a:rPr lang="en-US" sz="1100" b="0" baseline="0">
              <a:solidFill>
                <a:sysClr val="windowText" lastClr="000000"/>
              </a:solidFill>
            </a:rPr>
            <a:t> 0 then STATUS = "IN PROGRESS"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PERCENTAGE = 0 then STATUS = "NOT STARTED"</a:t>
          </a:r>
        </a:p>
      </xdr:txBody>
    </xdr:sp>
    <xdr:clientData/>
  </xdr:twoCellAnchor>
  <xdr:twoCellAnchor>
    <xdr:from>
      <xdr:col>1</xdr:col>
      <xdr:colOff>9525</xdr:colOff>
      <xdr:row>21</xdr:row>
      <xdr:rowOff>57150</xdr:rowOff>
    </xdr:from>
    <xdr:to>
      <xdr:col>8</xdr:col>
      <xdr:colOff>114300</xdr:colOff>
      <xdr:row>24</xdr:row>
      <xdr:rowOff>28575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3C1A142C-85ED-46E1-B647-0D124852D042}"/>
            </a:ext>
          </a:extLst>
        </xdr:cNvPr>
        <xdr:cNvSpPr/>
      </xdr:nvSpPr>
      <xdr:spPr>
        <a:xfrm>
          <a:off x="619125" y="4210050"/>
          <a:ext cx="5600700" cy="54292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Use</a:t>
          </a:r>
          <a:r>
            <a:rPr lang="en-US" sz="1100" b="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CONDITIONAL FORMATTING </a:t>
          </a:r>
          <a:r>
            <a:rPr lang="en-US" sz="1100" b="0" baseline="0">
              <a:solidFill>
                <a:sysClr val="windowText" lastClr="000000"/>
              </a:solidFill>
            </a:rPr>
            <a:t>to format the </a:t>
          </a:r>
          <a:r>
            <a:rPr lang="en-US" sz="1100" b="1" baseline="0">
              <a:solidFill>
                <a:sysClr val="windowText" lastClr="000000"/>
              </a:solidFill>
            </a:rPr>
            <a:t>PERCENTAGE</a:t>
          </a:r>
          <a:r>
            <a:rPr lang="en-US" sz="1100" b="0" baseline="0">
              <a:solidFill>
                <a:sysClr val="windowText" lastClr="000000"/>
              </a:solidFill>
            </a:rPr>
            <a:t> column with </a:t>
          </a:r>
          <a:r>
            <a:rPr lang="en-US" sz="1100" b="1" baseline="0">
              <a:solidFill>
                <a:sysClr val="windowText" lastClr="000000"/>
              </a:solidFill>
            </a:rPr>
            <a:t>COLORED BARS</a:t>
          </a:r>
          <a:endParaRPr lang="en-US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2</xdr:row>
      <xdr:rowOff>28575</xdr:rowOff>
    </xdr:from>
    <xdr:to>
      <xdr:col>7</xdr:col>
      <xdr:colOff>352426</xdr:colOff>
      <xdr:row>6</xdr:row>
      <xdr:rowOff>152400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429F3851-1730-459F-AB5B-F9D55FB49A44}"/>
            </a:ext>
          </a:extLst>
        </xdr:cNvPr>
        <xdr:cNvSpPr/>
      </xdr:nvSpPr>
      <xdr:spPr>
        <a:xfrm>
          <a:off x="609601" y="514350"/>
          <a:ext cx="5905500" cy="88582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the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IF() </a:t>
          </a:r>
          <a:r>
            <a:rPr lang="en-US" sz="1100" b="0" baseline="0">
              <a:solidFill>
                <a:sysClr val="windowText" lastClr="000000"/>
              </a:solidFill>
            </a:rPr>
            <a:t>Function to complete the STATUS column below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Modify the formula in the </a:t>
          </a:r>
          <a:r>
            <a:rPr lang="en-US" sz="1100" b="1">
              <a:solidFill>
                <a:sysClr val="windowText" lastClr="000000"/>
              </a:solidFill>
            </a:rPr>
            <a:t>STATUS</a:t>
          </a:r>
          <a:r>
            <a:rPr lang="en-US" sz="1100" b="0" baseline="0">
              <a:solidFill>
                <a:sysClr val="windowText" lastClr="000000"/>
              </a:solidFill>
            </a:rPr>
            <a:t> column to include the </a:t>
          </a:r>
          <a:r>
            <a:rPr lang="en-US" sz="1100" b="1" baseline="0">
              <a:solidFill>
                <a:sysClr val="windowText" lastClr="000000"/>
              </a:solidFill>
            </a:rPr>
            <a:t>DUE DATE </a:t>
          </a:r>
          <a:r>
            <a:rPr lang="en-US" sz="1100" b="0" baseline="0">
              <a:solidFill>
                <a:sysClr val="windowText" lastClr="000000"/>
              </a:solidFill>
            </a:rPr>
            <a:t>requirements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If the</a:t>
          </a:r>
          <a:r>
            <a:rPr lang="en-US" sz="1100" b="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DUE DATE </a:t>
          </a:r>
          <a:r>
            <a:rPr lang="en-US" sz="1100" b="0" baseline="0">
              <a:solidFill>
                <a:sysClr val="windowText" lastClr="000000"/>
              </a:solidFill>
            </a:rPr>
            <a:t>is past due append the text "</a:t>
          </a:r>
          <a:r>
            <a:rPr lang="en-US" sz="1100" b="1" baseline="0">
              <a:solidFill>
                <a:sysClr val="windowText" lastClr="000000"/>
              </a:solidFill>
            </a:rPr>
            <a:t>PAST DUE</a:t>
          </a:r>
          <a:r>
            <a:rPr lang="en-US" sz="1100" b="0" baseline="0">
              <a:solidFill>
                <a:sysClr val="windowText" lastClr="000000"/>
              </a:solidFill>
            </a:rPr>
            <a:t>" to the current Status using the CONCATENATE or CONCAT function</a:t>
          </a:r>
        </a:p>
      </xdr:txBody>
    </xdr:sp>
    <xdr:clientData/>
  </xdr:twoCellAnchor>
  <xdr:twoCellAnchor>
    <xdr:from>
      <xdr:col>1</xdr:col>
      <xdr:colOff>9525</xdr:colOff>
      <xdr:row>21</xdr:row>
      <xdr:rowOff>57150</xdr:rowOff>
    </xdr:from>
    <xdr:to>
      <xdr:col>7</xdr:col>
      <xdr:colOff>285750</xdr:colOff>
      <xdr:row>24</xdr:row>
      <xdr:rowOff>28575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0FA8B6AE-E7D0-4A19-84A6-5C9D20F0B17C}"/>
            </a:ext>
          </a:extLst>
        </xdr:cNvPr>
        <xdr:cNvSpPr/>
      </xdr:nvSpPr>
      <xdr:spPr>
        <a:xfrm>
          <a:off x="619125" y="4210050"/>
          <a:ext cx="5572125" cy="54292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Use</a:t>
          </a:r>
          <a:r>
            <a:rPr lang="en-US" sz="1100" b="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CONDITIONAL FORMATTING </a:t>
          </a:r>
          <a:r>
            <a:rPr lang="en-US" sz="1100" b="0" baseline="0">
              <a:solidFill>
                <a:sysClr val="windowText" lastClr="000000"/>
              </a:solidFill>
            </a:rPr>
            <a:t>to format the </a:t>
          </a:r>
          <a:r>
            <a:rPr lang="en-US" sz="1100" b="1" baseline="0">
              <a:solidFill>
                <a:sysClr val="windowText" lastClr="000000"/>
              </a:solidFill>
            </a:rPr>
            <a:t>ROW (RED) is the PROJECT IS PAST DUE</a:t>
          </a:r>
          <a:endParaRPr lang="en-US" sz="11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2</xdr:row>
      <xdr:rowOff>28575</xdr:rowOff>
    </xdr:from>
    <xdr:to>
      <xdr:col>9</xdr:col>
      <xdr:colOff>381000</xdr:colOff>
      <xdr:row>5</xdr:row>
      <xdr:rowOff>171450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DA233BC-10FC-455D-A152-214D8A024188}"/>
            </a:ext>
          </a:extLst>
        </xdr:cNvPr>
        <xdr:cNvSpPr/>
      </xdr:nvSpPr>
      <xdr:spPr>
        <a:xfrm>
          <a:off x="647700" y="219075"/>
          <a:ext cx="8743950" cy="71437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the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VLOOKUP() </a:t>
          </a:r>
          <a:r>
            <a:rPr lang="en-US" sz="1100" b="0" baseline="0">
              <a:solidFill>
                <a:sysClr val="windowText" lastClr="000000"/>
              </a:solidFill>
            </a:rPr>
            <a:t>function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r>
            <a:rPr lang="en-US" sz="1100" baseline="0">
              <a:solidFill>
                <a:sysClr val="windowText" lastClr="000000"/>
              </a:solidFill>
            </a:rPr>
            <a:t>to lookup information from the </a:t>
          </a:r>
          <a:r>
            <a:rPr lang="en-US" sz="1100" b="1" baseline="0">
              <a:solidFill>
                <a:sysClr val="windowText" lastClr="000000"/>
              </a:solidFill>
            </a:rPr>
            <a:t>CUSTOMER INFO</a:t>
          </a:r>
          <a:r>
            <a:rPr lang="en-US" sz="1100" baseline="0">
              <a:solidFill>
                <a:sysClr val="windowText" lastClr="000000"/>
              </a:solidFill>
            </a:rPr>
            <a:t> Worksheet. i.e. ADDRESS, CITY, REGION, etc...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-- Use cell </a:t>
          </a:r>
          <a:r>
            <a:rPr lang="en-US" sz="1100" b="1" baseline="0">
              <a:solidFill>
                <a:sysClr val="windowText" lastClr="000000"/>
              </a:solidFill>
            </a:rPr>
            <a:t>B9</a:t>
          </a:r>
          <a:r>
            <a:rPr lang="en-US" sz="1100" baseline="0">
              <a:solidFill>
                <a:sysClr val="windowText" lastClr="000000"/>
              </a:solidFill>
            </a:rPr>
            <a:t> as the </a:t>
          </a:r>
          <a:r>
            <a:rPr lang="en-US" sz="1100" b="1" baseline="0">
              <a:solidFill>
                <a:sysClr val="windowText" lastClr="000000"/>
              </a:solidFill>
            </a:rPr>
            <a:t>LOOKUP_VALUE </a:t>
          </a:r>
          <a:r>
            <a:rPr lang="en-US" sz="1100" baseline="0">
              <a:solidFill>
                <a:sysClr val="windowText" lastClr="000000"/>
              </a:solidFill>
            </a:rPr>
            <a:t>in the VLOOKUP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-- Cell </a:t>
          </a:r>
          <a:r>
            <a:rPr lang="en-US" sz="1100" b="1" baseline="0">
              <a:solidFill>
                <a:sysClr val="windowText" lastClr="000000"/>
              </a:solidFill>
            </a:rPr>
            <a:t>D9</a:t>
          </a:r>
          <a:r>
            <a:rPr lang="en-US" sz="1100" baseline="0">
              <a:solidFill>
                <a:sysClr val="windowText" lastClr="000000"/>
              </a:solidFill>
            </a:rPr>
            <a:t> has a completed </a:t>
          </a:r>
          <a:r>
            <a:rPr lang="en-US" sz="1100" b="1" baseline="0">
              <a:solidFill>
                <a:sysClr val="windowText" lastClr="000000"/>
              </a:solidFill>
            </a:rPr>
            <a:t>VLOOKUP</a:t>
          </a:r>
          <a:r>
            <a:rPr lang="en-US" sz="1100" baseline="0">
              <a:solidFill>
                <a:sysClr val="windowText" lastClr="000000"/>
              </a:solidFill>
            </a:rPr>
            <a:t> for reference</a:t>
          </a:r>
          <a:endParaRPr lang="en-US" sz="1100"/>
        </a:p>
      </xdr:txBody>
    </xdr:sp>
    <xdr:clientData/>
  </xdr:twoCellAnchor>
  <xdr:twoCellAnchor>
    <xdr:from>
      <xdr:col>1</xdr:col>
      <xdr:colOff>333375</xdr:colOff>
      <xdr:row>13</xdr:row>
      <xdr:rowOff>180975</xdr:rowOff>
    </xdr:from>
    <xdr:to>
      <xdr:col>9</xdr:col>
      <xdr:colOff>390525</xdr:colOff>
      <xdr:row>16</xdr:row>
      <xdr:rowOff>152400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DAD5DE19-AE9C-413C-921F-D3BBDFC4B293}"/>
            </a:ext>
          </a:extLst>
        </xdr:cNvPr>
        <xdr:cNvSpPr/>
      </xdr:nvSpPr>
      <xdr:spPr>
        <a:xfrm>
          <a:off x="657225" y="2962275"/>
          <a:ext cx="8743950" cy="54292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</a:t>
          </a:r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Use</a:t>
          </a:r>
          <a:r>
            <a:rPr lang="en-US" sz="1100" b="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CONDITIONAL FORMATTING </a:t>
          </a:r>
          <a:r>
            <a:rPr lang="en-US" sz="1100" b="0" baseline="0">
              <a:solidFill>
                <a:sysClr val="windowText" lastClr="000000"/>
              </a:solidFill>
            </a:rPr>
            <a:t>to change the </a:t>
          </a:r>
          <a:r>
            <a:rPr lang="en-US" sz="1100" b="1" baseline="0">
              <a:solidFill>
                <a:sysClr val="windowText" lastClr="000000"/>
              </a:solidFill>
            </a:rPr>
            <a:t>color of cell J8 </a:t>
          </a:r>
          <a:r>
            <a:rPr lang="en-US" sz="1100" b="0" baseline="0">
              <a:solidFill>
                <a:sysClr val="windowText" lastClr="000000"/>
              </a:solidFill>
            </a:rPr>
            <a:t>when it matches a specific </a:t>
          </a:r>
          <a:r>
            <a:rPr lang="en-US" sz="1100" b="1" baseline="0">
              <a:solidFill>
                <a:sysClr val="windowText" lastClr="000000"/>
              </a:solidFill>
            </a:rPr>
            <a:t>Country</a:t>
          </a:r>
          <a:r>
            <a:rPr lang="en-US" sz="1100" b="0" baseline="0">
              <a:solidFill>
                <a:sysClr val="windowText" lastClr="000000"/>
              </a:solidFill>
            </a:rPr>
            <a:t> (i.e. "</a:t>
          </a:r>
          <a:r>
            <a:rPr lang="en-US" sz="1100" b="1" baseline="0">
              <a:solidFill>
                <a:sysClr val="windowText" lastClr="000000"/>
              </a:solidFill>
            </a:rPr>
            <a:t>Canada</a:t>
          </a:r>
          <a:r>
            <a:rPr lang="en-US" sz="1100" b="0" baseline="0">
              <a:solidFill>
                <a:sysClr val="windowText" lastClr="000000"/>
              </a:solidFill>
            </a:rPr>
            <a:t>")</a:t>
          </a:r>
          <a:endParaRPr lang="en-US" sz="1100" b="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2</xdr:row>
      <xdr:rowOff>28575</xdr:rowOff>
    </xdr:from>
    <xdr:to>
      <xdr:col>9</xdr:col>
      <xdr:colOff>381000</xdr:colOff>
      <xdr:row>5</xdr:row>
      <xdr:rowOff>171450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DE94D7E-28B5-4CFD-8B4D-39302748F491}"/>
            </a:ext>
          </a:extLst>
        </xdr:cNvPr>
        <xdr:cNvSpPr/>
      </xdr:nvSpPr>
      <xdr:spPr>
        <a:xfrm>
          <a:off x="647700" y="514350"/>
          <a:ext cx="8743950" cy="71437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the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INDEX()/MATCH </a:t>
          </a:r>
          <a:r>
            <a:rPr lang="en-US" sz="1100" b="0" baseline="0">
              <a:solidFill>
                <a:sysClr val="windowText" lastClr="000000"/>
              </a:solidFill>
            </a:rPr>
            <a:t>functions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r>
            <a:rPr lang="en-US" sz="1100" baseline="0">
              <a:solidFill>
                <a:sysClr val="windowText" lastClr="000000"/>
              </a:solidFill>
            </a:rPr>
            <a:t>to lookup information from the </a:t>
          </a:r>
          <a:r>
            <a:rPr lang="en-US" sz="1100" b="1" baseline="0">
              <a:solidFill>
                <a:sysClr val="windowText" lastClr="000000"/>
              </a:solidFill>
            </a:rPr>
            <a:t>CUSTOMER INFO</a:t>
          </a:r>
          <a:r>
            <a:rPr lang="en-US" sz="1100" baseline="0">
              <a:solidFill>
                <a:sysClr val="windowText" lastClr="000000"/>
              </a:solidFill>
            </a:rPr>
            <a:t> Worksheet. i.e. ADDRESS, CITY, REGION, etc...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-- Use cell </a:t>
          </a:r>
          <a:r>
            <a:rPr lang="en-US" sz="1100" b="1" baseline="0">
              <a:solidFill>
                <a:sysClr val="windowText" lastClr="000000"/>
              </a:solidFill>
            </a:rPr>
            <a:t>B9</a:t>
          </a:r>
          <a:r>
            <a:rPr lang="en-US" sz="1100" baseline="0">
              <a:solidFill>
                <a:sysClr val="windowText" lastClr="000000"/>
              </a:solidFill>
            </a:rPr>
            <a:t> as the </a:t>
          </a:r>
          <a:r>
            <a:rPr lang="en-US" sz="1100" b="1" baseline="0">
              <a:solidFill>
                <a:sysClr val="windowText" lastClr="000000"/>
              </a:solidFill>
            </a:rPr>
            <a:t>LOOKUP_VALUE </a:t>
          </a:r>
          <a:r>
            <a:rPr lang="en-US" sz="1100" baseline="0">
              <a:solidFill>
                <a:sysClr val="windowText" lastClr="000000"/>
              </a:solidFill>
            </a:rPr>
            <a:t>in the MATCH() Function</a:t>
          </a: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-- Cell </a:t>
          </a:r>
          <a:r>
            <a:rPr lang="en-US" sz="1100" b="1" baseline="0">
              <a:solidFill>
                <a:sysClr val="windowText" lastClr="000000"/>
              </a:solidFill>
            </a:rPr>
            <a:t>D3</a:t>
          </a:r>
          <a:r>
            <a:rPr lang="en-US" sz="1100" baseline="0">
              <a:solidFill>
                <a:sysClr val="windowText" lastClr="000000"/>
              </a:solidFill>
            </a:rPr>
            <a:t> has a completed </a:t>
          </a:r>
          <a:r>
            <a:rPr lang="en-US" sz="1100" b="1" baseline="0">
              <a:solidFill>
                <a:sysClr val="windowText" lastClr="000000"/>
              </a:solidFill>
            </a:rPr>
            <a:t>INDEX/MATCH</a:t>
          </a:r>
          <a:r>
            <a:rPr lang="en-US" sz="1100" baseline="0">
              <a:solidFill>
                <a:sysClr val="windowText" lastClr="000000"/>
              </a:solidFill>
            </a:rPr>
            <a:t> for reference</a:t>
          </a:r>
          <a:endParaRPr lang="en-US" sz="1100"/>
        </a:p>
      </xdr:txBody>
    </xdr:sp>
    <xdr:clientData/>
  </xdr:twoCellAnchor>
  <xdr:twoCellAnchor>
    <xdr:from>
      <xdr:col>1</xdr:col>
      <xdr:colOff>333375</xdr:colOff>
      <xdr:row>13</xdr:row>
      <xdr:rowOff>180975</xdr:rowOff>
    </xdr:from>
    <xdr:to>
      <xdr:col>9</xdr:col>
      <xdr:colOff>390525</xdr:colOff>
      <xdr:row>16</xdr:row>
      <xdr:rowOff>152400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A97C2E53-B8B7-4079-BC49-37283CCC64C2}"/>
            </a:ext>
          </a:extLst>
        </xdr:cNvPr>
        <xdr:cNvSpPr/>
      </xdr:nvSpPr>
      <xdr:spPr>
        <a:xfrm>
          <a:off x="657225" y="2962275"/>
          <a:ext cx="8743950" cy="54292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Change the color of cell B9 if the</a:t>
          </a:r>
          <a:r>
            <a:rPr lang="en-US" sz="1100" b="0" baseline="0">
              <a:solidFill>
                <a:sysClr val="windowText" lastClr="000000"/>
              </a:solidFill>
            </a:rPr>
            <a:t> COUNTRY value is a specific country, (i.e. "Spain")</a:t>
          </a:r>
          <a:endParaRPr lang="en-US" sz="1100" b="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180975</xdr:rowOff>
    </xdr:from>
    <xdr:to>
      <xdr:col>7</xdr:col>
      <xdr:colOff>28575</xdr:colOff>
      <xdr:row>7</xdr:row>
      <xdr:rowOff>95250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54B9E86-3E36-4BA9-AA0B-A3013106C989}"/>
            </a:ext>
          </a:extLst>
        </xdr:cNvPr>
        <xdr:cNvSpPr/>
      </xdr:nvSpPr>
      <xdr:spPr>
        <a:xfrm>
          <a:off x="352425" y="476250"/>
          <a:ext cx="4591050" cy="1057275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the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LEFT() RIGHT() &amp; MID() </a:t>
          </a:r>
          <a:r>
            <a:rPr lang="en-US" sz="1100" b="0" baseline="0">
              <a:solidFill>
                <a:sysClr val="windowText" lastClr="000000"/>
              </a:solidFill>
            </a:rPr>
            <a:t>functions to complete the table below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CLASS = First two characters of TRAINING CODE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BRANCH = Fourth and Fifth characters of TRAINING CODE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YEAR = Seventh - Tenth characters of TRAINING CODE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LEVEL CODE = Last Two characters of TRAINING CODE</a:t>
          </a:r>
          <a:endParaRPr lang="en-US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18</xdr:row>
      <xdr:rowOff>19050</xdr:rowOff>
    </xdr:from>
    <xdr:to>
      <xdr:col>9</xdr:col>
      <xdr:colOff>95250</xdr:colOff>
      <xdr:row>23</xdr:row>
      <xdr:rowOff>19050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FFDA5E0D-FB18-4728-BA46-15826071793D}"/>
            </a:ext>
          </a:extLst>
        </xdr:cNvPr>
        <xdr:cNvSpPr/>
      </xdr:nvSpPr>
      <xdr:spPr>
        <a:xfrm>
          <a:off x="349250" y="3448050"/>
          <a:ext cx="7150100" cy="92075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Using the VLOOKUP Function lookup the proper</a:t>
          </a:r>
          <a:r>
            <a:rPr lang="en-US" sz="1100" b="0" baseline="0">
              <a:solidFill>
                <a:sysClr val="windowText" lastClr="000000"/>
              </a:solidFill>
            </a:rPr>
            <a:t> LEVEL and CLASS names based on the extracted values above.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Place these values in the </a:t>
          </a:r>
          <a:r>
            <a:rPr lang="en-US" sz="1100" b="1" baseline="0">
              <a:solidFill>
                <a:sysClr val="windowText" lastClr="000000"/>
              </a:solidFill>
            </a:rPr>
            <a:t>LEVEL</a:t>
          </a:r>
          <a:r>
            <a:rPr lang="en-US" sz="1100" b="0" baseline="0">
              <a:solidFill>
                <a:sysClr val="windowText" lastClr="000000"/>
              </a:solidFill>
            </a:rPr>
            <a:t> and </a:t>
          </a:r>
          <a:r>
            <a:rPr lang="en-US" sz="1100" b="1" baseline="0">
              <a:solidFill>
                <a:sysClr val="windowText" lastClr="000000"/>
              </a:solidFill>
            </a:rPr>
            <a:t>CLASS NAME </a:t>
          </a:r>
          <a:r>
            <a:rPr lang="en-US" sz="1100" b="0" baseline="0">
              <a:solidFill>
                <a:sysClr val="windowText" lastClr="000000"/>
              </a:solidFill>
            </a:rPr>
            <a:t>columns.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</a:rPr>
            <a:t>TIP</a:t>
          </a:r>
          <a:r>
            <a:rPr lang="en-US" sz="1100" b="0" baseline="0">
              <a:solidFill>
                <a:sysClr val="windowText" lastClr="000000"/>
              </a:solidFill>
            </a:rPr>
            <a:t>:  Nest the LEFT(), RIGHT(), or MID() function within the VLOOKUP() or INDEX()/MATCH()</a:t>
          </a:r>
          <a:endParaRPr lang="en-US" sz="1100" b="1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</xdr:rowOff>
    </xdr:from>
    <xdr:to>
      <xdr:col>7</xdr:col>
      <xdr:colOff>342900</xdr:colOff>
      <xdr:row>4</xdr:row>
      <xdr:rowOff>133351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4BB2409F-F139-41B7-BAEB-238D5AD59C12}"/>
            </a:ext>
          </a:extLst>
        </xdr:cNvPr>
        <xdr:cNvSpPr/>
      </xdr:nvSpPr>
      <xdr:spPr>
        <a:xfrm>
          <a:off x="371475" y="485776"/>
          <a:ext cx="6772275" cy="51435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Use the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 b="1" baseline="0">
              <a:solidFill>
                <a:sysClr val="windowText" lastClr="000000"/>
              </a:solidFill>
            </a:rPr>
            <a:t>SUMIF()</a:t>
          </a:r>
          <a:r>
            <a:rPr lang="en-US" sz="1100" b="0" baseline="0">
              <a:solidFill>
                <a:sysClr val="windowText" lastClr="000000"/>
              </a:solidFill>
            </a:rPr>
            <a:t> function to complete the table on the right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Find the </a:t>
          </a:r>
          <a:r>
            <a:rPr lang="en-US" sz="1100" b="1">
              <a:solidFill>
                <a:sysClr val="windowText" lastClr="000000"/>
              </a:solidFill>
            </a:rPr>
            <a:t>TOTAL GROSS, cell I8, 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r>
            <a:rPr lang="en-US" sz="1100" b="0" baseline="0">
              <a:solidFill>
                <a:sysClr val="windowText" lastClr="000000"/>
              </a:solidFill>
            </a:rPr>
            <a:t>by </a:t>
          </a:r>
          <a:r>
            <a:rPr lang="en-US" sz="1100" b="1" baseline="0">
              <a:solidFill>
                <a:sysClr val="windowText" lastClr="000000"/>
              </a:solidFill>
            </a:rPr>
            <a:t>RATING</a:t>
          </a:r>
          <a:r>
            <a:rPr lang="en-US" sz="1100" b="0" baseline="0">
              <a:solidFill>
                <a:sysClr val="windowText" lastClr="000000"/>
              </a:solidFill>
            </a:rPr>
            <a:t> or </a:t>
          </a:r>
          <a:r>
            <a:rPr lang="en-US" sz="1100" b="1" baseline="0">
              <a:solidFill>
                <a:sysClr val="windowText" lastClr="000000"/>
              </a:solidFill>
            </a:rPr>
            <a:t>YEAR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19050</xdr:colOff>
      <xdr:row>9</xdr:row>
      <xdr:rowOff>47624</xdr:rowOff>
    </xdr:from>
    <xdr:to>
      <xdr:col>11</xdr:col>
      <xdr:colOff>0</xdr:colOff>
      <xdr:row>16</xdr:row>
      <xdr:rowOff>152400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B802A74F-C013-4D8B-B97E-CC7E0FC20787}"/>
            </a:ext>
          </a:extLst>
        </xdr:cNvPr>
        <xdr:cNvSpPr/>
      </xdr:nvSpPr>
      <xdr:spPr>
        <a:xfrm>
          <a:off x="6096000" y="1866899"/>
          <a:ext cx="3952875" cy="1438276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BONUS POINTS</a:t>
          </a:r>
        </a:p>
        <a:p>
          <a:pPr algn="l"/>
          <a:r>
            <a:rPr lang="en-US" sz="1100" b="0">
              <a:solidFill>
                <a:sysClr val="windowText" lastClr="000000"/>
              </a:solidFill>
            </a:rPr>
            <a:t>-- Use the COUNTIF() function to include</a:t>
          </a:r>
          <a:r>
            <a:rPr lang="en-US" sz="1100" b="0" baseline="0">
              <a:solidFill>
                <a:sysClr val="windowText" lastClr="000000"/>
              </a:solidFill>
            </a:rPr>
            <a:t> the number of MOVIES for a specific RATING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Add a Drop Down menu for RATING using the Data Validation command</a:t>
          </a:r>
        </a:p>
        <a:p>
          <a:pPr algn="l"/>
          <a:r>
            <a:rPr lang="en-US" sz="1100" b="0" baseline="0">
              <a:solidFill>
                <a:sysClr val="windowText" lastClr="000000"/>
              </a:solidFill>
            </a:rPr>
            <a:t>-- Use the SUMIFS() function find TOTAL GROSS based on RATING and YEAR</a:t>
          </a:r>
          <a:endParaRPr lang="en-US" sz="1100" b="1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</xdr:row>
      <xdr:rowOff>38100</xdr:rowOff>
    </xdr:from>
    <xdr:to>
      <xdr:col>7</xdr:col>
      <xdr:colOff>361950</xdr:colOff>
      <xdr:row>4</xdr:row>
      <xdr:rowOff>171450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CAAD108-3E24-4802-AB88-C52DD71FCE78}"/>
            </a:ext>
          </a:extLst>
        </xdr:cNvPr>
        <xdr:cNvSpPr/>
      </xdr:nvSpPr>
      <xdr:spPr>
        <a:xfrm>
          <a:off x="628650" y="523875"/>
          <a:ext cx="4000500" cy="51435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Finish the</a:t>
          </a:r>
          <a:r>
            <a:rPr lang="en-US" sz="1100" baseline="0">
              <a:solidFill>
                <a:sysClr val="windowText" lastClr="000000"/>
              </a:solidFill>
            </a:rPr>
            <a:t> Single-Variable Data Table below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</a:rPr>
            <a:t>Use cell C10 as the COLUMN INPUT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1</xdr:row>
      <xdr:rowOff>152400</xdr:rowOff>
    </xdr:from>
    <xdr:to>
      <xdr:col>15</xdr:col>
      <xdr:colOff>304801</xdr:colOff>
      <xdr:row>5</xdr:row>
      <xdr:rowOff>57150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8F27B05-62B7-43F0-BFFE-5949B13512CE}"/>
            </a:ext>
          </a:extLst>
        </xdr:cNvPr>
        <xdr:cNvSpPr/>
      </xdr:nvSpPr>
      <xdr:spPr>
        <a:xfrm>
          <a:off x="628651" y="447675"/>
          <a:ext cx="4000500" cy="66675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Finish the</a:t>
          </a:r>
          <a:r>
            <a:rPr lang="en-US" sz="1100" baseline="0">
              <a:solidFill>
                <a:sysClr val="windowText" lastClr="000000"/>
              </a:solidFill>
            </a:rPr>
            <a:t> Multi-Variable Data Table below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</a:rPr>
            <a:t>Use cell H7 as the COLUMN INPUT and cell J7 as the ROW INPUT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28575</xdr:colOff>
      <xdr:row>3</xdr:row>
      <xdr:rowOff>152400</xdr:rowOff>
    </xdr:from>
    <xdr:to>
      <xdr:col>26</xdr:col>
      <xdr:colOff>209550</xdr:colOff>
      <xdr:row>7</xdr:row>
      <xdr:rowOff>152400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F7A46CAB-715E-4DF6-AAFA-54790BB6004F}"/>
            </a:ext>
          </a:extLst>
        </xdr:cNvPr>
        <xdr:cNvSpPr/>
      </xdr:nvSpPr>
      <xdr:spPr>
        <a:xfrm>
          <a:off x="8858250" y="828675"/>
          <a:ext cx="4038600" cy="762000"/>
        </a:xfrm>
        <a:prstGeom prst="roundRect">
          <a:avLst/>
        </a:prstGeom>
        <a:solidFill>
          <a:schemeClr val="bg1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-- Finish the</a:t>
          </a:r>
          <a:r>
            <a:rPr lang="en-US" sz="1100" baseline="0">
              <a:solidFill>
                <a:sysClr val="windowText" lastClr="000000"/>
              </a:solidFill>
            </a:rPr>
            <a:t> Multi-Variable Data Table below</a:t>
          </a:r>
        </a:p>
        <a:p>
          <a:pPr algn="l"/>
          <a:r>
            <a:rPr lang="en-US" sz="1100" b="1" baseline="0">
              <a:solidFill>
                <a:sysClr val="windowText" lastClr="000000"/>
              </a:solidFill>
            </a:rPr>
            <a:t>Use cell S11 as the COLUMN INPUT and cell S14 as the ROW INPUT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1B56F0-2795-425A-9F95-630BE21B6E88}" name="Table2" displayName="Table2" ref="B9:D20" totalsRowShown="0" headerRowDxfId="24">
  <autoFilter ref="B9:D20" xr:uid="{7EF28A09-475B-4A8C-844E-C16FB2512675}"/>
  <tableColumns count="3">
    <tableColumn id="1" xr3:uid="{E4E64CFB-9945-4C15-A551-B8D7EF06A537}" name="PROJECTS"/>
    <tableColumn id="2" xr3:uid="{D1AB6584-6930-421A-AA98-1EA108A173B7}" name="PERCENTAGE" dataDxfId="23" dataCellStyle="Comma"/>
    <tableColumn id="3" xr3:uid="{7FA28F0A-B617-4825-892A-86E0AF338E4A}" name="STATUS" dataDxfId="22">
      <calculatedColumnFormula>IF(Table2[[#This Row],[PERCENTAGE]]=1,"COMPLETED","IN PROGRESS")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96C941D-2748-4BFA-9175-20DE8D82015E}" name="Table28" displayName="Table28" ref="B9:E20" totalsRowShown="0" headerRowDxfId="21">
  <autoFilter ref="B9:E20" xr:uid="{7EF28A09-475B-4A8C-844E-C16FB2512675}"/>
  <tableColumns count="4">
    <tableColumn id="1" xr3:uid="{E29561B7-DC0C-4930-BB09-664400E9B874}" name="PROJECTS"/>
    <tableColumn id="5" xr3:uid="{7618AB37-5B72-40A8-8C15-9DE087F8CB9F}" name="DUE DATE" dataDxfId="20">
      <calculatedColumnFormula>TODAY()+12</calculatedColumnFormula>
    </tableColumn>
    <tableColumn id="2" xr3:uid="{6A55012A-8882-4F48-BB58-C8756D3DDB37}" name="PERCENTAGE" dataDxfId="19" dataCellStyle="Comma"/>
    <tableColumn id="3" xr3:uid="{894B24EC-5522-489C-992E-2FE14787EBB4}" name="STATUS" dataDxfId="18">
      <calculatedColumnFormula>_xlfn.CONCAT(IF(D10=1, "COMPLETE", IF(D10&gt;0, "IN PROGRESS", "NOT STARTED"))," ",IF(Table28[[#This Row],[DUE DATE]]&gt;TODAY(),"","Past Due"))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AEF6BB-F739-4062-A2C3-CA5AEB251540}" name="CustomerInfo" displayName="CustomerInfo" ref="A1:I92" totalsRowShown="0" dataDxfId="17" tableBorderDxfId="16" dataCellStyle="Normal_Customer Info">
  <autoFilter ref="A1:I92" xr:uid="{33761F1C-CD1E-4D9D-A116-776D8C10A0F3}"/>
  <tableColumns count="9">
    <tableColumn id="1" xr3:uid="{0B21E4DF-1BE9-442C-91B6-5D982E20EAAF}" name="Customer ID" dataDxfId="15" dataCellStyle="Normal_Customer Info"/>
    <tableColumn id="2" xr3:uid="{B2303E18-46EF-4012-AFFF-2F36313522E1}" name="Company Name" dataDxfId="14" dataCellStyle="Normal_Customer Info"/>
    <tableColumn id="3" xr3:uid="{0EB485C1-E027-4E44-9816-163BE46CC5BD}" name="Contact Name" dataDxfId="13" dataCellStyle="Normal_Customer Info"/>
    <tableColumn id="5" xr3:uid="{1CD1DFB3-CC11-4FF5-BE05-FBD86F1E03DC}" name="Address" dataDxfId="12" dataCellStyle="Normal_Customer Info"/>
    <tableColumn id="6" xr3:uid="{6F40B2DC-786B-44FB-BF57-27C1F3C11A50}" name="City" dataDxfId="11" dataCellStyle="Normal_Customer Info"/>
    <tableColumn id="7" xr3:uid="{BE59FE62-06B3-4539-AAEF-4B233706746D}" name="Region" dataDxfId="10" dataCellStyle="Normal_Customer Info"/>
    <tableColumn id="8" xr3:uid="{353BC7A9-288B-485C-BD71-CE2CCA02F728}" name="Postal Code" dataDxfId="9" dataCellStyle="Normal_Customer Info"/>
    <tableColumn id="9" xr3:uid="{0F98A9A0-D426-491A-8D7E-9B7649B52B1D}" name="Country" dataDxfId="8" dataCellStyle="Normal_Customer Info"/>
    <tableColumn id="10" xr3:uid="{0B3205FC-9D0A-4B7A-9CFA-900C03ED71FB}" name="Phone" dataDxfId="7" dataCellStyle="Normal_Customer Info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236F831-7D98-4A98-83BD-76CE79172CF9}" name="Table3" displayName="Table3" ref="B10:H17" totalsRowShown="0">
  <autoFilter ref="B10:H17" xr:uid="{20B99242-5724-40B5-9009-0C629037E436}"/>
  <tableColumns count="7">
    <tableColumn id="1" xr3:uid="{FD1BF31B-F181-4892-8DEA-D9BDFD530C7F}" name="TRAINING CODE"/>
    <tableColumn id="2" xr3:uid="{E70E2EB2-D96E-4DF5-BC55-78AA6F7EDC88}" name="CLASS"/>
    <tableColumn id="3" xr3:uid="{E2D5E53C-F135-4D8C-AE67-B7149C399860}" name="BRANCH"/>
    <tableColumn id="4" xr3:uid="{B30C424E-11CD-470B-92EB-D5D54D805653}" name="YEAR"/>
    <tableColumn id="5" xr3:uid="{88DAC759-628A-41A0-8715-0ED75C5C3082}" name="LEVEL CODE" dataDxfId="6">
      <calculatedColumnFormula>RIGHT(Table3[[#This Row],[TRAINING CODE]],2)</calculatedColumnFormula>
    </tableColumn>
    <tableColumn id="6" xr3:uid="{D9B352CE-4C3E-4CEE-89A5-9D991E3DE954}" name="LEVEL" dataDxfId="1">
      <calculatedColumnFormula>VLOOKUP(Table3[[#This Row],[LEVEL CODE]],Table4[#All],2,0)</calculatedColumnFormula>
    </tableColumn>
    <tableColumn id="7" xr3:uid="{56FB84C4-842C-45D9-B9B8-56E1C80F2C98}" name="CLASS NAME" dataDxfId="0">
      <calculatedColumnFormula>VLOOKUP(Table3[[#This Row],[CLASS]],Table46[#All],2,0)</calculatedColumnFormula>
    </tableColumn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BB36226-4DEB-4AA0-8FF0-40A243373A73}" name="Table4" displayName="Table4" ref="B25:C29" totalsRowShown="0">
  <autoFilter ref="B25:C29" xr:uid="{E7DC5DC1-B19A-4360-A7B3-4F8DA22B397E}"/>
  <tableColumns count="2">
    <tableColumn id="1" xr3:uid="{3944DD68-417D-492E-BCB1-3392F6FE7BE3}" name="LEVEL CODE" dataDxfId="5"/>
    <tableColumn id="2" xr3:uid="{39DA51BD-1853-4265-B942-70D42DC20F6D}" name="LEVEL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4C2A7AB-1898-44A6-9FEA-8E077BCE8532}" name="Table46" displayName="Table46" ref="E25:F30" totalsRowShown="0">
  <autoFilter ref="E25:F30" xr:uid="{E682CAB9-896A-4283-9366-1FD9B743C4FF}"/>
  <sortState xmlns:xlrd2="http://schemas.microsoft.com/office/spreadsheetml/2017/richdata2" ref="E26:F30">
    <sortCondition ref="E25:E30"/>
  </sortState>
  <tableColumns count="2">
    <tableColumn id="1" xr3:uid="{334C9C64-485B-403E-B9C3-88E194C4081C}" name="CLASS CODE" dataDxfId="4"/>
    <tableColumn id="2" xr3:uid="{1E32367B-22DC-4FA7-9191-F28D5A07A69A}" name="CLASS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C5E92A4-5ACE-4A57-B3CF-596C1EFAF072}" name="Table6" displayName="Table6" ref="B7:E127" totalsRowShown="0">
  <autoFilter ref="B7:E127" xr:uid="{B7838FFA-623E-4396-861F-E9699BDE75AA}"/>
  <sortState xmlns:xlrd2="http://schemas.microsoft.com/office/spreadsheetml/2017/richdata2" ref="B8:E127">
    <sortCondition ref="B7:B127"/>
  </sortState>
  <tableColumns count="4">
    <tableColumn id="1" xr3:uid="{8E09452A-7B67-4C48-855D-CFBD7204DD60}" name="MOVIE" dataDxfId="3"/>
    <tableColumn id="2" xr3:uid="{C278F0A8-15A3-422C-A7A5-B3194F40A299}" name="GROSS" dataDxfId="2" dataCellStyle="Currency"/>
    <tableColumn id="3" xr3:uid="{1EC25A71-CFAD-4981-86D7-F95D30A8DD08}" name="YEAR"/>
    <tableColumn id="4" xr3:uid="{224F018D-7E96-4C67-952B-CD3DDA3E031B}" name="RATING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Relationship Id="rId4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boxofficemojo.com/year/2019/?ref_=bo_cso_table_2" TargetMode="External"/><Relationship Id="rId21" Type="http://schemas.openxmlformats.org/officeDocument/2006/relationships/hyperlink" Target="https://www.boxofficemojo.com/year/2002/?ref_=bo_cso_table_21" TargetMode="External"/><Relationship Id="rId42" Type="http://schemas.openxmlformats.org/officeDocument/2006/relationships/hyperlink" Target="https://www.boxofficemojo.com/year/2018/?ref_=bo_cso_table_18" TargetMode="External"/><Relationship Id="rId47" Type="http://schemas.openxmlformats.org/officeDocument/2006/relationships/hyperlink" Target="https://www.boxofficemojo.com/year/2002/?ref_=bo_cso_table_23" TargetMode="External"/><Relationship Id="rId63" Type="http://schemas.openxmlformats.org/officeDocument/2006/relationships/hyperlink" Target="https://www.boxofficemojo.com/year/2014/?ref_=bo_cso_table_3" TargetMode="External"/><Relationship Id="rId68" Type="http://schemas.openxmlformats.org/officeDocument/2006/relationships/hyperlink" Target="https://www.boxofficemojo.com/year/2009/?ref_=bo_cso_table_8" TargetMode="External"/><Relationship Id="rId84" Type="http://schemas.openxmlformats.org/officeDocument/2006/relationships/hyperlink" Target="https://www.boxofficemojo.com/year/1998/?ref_=bo_cso_table_25" TargetMode="External"/><Relationship Id="rId89" Type="http://schemas.openxmlformats.org/officeDocument/2006/relationships/hyperlink" Target="https://www.boxofficemojo.com/year/1999/?ref_=bo_cso_table_30" TargetMode="External"/><Relationship Id="rId7" Type="http://schemas.openxmlformats.org/officeDocument/2006/relationships/hyperlink" Target="https://www.boxofficemojo.com/year/1977/?ref_=bo_cso_table_7" TargetMode="External"/><Relationship Id="rId71" Type="http://schemas.openxmlformats.org/officeDocument/2006/relationships/hyperlink" Target="https://www.boxofficemojo.com/year/2017/?ref_=bo_cso_table_12" TargetMode="External"/><Relationship Id="rId92" Type="http://schemas.openxmlformats.org/officeDocument/2006/relationships/hyperlink" Target="https://www.boxofficemojo.com/year/2014/?ref_=bo_cso_table_33" TargetMode="External"/><Relationship Id="rId2" Type="http://schemas.openxmlformats.org/officeDocument/2006/relationships/hyperlink" Target="https://www.boxofficemojo.com/year/2019/?ref_=bo_cso_table_2" TargetMode="External"/><Relationship Id="rId16" Type="http://schemas.openxmlformats.org/officeDocument/2006/relationships/hyperlink" Target="https://www.boxofficemojo.com/year/2016/?ref_=bo_cso_table_16" TargetMode="External"/><Relationship Id="rId29" Type="http://schemas.openxmlformats.org/officeDocument/2006/relationships/hyperlink" Target="https://www.boxofficemojo.com/year/2018/?ref_=bo_cso_table_5" TargetMode="External"/><Relationship Id="rId11" Type="http://schemas.openxmlformats.org/officeDocument/2006/relationships/hyperlink" Target="https://www.boxofficemojo.com/year/2016/?ref_=bo_cso_table_11" TargetMode="External"/><Relationship Id="rId24" Type="http://schemas.openxmlformats.org/officeDocument/2006/relationships/hyperlink" Target="https://www.boxofficemojo.com/year/2009/?ref_=bo_cso_table_24" TargetMode="External"/><Relationship Id="rId32" Type="http://schemas.openxmlformats.org/officeDocument/2006/relationships/hyperlink" Target="https://www.boxofficemojo.com/year/2012/?ref_=bo_cso_table_8" TargetMode="External"/><Relationship Id="rId37" Type="http://schemas.openxmlformats.org/officeDocument/2006/relationships/hyperlink" Target="https://www.boxofficemojo.com/year/2015/?ref_=bo_cso_table_13" TargetMode="External"/><Relationship Id="rId40" Type="http://schemas.openxmlformats.org/officeDocument/2006/relationships/hyperlink" Target="https://www.boxofficemojo.com/year/2013/?ref_=bo_cso_table_16" TargetMode="External"/><Relationship Id="rId45" Type="http://schemas.openxmlformats.org/officeDocument/2006/relationships/hyperlink" Target="https://www.boxofficemojo.com/year/2016/?ref_=bo_cso_table_21" TargetMode="External"/><Relationship Id="rId53" Type="http://schemas.openxmlformats.org/officeDocument/2006/relationships/hyperlink" Target="https://www.boxofficemojo.com/year/2011/?ref_=bo_cso_table_29" TargetMode="External"/><Relationship Id="rId58" Type="http://schemas.openxmlformats.org/officeDocument/2006/relationships/hyperlink" Target="https://www.boxofficemojo.com/year/2011/?ref_=bo_cso_table_34" TargetMode="External"/><Relationship Id="rId66" Type="http://schemas.openxmlformats.org/officeDocument/2006/relationships/hyperlink" Target="https://www.boxofficemojo.com/year/2018/?ref_=bo_cso_table_6" TargetMode="External"/><Relationship Id="rId74" Type="http://schemas.openxmlformats.org/officeDocument/2006/relationships/hyperlink" Target="https://www.boxofficemojo.com/year/2018/?ref_=bo_cso_table_15" TargetMode="External"/><Relationship Id="rId79" Type="http://schemas.openxmlformats.org/officeDocument/2006/relationships/hyperlink" Target="https://www.boxofficemojo.com/year/2020/?ref_=bo_cso_table_20" TargetMode="External"/><Relationship Id="rId87" Type="http://schemas.openxmlformats.org/officeDocument/2006/relationships/hyperlink" Target="https://www.boxofficemojo.com/year/1997/?ref_=bo_cso_table_28" TargetMode="External"/><Relationship Id="rId102" Type="http://schemas.openxmlformats.org/officeDocument/2006/relationships/hyperlink" Target="https://www.boxofficemojo.com/year/1987/?ref_=bo_cso_table_43" TargetMode="External"/><Relationship Id="rId5" Type="http://schemas.openxmlformats.org/officeDocument/2006/relationships/hyperlink" Target="https://www.boxofficemojo.com/year/2019/?ref_=bo_cso_table_5" TargetMode="External"/><Relationship Id="rId61" Type="http://schemas.openxmlformats.org/officeDocument/2006/relationships/hyperlink" Target="https://www.boxofficemojo.com/year/2004/?ref_=bo_cso_table_1" TargetMode="External"/><Relationship Id="rId82" Type="http://schemas.openxmlformats.org/officeDocument/2006/relationships/hyperlink" Target="https://www.boxofficemojo.com/year/2015/?ref_=bo_cso_table_23" TargetMode="External"/><Relationship Id="rId90" Type="http://schemas.openxmlformats.org/officeDocument/2006/relationships/hyperlink" Target="https://www.boxofficemojo.com/year/2019/?ref_=bo_cso_table_31" TargetMode="External"/><Relationship Id="rId95" Type="http://schemas.openxmlformats.org/officeDocument/2006/relationships/hyperlink" Target="https://www.boxofficemojo.com/year/2012/?ref_=bo_cso_table_36" TargetMode="External"/><Relationship Id="rId19" Type="http://schemas.openxmlformats.org/officeDocument/2006/relationships/hyperlink" Target="https://www.boxofficemojo.com/year/2007/?ref_=bo_cso_table_19" TargetMode="External"/><Relationship Id="rId14" Type="http://schemas.openxmlformats.org/officeDocument/2006/relationships/hyperlink" Target="https://www.boxofficemojo.com/year/2015/?ref_=bo_cso_table_14" TargetMode="External"/><Relationship Id="rId22" Type="http://schemas.openxmlformats.org/officeDocument/2006/relationships/hyperlink" Target="https://www.boxofficemojo.com/year/1983/?ref_=bo_cso_table_22" TargetMode="External"/><Relationship Id="rId27" Type="http://schemas.openxmlformats.org/officeDocument/2006/relationships/hyperlink" Target="https://www.boxofficemojo.com/year/2009/?ref_=bo_cso_table_3" TargetMode="External"/><Relationship Id="rId30" Type="http://schemas.openxmlformats.org/officeDocument/2006/relationships/hyperlink" Target="https://www.boxofficemojo.com/year/1997/?ref_=bo_cso_table_6" TargetMode="External"/><Relationship Id="rId35" Type="http://schemas.openxmlformats.org/officeDocument/2006/relationships/hyperlink" Target="https://www.boxofficemojo.com/year/2016/?ref_=bo_cso_table_11" TargetMode="External"/><Relationship Id="rId43" Type="http://schemas.openxmlformats.org/officeDocument/2006/relationships/hyperlink" Target="https://www.boxofficemojo.com/year/2017/?ref_=bo_cso_table_19" TargetMode="External"/><Relationship Id="rId48" Type="http://schemas.openxmlformats.org/officeDocument/2006/relationships/hyperlink" Target="https://www.boxofficemojo.com/year/2017/?ref_=bo_cso_table_24" TargetMode="External"/><Relationship Id="rId56" Type="http://schemas.openxmlformats.org/officeDocument/2006/relationships/hyperlink" Target="https://www.boxofficemojo.com/year/2004/?ref_=bo_cso_table_32" TargetMode="External"/><Relationship Id="rId64" Type="http://schemas.openxmlformats.org/officeDocument/2006/relationships/hyperlink" Target="https://www.boxofficemojo.com/year/2019/?ref_=bo_cso_table_4" TargetMode="External"/><Relationship Id="rId69" Type="http://schemas.openxmlformats.org/officeDocument/2006/relationships/hyperlink" Target="https://www.boxofficemojo.com/year/2011/?ref_=bo_cso_table_9" TargetMode="External"/><Relationship Id="rId77" Type="http://schemas.openxmlformats.org/officeDocument/2006/relationships/hyperlink" Target="https://www.boxofficemojo.com/year/2005/?ref_=bo_cso_table_18" TargetMode="External"/><Relationship Id="rId100" Type="http://schemas.openxmlformats.org/officeDocument/2006/relationships/hyperlink" Target="https://www.boxofficemojo.com/year/1993/?ref_=bo_cso_table_41" TargetMode="External"/><Relationship Id="rId105" Type="http://schemas.openxmlformats.org/officeDocument/2006/relationships/drawing" Target="../drawings/drawing7.xml"/><Relationship Id="rId8" Type="http://schemas.openxmlformats.org/officeDocument/2006/relationships/hyperlink" Target="https://www.boxofficemojo.com/year/2004/?ref_=bo_cso_table_8" TargetMode="External"/><Relationship Id="rId51" Type="http://schemas.openxmlformats.org/officeDocument/2006/relationships/hyperlink" Target="https://www.boxofficemojo.com/year/2019/?ref_=bo_cso_table_27" TargetMode="External"/><Relationship Id="rId72" Type="http://schemas.openxmlformats.org/officeDocument/2006/relationships/hyperlink" Target="https://www.boxofficemojo.com/year/2012/?ref_=bo_cso_table_13" TargetMode="External"/><Relationship Id="rId80" Type="http://schemas.openxmlformats.org/officeDocument/2006/relationships/hyperlink" Target="https://www.boxofficemojo.com/year/2014/?ref_=bo_cso_table_21" TargetMode="External"/><Relationship Id="rId85" Type="http://schemas.openxmlformats.org/officeDocument/2006/relationships/hyperlink" Target="https://www.boxofficemojo.com/year/2017/?ref_=bo_cso_table_26" TargetMode="External"/><Relationship Id="rId93" Type="http://schemas.openxmlformats.org/officeDocument/2006/relationships/hyperlink" Target="https://www.boxofficemojo.com/year/2015/?ref_=bo_cso_table_34" TargetMode="External"/><Relationship Id="rId98" Type="http://schemas.openxmlformats.org/officeDocument/2006/relationships/hyperlink" Target="https://www.boxofficemojo.com/year/2018/?ref_=bo_cso_table_39" TargetMode="External"/><Relationship Id="rId3" Type="http://schemas.openxmlformats.org/officeDocument/2006/relationships/hyperlink" Target="https://www.boxofficemojo.com/year/2017/?ref_=bo_cso_table_3" TargetMode="External"/><Relationship Id="rId12" Type="http://schemas.openxmlformats.org/officeDocument/2006/relationships/hyperlink" Target="https://www.boxofficemojo.com/year/2013/?ref_=bo_cso_table_12" TargetMode="External"/><Relationship Id="rId17" Type="http://schemas.openxmlformats.org/officeDocument/2006/relationships/hyperlink" Target="https://www.boxofficemojo.com/year/2015/?ref_=bo_cso_table_17" TargetMode="External"/><Relationship Id="rId25" Type="http://schemas.openxmlformats.org/officeDocument/2006/relationships/hyperlink" Target="https://www.boxofficemojo.com/year/2015/?ref_=bo_cso_table_1" TargetMode="External"/><Relationship Id="rId33" Type="http://schemas.openxmlformats.org/officeDocument/2006/relationships/hyperlink" Target="https://www.boxofficemojo.com/year/2017/?ref_=bo_cso_table_9" TargetMode="External"/><Relationship Id="rId38" Type="http://schemas.openxmlformats.org/officeDocument/2006/relationships/hyperlink" Target="https://www.boxofficemojo.com/year/2012/?ref_=bo_cso_table_14" TargetMode="External"/><Relationship Id="rId46" Type="http://schemas.openxmlformats.org/officeDocument/2006/relationships/hyperlink" Target="https://www.boxofficemojo.com/year/2012/?ref_=bo_cso_table_22" TargetMode="External"/><Relationship Id="rId59" Type="http://schemas.openxmlformats.org/officeDocument/2006/relationships/hyperlink" Target="https://www.boxofficemojo.com/year/2002/?ref_=bo_cso_table_35" TargetMode="External"/><Relationship Id="rId67" Type="http://schemas.openxmlformats.org/officeDocument/2006/relationships/hyperlink" Target="https://www.boxofficemojo.com/year/2003/?ref_=bo_cso_table_7" TargetMode="External"/><Relationship Id="rId103" Type="http://schemas.openxmlformats.org/officeDocument/2006/relationships/hyperlink" Target="https://www.boxofficemojo.com/year/2015/?ref_=bo_cso_table_44" TargetMode="External"/><Relationship Id="rId20" Type="http://schemas.openxmlformats.org/officeDocument/2006/relationships/hyperlink" Target="https://www.boxofficemojo.com/year/2001/?ref_=bo_cso_table_20" TargetMode="External"/><Relationship Id="rId41" Type="http://schemas.openxmlformats.org/officeDocument/2006/relationships/hyperlink" Target="https://www.boxofficemojo.com/year/2006/?ref_=bo_cso_table_17" TargetMode="External"/><Relationship Id="rId54" Type="http://schemas.openxmlformats.org/officeDocument/2006/relationships/hyperlink" Target="https://www.boxofficemojo.com/year/2005/?ref_=bo_cso_table_30" TargetMode="External"/><Relationship Id="rId62" Type="http://schemas.openxmlformats.org/officeDocument/2006/relationships/hyperlink" Target="https://www.boxofficemojo.com/year/2016/?ref_=bo_cso_table_2" TargetMode="External"/><Relationship Id="rId70" Type="http://schemas.openxmlformats.org/officeDocument/2006/relationships/hyperlink" Target="https://www.boxofficemojo.com/year/1984/?ref_=bo_cso_table_10" TargetMode="External"/><Relationship Id="rId75" Type="http://schemas.openxmlformats.org/officeDocument/2006/relationships/hyperlink" Target="https://www.boxofficemojo.com/year/2019/?ref_=bo_cso_table_16" TargetMode="External"/><Relationship Id="rId83" Type="http://schemas.openxmlformats.org/officeDocument/2006/relationships/hyperlink" Target="https://www.boxofficemojo.com/year/1990/?ref_=bo_cso_table_24" TargetMode="External"/><Relationship Id="rId88" Type="http://schemas.openxmlformats.org/officeDocument/2006/relationships/hyperlink" Target="https://www.boxofficemojo.com/year/1988/?ref_=bo_cso_table_29" TargetMode="External"/><Relationship Id="rId91" Type="http://schemas.openxmlformats.org/officeDocument/2006/relationships/hyperlink" Target="https://www.boxofficemojo.com/year/2011/?ref_=bo_cso_table_32" TargetMode="External"/><Relationship Id="rId96" Type="http://schemas.openxmlformats.org/officeDocument/2006/relationships/hyperlink" Target="https://www.boxofficemojo.com/year/2015/?ref_=bo_cso_table_37" TargetMode="External"/><Relationship Id="rId1" Type="http://schemas.openxmlformats.org/officeDocument/2006/relationships/hyperlink" Target="https://www.boxofficemojo.com/year/2018/?ref_=bo_cso_table_1" TargetMode="External"/><Relationship Id="rId6" Type="http://schemas.openxmlformats.org/officeDocument/2006/relationships/hyperlink" Target="https://www.boxofficemojo.com/year/1999/?ref_=bo_cso_table_6" TargetMode="External"/><Relationship Id="rId15" Type="http://schemas.openxmlformats.org/officeDocument/2006/relationships/hyperlink" Target="https://www.boxofficemojo.com/year/2019/?ref_=bo_cso_table_15" TargetMode="External"/><Relationship Id="rId23" Type="http://schemas.openxmlformats.org/officeDocument/2006/relationships/hyperlink" Target="https://www.boxofficemojo.com/year/2009/?ref_=bo_cso_table_23" TargetMode="External"/><Relationship Id="rId28" Type="http://schemas.openxmlformats.org/officeDocument/2006/relationships/hyperlink" Target="https://www.boxofficemojo.com/year/2018/?ref_=bo_cso_table_4" TargetMode="External"/><Relationship Id="rId36" Type="http://schemas.openxmlformats.org/officeDocument/2006/relationships/hyperlink" Target="https://www.boxofficemojo.com/year/2019/?ref_=bo_cso_table_12" TargetMode="External"/><Relationship Id="rId49" Type="http://schemas.openxmlformats.org/officeDocument/2006/relationships/hyperlink" Target="https://www.boxofficemojo.com/year/1993/?ref_=bo_cso_table_25" TargetMode="External"/><Relationship Id="rId57" Type="http://schemas.openxmlformats.org/officeDocument/2006/relationships/hyperlink" Target="https://www.boxofficemojo.com/year/2015/?ref_=bo_cso_table_33" TargetMode="External"/><Relationship Id="rId106" Type="http://schemas.openxmlformats.org/officeDocument/2006/relationships/table" Target="../tables/table7.xml"/><Relationship Id="rId10" Type="http://schemas.openxmlformats.org/officeDocument/2006/relationships/hyperlink" Target="https://www.boxofficemojo.com/year/2013/?ref_=bo_cso_table_10" TargetMode="External"/><Relationship Id="rId31" Type="http://schemas.openxmlformats.org/officeDocument/2006/relationships/hyperlink" Target="https://www.boxofficemojo.com/year/2015/?ref_=bo_cso_table_7" TargetMode="External"/><Relationship Id="rId44" Type="http://schemas.openxmlformats.org/officeDocument/2006/relationships/hyperlink" Target="https://www.boxofficemojo.com/year/2013/?ref_=bo_cso_table_20" TargetMode="External"/><Relationship Id="rId52" Type="http://schemas.openxmlformats.org/officeDocument/2006/relationships/hyperlink" Target="https://www.boxofficemojo.com/year/2017/?ref_=bo_cso_table_28" TargetMode="External"/><Relationship Id="rId60" Type="http://schemas.openxmlformats.org/officeDocument/2006/relationships/hyperlink" Target="https://www.boxofficemojo.com/year/2014/?ref_=bo_cso_table_36" TargetMode="External"/><Relationship Id="rId65" Type="http://schemas.openxmlformats.org/officeDocument/2006/relationships/hyperlink" Target="https://www.boxofficemojo.com/year/2017/?ref_=bo_cso_table_5" TargetMode="External"/><Relationship Id="rId73" Type="http://schemas.openxmlformats.org/officeDocument/2006/relationships/hyperlink" Target="https://www.boxofficemojo.com/year/1998/?ref_=bo_cso_table_14" TargetMode="External"/><Relationship Id="rId78" Type="http://schemas.openxmlformats.org/officeDocument/2006/relationships/hyperlink" Target="https://www.boxofficemojo.com/year/1991/?ref_=bo_cso_table_19" TargetMode="External"/><Relationship Id="rId81" Type="http://schemas.openxmlformats.org/officeDocument/2006/relationships/hyperlink" Target="https://www.boxofficemojo.com/year/2000/?ref_=bo_cso_table_22" TargetMode="External"/><Relationship Id="rId86" Type="http://schemas.openxmlformats.org/officeDocument/2006/relationships/hyperlink" Target="https://www.boxofficemojo.com/year/2019/?ref_=bo_cso_table_27" TargetMode="External"/><Relationship Id="rId94" Type="http://schemas.openxmlformats.org/officeDocument/2006/relationships/hyperlink" Target="https://www.boxofficemojo.com/year/2001/?ref_=bo_cso_table_35" TargetMode="External"/><Relationship Id="rId99" Type="http://schemas.openxmlformats.org/officeDocument/2006/relationships/hyperlink" Target="https://www.boxofficemojo.com/year/2019/?ref_=bo_cso_table_40" TargetMode="External"/><Relationship Id="rId101" Type="http://schemas.openxmlformats.org/officeDocument/2006/relationships/hyperlink" Target="https://www.boxofficemojo.com/year/2000/?ref_=bo_cso_table_42" TargetMode="External"/><Relationship Id="rId4" Type="http://schemas.openxmlformats.org/officeDocument/2006/relationships/hyperlink" Target="https://www.boxofficemojo.com/year/2016/?ref_=bo_cso_table_4" TargetMode="External"/><Relationship Id="rId9" Type="http://schemas.openxmlformats.org/officeDocument/2006/relationships/hyperlink" Target="https://www.boxofficemojo.com/year/1982/?ref_=bo_cso_table_9" TargetMode="External"/><Relationship Id="rId13" Type="http://schemas.openxmlformats.org/officeDocument/2006/relationships/hyperlink" Target="https://www.boxofficemojo.com/year/2016/?ref_=bo_cso_table_13" TargetMode="External"/><Relationship Id="rId18" Type="http://schemas.openxmlformats.org/officeDocument/2006/relationships/hyperlink" Target="https://www.boxofficemojo.com/year/2010/?ref_=bo_cso_table_18" TargetMode="External"/><Relationship Id="rId39" Type="http://schemas.openxmlformats.org/officeDocument/2006/relationships/hyperlink" Target="https://www.boxofficemojo.com/year/2019/?ref_=bo_cso_table_15" TargetMode="External"/><Relationship Id="rId34" Type="http://schemas.openxmlformats.org/officeDocument/2006/relationships/hyperlink" Target="https://www.boxofficemojo.com/year/2008/?ref_=bo_cso_table_10" TargetMode="External"/><Relationship Id="rId50" Type="http://schemas.openxmlformats.org/officeDocument/2006/relationships/hyperlink" Target="https://www.boxofficemojo.com/year/2009/?ref_=bo_cso_table_26" TargetMode="External"/><Relationship Id="rId55" Type="http://schemas.openxmlformats.org/officeDocument/2006/relationships/hyperlink" Target="https://www.boxofficemojo.com/year/2003/?ref_=bo_cso_table_31" TargetMode="External"/><Relationship Id="rId76" Type="http://schemas.openxmlformats.org/officeDocument/2006/relationships/hyperlink" Target="https://www.boxofficemojo.com/year/2007/?ref_=bo_cso_table_17" TargetMode="External"/><Relationship Id="rId97" Type="http://schemas.openxmlformats.org/officeDocument/2006/relationships/hyperlink" Target="https://www.boxofficemojo.com/year/2013/?ref_=bo_cso_table_38" TargetMode="External"/><Relationship Id="rId104" Type="http://schemas.openxmlformats.org/officeDocument/2006/relationships/hyperlink" Target="https://www.boxofficemojo.com/year/1996/?ref_=bo_cso_table_45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C5978-159D-40B4-8BB3-B43C47499056}">
  <sheetPr codeName="Sheet1"/>
  <dimension ref="A1"/>
  <sheetViews>
    <sheetView showGridLines="0"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BBF1C-0C67-4063-AD78-8B5AACBEE67B}">
  <sheetPr codeName="Sheet10"/>
  <dimension ref="B1:AA21"/>
  <sheetViews>
    <sheetView tabSelected="1" workbookViewId="0">
      <selection activeCell="AB6" sqref="AB6"/>
    </sheetView>
  </sheetViews>
  <sheetFormatPr defaultRowHeight="14.5" x14ac:dyDescent="0.35"/>
  <cols>
    <col min="1" max="1" width="9.1796875" customWidth="1"/>
    <col min="2" max="2" width="4" customWidth="1"/>
    <col min="3" max="10" width="3.453125" customWidth="1"/>
    <col min="11" max="13" width="4" bestFit="1" customWidth="1"/>
    <col min="14" max="14" width="3.7265625" customWidth="1"/>
    <col min="18" max="18" width="28.81640625" bestFit="1" customWidth="1"/>
    <col min="19" max="19" width="10.54296875" bestFit="1" customWidth="1"/>
    <col min="20" max="20" width="4.54296875" customWidth="1"/>
    <col min="21" max="21" width="4.7265625" customWidth="1"/>
    <col min="22" max="22" width="12.54296875" bestFit="1" customWidth="1"/>
    <col min="23" max="23" width="10.54296875" bestFit="1" customWidth="1"/>
    <col min="24" max="27" width="11.54296875" bestFit="1" customWidth="1"/>
  </cols>
  <sheetData>
    <row r="1" spans="2:27" ht="23.5" x14ac:dyDescent="0.55000000000000004">
      <c r="B1" s="38" t="s">
        <v>849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</row>
    <row r="7" spans="2:27" x14ac:dyDescent="0.35">
      <c r="B7" s="40" t="s">
        <v>846</v>
      </c>
      <c r="C7" s="40"/>
      <c r="D7" s="40"/>
      <c r="E7" s="40"/>
      <c r="F7" s="40"/>
      <c r="H7" s="16">
        <v>1</v>
      </c>
      <c r="I7" s="15" t="s">
        <v>847</v>
      </c>
      <c r="J7" s="18">
        <v>1</v>
      </c>
      <c r="K7" s="15" t="s">
        <v>848</v>
      </c>
      <c r="L7" s="17">
        <f>H7*J7</f>
        <v>1</v>
      </c>
    </row>
    <row r="9" spans="2:27" ht="15" thickBot="1" x14ac:dyDescent="0.4">
      <c r="B9" s="17">
        <f>H7*J7</f>
        <v>1</v>
      </c>
      <c r="C9" s="18">
        <v>1</v>
      </c>
      <c r="D9" s="18">
        <v>2</v>
      </c>
      <c r="E9" s="18">
        <v>3</v>
      </c>
      <c r="F9" s="18">
        <v>4</v>
      </c>
      <c r="G9" s="18">
        <v>5</v>
      </c>
      <c r="H9" s="18">
        <v>6</v>
      </c>
      <c r="I9" s="18">
        <v>7</v>
      </c>
      <c r="J9" s="18">
        <v>8</v>
      </c>
      <c r="K9" s="18">
        <v>9</v>
      </c>
      <c r="L9" s="18">
        <v>10</v>
      </c>
      <c r="M9" s="18">
        <v>11</v>
      </c>
      <c r="N9" s="18">
        <v>12</v>
      </c>
      <c r="R9" s="39" t="s">
        <v>855</v>
      </c>
      <c r="S9" s="39"/>
    </row>
    <row r="10" spans="2:27" x14ac:dyDescent="0.35">
      <c r="B10" s="27">
        <v>1</v>
      </c>
      <c r="C10" s="19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1"/>
      <c r="V10" s="30" t="s">
        <v>857</v>
      </c>
      <c r="W10" s="30" t="s">
        <v>858</v>
      </c>
    </row>
    <row r="11" spans="2:27" x14ac:dyDescent="0.35">
      <c r="B11" s="33">
        <v>2</v>
      </c>
      <c r="N11" s="23"/>
      <c r="R11" t="s">
        <v>851</v>
      </c>
      <c r="S11" s="10">
        <v>2000</v>
      </c>
      <c r="V11" s="34"/>
      <c r="W11" s="34"/>
    </row>
    <row r="12" spans="2:27" ht="15" thickBot="1" x14ac:dyDescent="0.4">
      <c r="B12" s="27">
        <v>3</v>
      </c>
      <c r="C12" s="22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23"/>
      <c r="R12" t="s">
        <v>852</v>
      </c>
      <c r="S12" s="28">
        <v>0.09</v>
      </c>
      <c r="V12" s="31">
        <f>FV(S12/S13,S14*S13,,-S11)</f>
        <v>4902.7141562496363</v>
      </c>
      <c r="W12" s="37">
        <v>5</v>
      </c>
      <c r="X12" s="37">
        <v>10</v>
      </c>
      <c r="Y12" s="37">
        <v>15</v>
      </c>
      <c r="Z12" s="37">
        <v>20</v>
      </c>
      <c r="AA12" s="37">
        <v>25</v>
      </c>
    </row>
    <row r="13" spans="2:27" x14ac:dyDescent="0.35">
      <c r="B13" s="27">
        <v>4</v>
      </c>
      <c r="C13" s="22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23"/>
      <c r="R13" t="s">
        <v>853</v>
      </c>
      <c r="S13">
        <v>12</v>
      </c>
      <c r="V13" s="35">
        <v>1000</v>
      </c>
      <c r="W13" s="10"/>
      <c r="X13" s="10"/>
      <c r="Y13" s="10"/>
      <c r="Z13" s="10"/>
      <c r="AA13" s="10"/>
    </row>
    <row r="14" spans="2:27" x14ac:dyDescent="0.35">
      <c r="B14" s="27">
        <v>5</v>
      </c>
      <c r="C14" s="22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23"/>
      <c r="R14" t="s">
        <v>854</v>
      </c>
      <c r="S14">
        <v>10</v>
      </c>
      <c r="V14" s="36">
        <v>2000</v>
      </c>
      <c r="W14" s="10"/>
      <c r="X14" s="10"/>
      <c r="Y14" s="10"/>
      <c r="Z14" s="10"/>
      <c r="AA14" s="10"/>
    </row>
    <row r="15" spans="2:27" x14ac:dyDescent="0.35">
      <c r="B15" s="27">
        <v>6</v>
      </c>
      <c r="C15" s="22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23"/>
      <c r="V15" s="36">
        <v>3000</v>
      </c>
      <c r="W15" s="10"/>
      <c r="X15" s="10"/>
      <c r="Y15" s="10"/>
      <c r="Z15" s="10"/>
      <c r="AA15" s="10"/>
    </row>
    <row r="16" spans="2:27" x14ac:dyDescent="0.35">
      <c r="B16" s="27">
        <v>7</v>
      </c>
      <c r="C16" s="22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23"/>
      <c r="R16" t="s">
        <v>856</v>
      </c>
      <c r="S16" s="32">
        <f>FV(S12/S13,S14*S13,,-S11)</f>
        <v>4902.7141562496363</v>
      </c>
      <c r="V16" s="36">
        <v>4000</v>
      </c>
      <c r="W16" s="10"/>
      <c r="X16" s="10"/>
      <c r="Y16" s="10"/>
      <c r="Z16" s="10"/>
      <c r="AA16" s="10"/>
    </row>
    <row r="17" spans="2:27" x14ac:dyDescent="0.35">
      <c r="B17" s="27">
        <v>8</v>
      </c>
      <c r="C17" s="22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23"/>
      <c r="V17" s="36">
        <v>5000</v>
      </c>
      <c r="W17" s="10"/>
      <c r="X17" s="10"/>
      <c r="Y17" s="10"/>
      <c r="Z17" s="10"/>
      <c r="AA17" s="10"/>
    </row>
    <row r="18" spans="2:27" x14ac:dyDescent="0.35">
      <c r="B18" s="27">
        <v>9</v>
      </c>
      <c r="C18" s="22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23"/>
    </row>
    <row r="19" spans="2:27" x14ac:dyDescent="0.35">
      <c r="B19" s="27">
        <v>10</v>
      </c>
      <c r="C19" s="22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23"/>
    </row>
    <row r="20" spans="2:27" x14ac:dyDescent="0.35">
      <c r="B20" s="27">
        <v>11</v>
      </c>
      <c r="C20" s="22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23"/>
    </row>
    <row r="21" spans="2:27" ht="15" thickBot="1" x14ac:dyDescent="0.4">
      <c r="B21" s="27">
        <v>12</v>
      </c>
      <c r="C21" s="24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6"/>
    </row>
  </sheetData>
  <mergeCells count="3">
    <mergeCell ref="B7:F7"/>
    <mergeCell ref="B1:P1"/>
    <mergeCell ref="R9:S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E2469-8990-4AD1-A057-631144DC836C}">
  <sheetPr codeName="Sheet2"/>
  <dimension ref="B1:H20"/>
  <sheetViews>
    <sheetView topLeftCell="A2" workbookViewId="0">
      <selection activeCell="C10" sqref="C10"/>
    </sheetView>
  </sheetViews>
  <sheetFormatPr defaultRowHeight="14.5" x14ac:dyDescent="0.35"/>
  <cols>
    <col min="2" max="2" width="15.26953125" customWidth="1"/>
    <col min="3" max="3" width="18" customWidth="1"/>
    <col min="4" max="4" width="12.54296875" bestFit="1" customWidth="1"/>
  </cols>
  <sheetData>
    <row r="1" spans="2:8" ht="23.5" x14ac:dyDescent="0.55000000000000004">
      <c r="B1" s="38" t="s">
        <v>667</v>
      </c>
      <c r="C1" s="38"/>
      <c r="D1" s="38"/>
      <c r="E1" s="38"/>
      <c r="F1" s="38"/>
      <c r="G1" s="38"/>
      <c r="H1" s="38"/>
    </row>
    <row r="9" spans="2:8" ht="18.5" x14ac:dyDescent="0.45">
      <c r="B9" s="4" t="s">
        <v>671</v>
      </c>
      <c r="C9" s="4" t="s">
        <v>669</v>
      </c>
      <c r="D9" s="4" t="s">
        <v>683</v>
      </c>
    </row>
    <row r="10" spans="2:8" x14ac:dyDescent="0.35">
      <c r="B10" t="s">
        <v>672</v>
      </c>
      <c r="C10" s="8">
        <v>0.88</v>
      </c>
      <c r="D10" t="str">
        <f>IF(Table2[[#This Row],[PERCENTAGE]]=1,"COMPLETED","IN PROGRESS")</f>
        <v>IN PROGRESS</v>
      </c>
    </row>
    <row r="11" spans="2:8" x14ac:dyDescent="0.35">
      <c r="B11" t="s">
        <v>673</v>
      </c>
      <c r="C11" s="8">
        <v>1</v>
      </c>
      <c r="D11" t="str">
        <f>IF(Table2[[#This Row],[PERCENTAGE]]=1,"COMPLETED","IN PROGRESS")</f>
        <v>COMPLETED</v>
      </c>
    </row>
    <row r="12" spans="2:8" x14ac:dyDescent="0.35">
      <c r="B12" t="s">
        <v>674</v>
      </c>
      <c r="C12" s="8">
        <v>0</v>
      </c>
      <c r="D12" t="str">
        <f>IF(Table2[[#This Row],[PERCENTAGE]]=1,"COMPLETED","IN PROGRESS")</f>
        <v>IN PROGRESS</v>
      </c>
    </row>
    <row r="13" spans="2:8" x14ac:dyDescent="0.35">
      <c r="B13" t="s">
        <v>675</v>
      </c>
      <c r="C13" s="8">
        <v>7.0000000000000007E-2</v>
      </c>
      <c r="D13" t="str">
        <f>IF(Table2[[#This Row],[PERCENTAGE]]=1,"COMPLETED","IN PROGRESS")</f>
        <v>IN PROGRESS</v>
      </c>
    </row>
    <row r="14" spans="2:8" x14ac:dyDescent="0.35">
      <c r="B14" t="s">
        <v>676</v>
      </c>
      <c r="C14" s="8">
        <v>0.1</v>
      </c>
      <c r="D14" t="str">
        <f>IF(Table2[[#This Row],[PERCENTAGE]]=1,"COMPLETED","IN PROGRESS")</f>
        <v>IN PROGRESS</v>
      </c>
    </row>
    <row r="15" spans="2:8" x14ac:dyDescent="0.35">
      <c r="B15" t="s">
        <v>677</v>
      </c>
      <c r="C15" s="8">
        <v>1</v>
      </c>
      <c r="D15" t="str">
        <f>IF(Table2[[#This Row],[PERCENTAGE]]=1,"COMPLETED","IN PROGRESS")</f>
        <v>COMPLETED</v>
      </c>
    </row>
    <row r="16" spans="2:8" x14ac:dyDescent="0.35">
      <c r="B16" t="s">
        <v>678</v>
      </c>
      <c r="C16" s="8">
        <v>0.95</v>
      </c>
      <c r="D16" t="str">
        <f>IF(Table2[[#This Row],[PERCENTAGE]]=1,"COMPLETED","IN PROGRESS")</f>
        <v>IN PROGRESS</v>
      </c>
    </row>
    <row r="17" spans="2:4" x14ac:dyDescent="0.35">
      <c r="B17" t="s">
        <v>679</v>
      </c>
      <c r="C17" s="8">
        <v>0.43</v>
      </c>
      <c r="D17" t="str">
        <f>IF(Table2[[#This Row],[PERCENTAGE]]=1,"COMPLETED","IN PROGRESS")</f>
        <v>IN PROGRESS</v>
      </c>
    </row>
    <row r="18" spans="2:4" x14ac:dyDescent="0.35">
      <c r="B18" t="s">
        <v>680</v>
      </c>
      <c r="C18" s="8">
        <v>0</v>
      </c>
      <c r="D18" t="str">
        <f>IF(Table2[[#This Row],[PERCENTAGE]]=1,"COMPLETED","IN PROGRESS")</f>
        <v>IN PROGRESS</v>
      </c>
    </row>
    <row r="19" spans="2:4" x14ac:dyDescent="0.35">
      <c r="B19" t="s">
        <v>681</v>
      </c>
      <c r="C19" s="8">
        <v>1</v>
      </c>
      <c r="D19" t="str">
        <f>IF(Table2[[#This Row],[PERCENTAGE]]=1,"COMPLETED","IN PROGRESS")</f>
        <v>COMPLETED</v>
      </c>
    </row>
    <row r="20" spans="2:4" x14ac:dyDescent="0.35">
      <c r="B20" t="s">
        <v>682</v>
      </c>
      <c r="C20" s="8">
        <v>0.44</v>
      </c>
      <c r="D20" t="str">
        <f>IF(Table2[[#This Row],[PERCENTAGE]]=1,"COMPLETED","IN PROGRESS")</f>
        <v>IN PROGRESS</v>
      </c>
    </row>
  </sheetData>
  <mergeCells count="1">
    <mergeCell ref="B1:H1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7DE2F-8589-41F1-85D2-D62625F9D668}">
  <sheetPr codeName="Sheet3"/>
  <dimension ref="B1:I20"/>
  <sheetViews>
    <sheetView topLeftCell="A3" workbookViewId="0">
      <selection activeCell="E10" sqref="E10"/>
    </sheetView>
  </sheetViews>
  <sheetFormatPr defaultRowHeight="14.5" x14ac:dyDescent="0.35"/>
  <cols>
    <col min="2" max="3" width="15.26953125" customWidth="1"/>
    <col min="4" max="4" width="18" customWidth="1"/>
    <col min="5" max="5" width="19.81640625" bestFit="1" customWidth="1"/>
  </cols>
  <sheetData>
    <row r="1" spans="2:9" ht="23.5" x14ac:dyDescent="0.55000000000000004">
      <c r="B1" s="38" t="s">
        <v>667</v>
      </c>
      <c r="C1" s="38"/>
      <c r="D1" s="38"/>
      <c r="E1" s="38"/>
      <c r="F1" s="38"/>
      <c r="G1" s="38"/>
      <c r="H1" s="38"/>
      <c r="I1" s="38"/>
    </row>
    <row r="9" spans="2:9" ht="18.5" x14ac:dyDescent="0.45">
      <c r="B9" s="4" t="s">
        <v>671</v>
      </c>
      <c r="C9" s="4" t="s">
        <v>845</v>
      </c>
      <c r="D9" s="4" t="s">
        <v>669</v>
      </c>
      <c r="E9" s="4" t="s">
        <v>683</v>
      </c>
    </row>
    <row r="10" spans="2:9" x14ac:dyDescent="0.35">
      <c r="B10" t="s">
        <v>672</v>
      </c>
      <c r="C10" s="14">
        <f ca="1">TODAY()+2</f>
        <v>45110</v>
      </c>
      <c r="D10" s="8">
        <v>0.88</v>
      </c>
      <c r="E10" t="str">
        <f ca="1">_xlfn.CONCAT(IF(D10=1, "COMPLETE", IF(D10&gt;0, "IN PROGRESS", "NOT STARTED"))," ",IF(Table28[[#This Row],[DUE DATE]]&gt;TODAY(),"","Past Due"))</f>
        <v xml:space="preserve">IN PROGRESS </v>
      </c>
    </row>
    <row r="11" spans="2:9" x14ac:dyDescent="0.35">
      <c r="B11" t="s">
        <v>673</v>
      </c>
      <c r="C11" s="14">
        <f ca="1">TODAY()+12</f>
        <v>45120</v>
      </c>
      <c r="D11" s="8">
        <v>1</v>
      </c>
      <c r="E11" t="str">
        <f ca="1">_xlfn.CONCAT(IF(D11=1, "COMPLETE", IF(D11&gt;0, "IN PROGRESS", "NOT STARTED"))," ",IF(Table28[[#This Row],[DUE DATE]]&gt;TODAY(),"","Past Due"))</f>
        <v xml:space="preserve">COMPLETE </v>
      </c>
    </row>
    <row r="12" spans="2:9" x14ac:dyDescent="0.35">
      <c r="B12" t="s">
        <v>674</v>
      </c>
      <c r="C12" s="14">
        <f ca="1">TODAY()-3</f>
        <v>45105</v>
      </c>
      <c r="D12" s="8">
        <v>0</v>
      </c>
      <c r="E12" t="str">
        <f ca="1">_xlfn.CONCAT(IF(D12=1, "COMPLETE", IF(D12&gt;0, "IN PROGRESS", "NOT STARTED"))," ",IF(Table28[[#This Row],[DUE DATE]]&gt;TODAY(),"","Past Due"))</f>
        <v>NOT STARTED Past Due</v>
      </c>
    </row>
    <row r="13" spans="2:9" x14ac:dyDescent="0.35">
      <c r="B13" t="s">
        <v>675</v>
      </c>
      <c r="C13" s="14">
        <f ca="1">TODAY()+10</f>
        <v>45118</v>
      </c>
      <c r="D13" s="8">
        <v>7.0000000000000007E-2</v>
      </c>
      <c r="E13" t="str">
        <f ca="1">_xlfn.CONCAT(IF(D13=1, "COMPLETE", IF(D13&gt;0, "IN PROGRESS", "NOT STARTED"))," ",IF(Table28[[#This Row],[DUE DATE]]&gt;TODAY(),"","Past Due"))</f>
        <v xml:space="preserve">IN PROGRESS </v>
      </c>
    </row>
    <row r="14" spans="2:9" x14ac:dyDescent="0.35">
      <c r="B14" t="s">
        <v>676</v>
      </c>
      <c r="C14" s="14">
        <f ca="1">TODAY()+1</f>
        <v>45109</v>
      </c>
      <c r="D14" s="8">
        <v>0.1</v>
      </c>
      <c r="E14" t="str">
        <f ca="1">_xlfn.CONCAT(IF(D14=1, "COMPLETE", IF(D14&gt;0, "IN PROGRESS", "NOT STARTED"))," ",IF(Table28[[#This Row],[DUE DATE]]&gt;TODAY(),"","Past Due"))</f>
        <v xml:space="preserve">IN PROGRESS </v>
      </c>
    </row>
    <row r="15" spans="2:9" x14ac:dyDescent="0.35">
      <c r="B15" t="s">
        <v>677</v>
      </c>
      <c r="C15" s="14">
        <f ca="1">TODAY()-5</f>
        <v>45103</v>
      </c>
      <c r="D15" s="8">
        <v>1</v>
      </c>
      <c r="E15" t="str">
        <f ca="1">_xlfn.CONCAT(IF(D15=1, "COMPLETE", IF(D15&gt;0, "IN PROGRESS", "NOT STARTED"))," ",IF(Table28[[#This Row],[DUE DATE]]&gt;TODAY(),"","Past Due"))</f>
        <v>COMPLETE Past Due</v>
      </c>
    </row>
    <row r="16" spans="2:9" x14ac:dyDescent="0.35">
      <c r="B16" t="s">
        <v>678</v>
      </c>
      <c r="C16" s="14">
        <f ca="1">TODAY()+2</f>
        <v>45110</v>
      </c>
      <c r="D16" s="8">
        <v>0.95</v>
      </c>
      <c r="E16" t="str">
        <f ca="1">_xlfn.CONCAT(IF(D16=1, "COMPLETE", IF(D16&gt;0, "IN PROGRESS", "NOT STARTED"))," ",IF(Table28[[#This Row],[DUE DATE]]&gt;TODAY(),"","Past Due"))</f>
        <v xml:space="preserve">IN PROGRESS </v>
      </c>
    </row>
    <row r="17" spans="2:5" x14ac:dyDescent="0.35">
      <c r="B17" t="s">
        <v>679</v>
      </c>
      <c r="C17" s="14">
        <f ca="1">TODAY()+12</f>
        <v>45120</v>
      </c>
      <c r="D17" s="8">
        <v>0.43</v>
      </c>
      <c r="E17" t="str">
        <f ca="1">_xlfn.CONCAT(IF(D17=1, "COMPLETE", IF(D17&gt;0, "IN PROGRESS", "NOT STARTED"))," ",IF(Table28[[#This Row],[DUE DATE]]&gt;TODAY(),"","Past Due"))</f>
        <v xml:space="preserve">IN PROGRESS </v>
      </c>
    </row>
    <row r="18" spans="2:5" x14ac:dyDescent="0.35">
      <c r="B18" t="s">
        <v>680</v>
      </c>
      <c r="C18" s="14">
        <f ca="1">TODAY()-1</f>
        <v>45107</v>
      </c>
      <c r="D18" s="8">
        <v>0</v>
      </c>
      <c r="E18" t="str">
        <f ca="1">_xlfn.CONCAT(IF(D18=1, "COMPLETE", IF(D18&gt;0, "IN PROGRESS", "NOT STARTED"))," ",IF(Table28[[#This Row],[DUE DATE]]&gt;TODAY(),"","Past Due"))</f>
        <v>NOT STARTED Past Due</v>
      </c>
    </row>
    <row r="19" spans="2:5" x14ac:dyDescent="0.35">
      <c r="B19" t="s">
        <v>681</v>
      </c>
      <c r="C19" s="14">
        <f t="shared" ref="C19" ca="1" si="0">TODAY()+12</f>
        <v>45120</v>
      </c>
      <c r="D19" s="8">
        <v>1</v>
      </c>
      <c r="E19" t="str">
        <f ca="1">_xlfn.CONCAT(IF(D19=1, "COMPLETE", IF(D19&gt;0, "IN PROGRESS", "NOT STARTED"))," ",IF(Table28[[#This Row],[DUE DATE]]&gt;TODAY(),"","Past Due"))</f>
        <v xml:space="preserve">COMPLETE </v>
      </c>
    </row>
    <row r="20" spans="2:5" x14ac:dyDescent="0.35">
      <c r="B20" t="s">
        <v>682</v>
      </c>
      <c r="C20" s="14">
        <f ca="1">TODAY()-3</f>
        <v>45105</v>
      </c>
      <c r="D20" s="8">
        <v>0.44</v>
      </c>
      <c r="E20" t="str">
        <f ca="1">_xlfn.CONCAT(IF(D20=1, "COMPLETE", IF(D20&gt;0, "IN PROGRESS", "NOT STARTED"))," ",IF(Table28[[#This Row],[DUE DATE]]&gt;TODAY(),"","Past Due"))</f>
        <v>IN PROGRESS Past Due</v>
      </c>
    </row>
  </sheetData>
  <mergeCells count="1">
    <mergeCell ref="B1:I1"/>
  </mergeCells>
  <pageMargins left="0.7" right="0.7" top="0.75" bottom="0.75" header="0.3" footer="0.3"/>
  <ignoredErrors>
    <ignoredError sqref="C10:C20" calculatedColumn="1"/>
  </ignoredErrors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4AF91-7B9B-4FD4-B64E-B9DB8FFB5758}">
  <sheetPr codeName="Sheet4"/>
  <dimension ref="B1:J12"/>
  <sheetViews>
    <sheetView workbookViewId="0">
      <selection activeCell="J8" sqref="J8"/>
    </sheetView>
  </sheetViews>
  <sheetFormatPr defaultRowHeight="14.5" x14ac:dyDescent="0.35"/>
  <cols>
    <col min="1" max="1" width="4.81640625" customWidth="1"/>
    <col min="2" max="2" width="20.453125" customWidth="1"/>
    <col min="3" max="3" width="4.81640625" customWidth="1"/>
    <col min="4" max="4" width="31.7265625" customWidth="1"/>
    <col min="5" max="5" width="5" customWidth="1"/>
    <col min="6" max="6" width="27.7265625" customWidth="1"/>
    <col min="7" max="7" width="16.7265625" customWidth="1"/>
    <col min="8" max="8" width="9.36328125" bestFit="1" customWidth="1"/>
    <col min="9" max="9" width="17" bestFit="1" customWidth="1"/>
    <col min="10" max="10" width="19" customWidth="1"/>
  </cols>
  <sheetData>
    <row r="1" spans="2:10" ht="23.5" x14ac:dyDescent="0.55000000000000004">
      <c r="B1" s="38" t="s">
        <v>668</v>
      </c>
      <c r="C1" s="38"/>
      <c r="D1" s="38"/>
      <c r="E1" s="38"/>
      <c r="F1" s="38"/>
      <c r="G1" s="38"/>
      <c r="H1" s="38"/>
      <c r="I1" s="38"/>
      <c r="J1" s="38"/>
    </row>
    <row r="8" spans="2:10" ht="21" x14ac:dyDescent="0.5">
      <c r="B8" s="6" t="s">
        <v>659</v>
      </c>
      <c r="D8" s="4" t="s">
        <v>660</v>
      </c>
      <c r="F8" s="4" t="s">
        <v>663</v>
      </c>
      <c r="G8" s="4" t="s">
        <v>664</v>
      </c>
      <c r="H8" s="4" t="s">
        <v>665</v>
      </c>
      <c r="I8" s="4" t="s">
        <v>844</v>
      </c>
      <c r="J8" s="4" t="s">
        <v>666</v>
      </c>
    </row>
    <row r="9" spans="2:10" ht="21" x14ac:dyDescent="0.5">
      <c r="B9" s="7" t="s">
        <v>0</v>
      </c>
      <c r="D9" s="5" t="str">
        <f>VLOOKUP(B9,CustomerInfo[#All],2,FALSE)</f>
        <v>Alfreds Futterkiste</v>
      </c>
      <c r="F9" s="5" t="str">
        <f>VLOOKUP(B9,CustomerInfo[#All],4,0)</f>
        <v>Obere Str. 57</v>
      </c>
      <c r="G9" s="5" t="str">
        <f>VLOOKUP(B9,CustomerInfo[#All],5,0)</f>
        <v>Berlin</v>
      </c>
      <c r="H9" s="5" t="str">
        <f>VLOOKUP(B9,CustomerInfo[#All],6,0)</f>
        <v/>
      </c>
      <c r="I9" s="5" t="str">
        <f>VLOOKUP(B9,CustomerInfo[#All],7,0)</f>
        <v>12209</v>
      </c>
      <c r="J9" s="5" t="str">
        <f>VLOOKUP(B9,CustomerInfo[#All],8,0)</f>
        <v>Germany</v>
      </c>
    </row>
    <row r="11" spans="2:10" ht="18.5" x14ac:dyDescent="0.45">
      <c r="D11" s="4" t="s">
        <v>661</v>
      </c>
      <c r="F11" s="4" t="s">
        <v>662</v>
      </c>
    </row>
    <row r="12" spans="2:10" x14ac:dyDescent="0.35">
      <c r="D12" s="5" t="str">
        <f>VLOOKUP(B9,CustomerInfo[#All],3,0)</f>
        <v>Maria Anders</v>
      </c>
      <c r="F12" s="5" t="str">
        <f>VLOOKUP(B9,CustomerInfo[#All],9,0)</f>
        <v>030-0074321</v>
      </c>
    </row>
  </sheetData>
  <mergeCells count="1">
    <mergeCell ref="B1:J1"/>
  </mergeCells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9D66EEB-98C7-41B4-91DB-89D2BF6B19A6}">
          <x14:formula1>
            <xm:f>'CUSTOMER INFO'!$A$2:$A$92</xm:f>
          </x14:formula1>
          <xm:sqref>B9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710E8-DD5A-429C-B6A1-1CBF4E371ED9}">
  <sheetPr codeName="Sheet5"/>
  <dimension ref="B1:J12"/>
  <sheetViews>
    <sheetView workbookViewId="0">
      <selection activeCell="F9" sqref="F9"/>
    </sheetView>
  </sheetViews>
  <sheetFormatPr defaultRowHeight="14.5" x14ac:dyDescent="0.35"/>
  <cols>
    <col min="1" max="1" width="4.81640625" customWidth="1"/>
    <col min="2" max="2" width="20.453125" customWidth="1"/>
    <col min="3" max="3" width="4.81640625" customWidth="1"/>
    <col min="4" max="4" width="31.7265625" customWidth="1"/>
    <col min="5" max="5" width="5" customWidth="1"/>
    <col min="6" max="6" width="27.7265625" customWidth="1"/>
    <col min="7" max="7" width="16.7265625" customWidth="1"/>
    <col min="8" max="8" width="10.26953125" bestFit="1" customWidth="1"/>
    <col min="9" max="9" width="17" bestFit="1" customWidth="1"/>
    <col min="10" max="10" width="19" customWidth="1"/>
  </cols>
  <sheetData>
    <row r="1" spans="2:10" ht="23.5" x14ac:dyDescent="0.55000000000000004">
      <c r="B1" s="38" t="s">
        <v>843</v>
      </c>
      <c r="C1" s="38"/>
      <c r="D1" s="38"/>
      <c r="E1" s="38"/>
      <c r="F1" s="38"/>
      <c r="G1" s="38"/>
      <c r="H1" s="38"/>
      <c r="I1" s="38"/>
      <c r="J1" s="38"/>
    </row>
    <row r="8" spans="2:10" ht="21" x14ac:dyDescent="0.5">
      <c r="B8" s="6" t="s">
        <v>659</v>
      </c>
      <c r="D8" s="4" t="s">
        <v>660</v>
      </c>
      <c r="F8" s="4" t="s">
        <v>663</v>
      </c>
      <c r="G8" s="4" t="s">
        <v>664</v>
      </c>
      <c r="H8" s="4" t="s">
        <v>665</v>
      </c>
      <c r="I8" s="4" t="s">
        <v>844</v>
      </c>
      <c r="J8" s="4" t="s">
        <v>666</v>
      </c>
    </row>
    <row r="9" spans="2:10" ht="21" x14ac:dyDescent="0.5">
      <c r="B9" s="7" t="s">
        <v>23</v>
      </c>
      <c r="D9" s="5" t="str">
        <f>INDEX(CustomerInfo[[#All],[Company Name]],MATCH('INDEX MATCH FUNCTION Practice'!$B$9,CustomerInfo[[#All],[Customer ID]],0))</f>
        <v>Around the Horn</v>
      </c>
      <c r="F9" s="5" t="str">
        <f>INDEX(CustomerInfo[[#All],[Address]],MATCH($B$9,CustomerInfo[[#All],[Customer ID]],0))</f>
        <v>120 Hanover Sq.</v>
      </c>
      <c r="G9" s="5" t="str">
        <f>INDEX(CustomerInfo[[#All],[City]],MATCH($B$9,CustomerInfo[[#All],[Customer ID]],0))</f>
        <v>London</v>
      </c>
      <c r="H9" s="5" t="e">
        <f>INDEX(CustomerInfo[[#All],[Region]],MATCH($B$9,CustomerInfo[[#All],[Company Name]],0))</f>
        <v>#N/A</v>
      </c>
      <c r="I9" s="5" t="e">
        <f>INDEX(CustomerInfo[[#All],[Postal Code]],MATCH($B$9,CustomerInfo[[#All],[Contact Name]],0))</f>
        <v>#N/A</v>
      </c>
      <c r="J9" s="5" t="e">
        <f>INDEX(CustomerInfo[[#All],[Country]],MATCH($B$9,CustomerInfo[[#All],[Address]],0))</f>
        <v>#N/A</v>
      </c>
    </row>
    <row r="11" spans="2:10" ht="18.5" x14ac:dyDescent="0.45">
      <c r="D11" s="4" t="s">
        <v>661</v>
      </c>
      <c r="F11" s="4" t="s">
        <v>662</v>
      </c>
    </row>
    <row r="12" spans="2:10" x14ac:dyDescent="0.35">
      <c r="D12" s="5"/>
      <c r="F12" s="5"/>
    </row>
  </sheetData>
  <mergeCells count="1">
    <mergeCell ref="B1:J1"/>
  </mergeCells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8319B1-6575-4D74-84ED-3B00092BB46A}">
          <x14:formula1>
            <xm:f>'CUSTOMER INFO'!$A$2:$A$92</xm:f>
          </x14:formula1>
          <xm:sqref>B9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9B99E-9E10-43FD-80BD-1E46D0C8D162}">
  <sheetPr codeName="Sheet6"/>
  <dimension ref="A1:I92"/>
  <sheetViews>
    <sheetView workbookViewId="0">
      <selection sqref="A1:A92"/>
    </sheetView>
  </sheetViews>
  <sheetFormatPr defaultRowHeight="14.5" x14ac:dyDescent="0.35"/>
  <cols>
    <col min="1" max="1" width="14.1796875" bestFit="1" customWidth="1"/>
    <col min="2" max="2" width="33.1796875" bestFit="1" customWidth="1"/>
    <col min="3" max="3" width="25.54296875" customWidth="1"/>
    <col min="4" max="4" width="41.7265625" bestFit="1" customWidth="1"/>
    <col min="5" max="5" width="13.81640625" bestFit="1" customWidth="1"/>
    <col min="6" max="7" width="13.7265625" bestFit="1" customWidth="1"/>
    <col min="8" max="8" width="11.453125" bestFit="1" customWidth="1"/>
    <col min="9" max="9" width="15.26953125" bestFit="1" customWidth="1"/>
  </cols>
  <sheetData>
    <row r="1" spans="1:9" x14ac:dyDescent="0.35">
      <c r="A1" t="s">
        <v>650</v>
      </c>
      <c r="B1" t="s">
        <v>651</v>
      </c>
      <c r="C1" t="s">
        <v>652</v>
      </c>
      <c r="D1" t="s">
        <v>653</v>
      </c>
      <c r="E1" t="s">
        <v>654</v>
      </c>
      <c r="F1" t="s">
        <v>655</v>
      </c>
      <c r="G1" t="s">
        <v>656</v>
      </c>
      <c r="H1" t="s">
        <v>657</v>
      </c>
      <c r="I1" t="s">
        <v>658</v>
      </c>
    </row>
    <row r="2" spans="1:9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spans="1:9" x14ac:dyDescent="0.35">
      <c r="A3" s="1" t="s">
        <v>9</v>
      </c>
      <c r="B3" s="1" t="s">
        <v>10</v>
      </c>
      <c r="C3" s="1" t="s">
        <v>11</v>
      </c>
      <c r="D3" s="1" t="s">
        <v>12</v>
      </c>
      <c r="E3" s="1" t="s">
        <v>13</v>
      </c>
      <c r="F3" s="1" t="s">
        <v>5</v>
      </c>
      <c r="G3" s="1" t="s">
        <v>14</v>
      </c>
      <c r="H3" s="1" t="s">
        <v>15</v>
      </c>
      <c r="I3" s="1" t="s">
        <v>16</v>
      </c>
    </row>
    <row r="4" spans="1:9" x14ac:dyDescent="0.35">
      <c r="A4" s="1" t="s">
        <v>17</v>
      </c>
      <c r="B4" s="1" t="s">
        <v>18</v>
      </c>
      <c r="C4" s="1" t="s">
        <v>19</v>
      </c>
      <c r="D4" s="1" t="s">
        <v>20</v>
      </c>
      <c r="E4" s="1" t="s">
        <v>13</v>
      </c>
      <c r="F4" s="1" t="s">
        <v>5</v>
      </c>
      <c r="G4" s="1" t="s">
        <v>21</v>
      </c>
      <c r="H4" s="1" t="s">
        <v>15</v>
      </c>
      <c r="I4" s="1" t="s">
        <v>22</v>
      </c>
    </row>
    <row r="5" spans="1:9" x14ac:dyDescent="0.35">
      <c r="A5" s="1" t="s">
        <v>23</v>
      </c>
      <c r="B5" s="1" t="s">
        <v>24</v>
      </c>
      <c r="C5" s="1" t="s">
        <v>25</v>
      </c>
      <c r="D5" s="1" t="s">
        <v>26</v>
      </c>
      <c r="E5" s="1" t="s">
        <v>27</v>
      </c>
      <c r="F5" s="1" t="s">
        <v>5</v>
      </c>
      <c r="G5" s="1" t="s">
        <v>28</v>
      </c>
      <c r="H5" s="1" t="s">
        <v>29</v>
      </c>
      <c r="I5" s="1" t="s">
        <v>30</v>
      </c>
    </row>
    <row r="6" spans="1:9" x14ac:dyDescent="0.35">
      <c r="A6" s="1" t="s">
        <v>31</v>
      </c>
      <c r="B6" s="1" t="s">
        <v>32</v>
      </c>
      <c r="C6" s="1" t="s">
        <v>33</v>
      </c>
      <c r="D6" s="1" t="s">
        <v>34</v>
      </c>
      <c r="E6" s="1" t="s">
        <v>35</v>
      </c>
      <c r="F6" s="1" t="s">
        <v>5</v>
      </c>
      <c r="G6" s="1" t="s">
        <v>36</v>
      </c>
      <c r="H6" s="1" t="s">
        <v>37</v>
      </c>
      <c r="I6" s="1" t="s">
        <v>38</v>
      </c>
    </row>
    <row r="7" spans="1:9" x14ac:dyDescent="0.35">
      <c r="A7" s="1" t="s">
        <v>39</v>
      </c>
      <c r="B7" s="1" t="s">
        <v>40</v>
      </c>
      <c r="C7" s="1" t="s">
        <v>41</v>
      </c>
      <c r="D7" s="1" t="s">
        <v>42</v>
      </c>
      <c r="E7" s="1" t="s">
        <v>43</v>
      </c>
      <c r="F7" s="1" t="s">
        <v>5</v>
      </c>
      <c r="G7" s="1" t="s">
        <v>44</v>
      </c>
      <c r="H7" s="1" t="s">
        <v>7</v>
      </c>
      <c r="I7" s="1" t="s">
        <v>45</v>
      </c>
    </row>
    <row r="8" spans="1:9" x14ac:dyDescent="0.35">
      <c r="A8" s="1" t="s">
        <v>46</v>
      </c>
      <c r="B8" s="1" t="s">
        <v>47</v>
      </c>
      <c r="C8" s="1" t="s">
        <v>48</v>
      </c>
      <c r="D8" s="1" t="s">
        <v>49</v>
      </c>
      <c r="E8" s="1" t="s">
        <v>50</v>
      </c>
      <c r="F8" s="1" t="s">
        <v>5</v>
      </c>
      <c r="G8" s="1" t="s">
        <v>51</v>
      </c>
      <c r="H8" s="1" t="s">
        <v>52</v>
      </c>
      <c r="I8" s="1" t="s">
        <v>53</v>
      </c>
    </row>
    <row r="9" spans="1:9" x14ac:dyDescent="0.35">
      <c r="A9" s="1" t="s">
        <v>54</v>
      </c>
      <c r="B9" s="1" t="s">
        <v>55</v>
      </c>
      <c r="C9" s="1" t="s">
        <v>56</v>
      </c>
      <c r="D9" s="1" t="s">
        <v>57</v>
      </c>
      <c r="E9" s="1" t="s">
        <v>58</v>
      </c>
      <c r="F9" s="1" t="s">
        <v>5</v>
      </c>
      <c r="G9" s="1" t="s">
        <v>59</v>
      </c>
      <c r="H9" s="1" t="s">
        <v>60</v>
      </c>
      <c r="I9" s="1" t="s">
        <v>61</v>
      </c>
    </row>
    <row r="10" spans="1:9" x14ac:dyDescent="0.35">
      <c r="A10" s="1" t="s">
        <v>62</v>
      </c>
      <c r="B10" s="1" t="s">
        <v>63</v>
      </c>
      <c r="C10" s="1" t="s">
        <v>64</v>
      </c>
      <c r="D10" s="1" t="s">
        <v>65</v>
      </c>
      <c r="E10" s="1" t="s">
        <v>66</v>
      </c>
      <c r="F10" s="1" t="s">
        <v>5</v>
      </c>
      <c r="G10" s="1" t="s">
        <v>67</v>
      </c>
      <c r="H10" s="1" t="s">
        <v>52</v>
      </c>
      <c r="I10" s="1" t="s">
        <v>68</v>
      </c>
    </row>
    <row r="11" spans="1:9" x14ac:dyDescent="0.35">
      <c r="A11" s="1" t="s">
        <v>69</v>
      </c>
      <c r="B11" s="1" t="s">
        <v>70</v>
      </c>
      <c r="C11" s="1" t="s">
        <v>71</v>
      </c>
      <c r="D11" s="1" t="s">
        <v>72</v>
      </c>
      <c r="E11" s="1" t="s">
        <v>73</v>
      </c>
      <c r="F11" s="1" t="s">
        <v>74</v>
      </c>
      <c r="G11" s="1" t="s">
        <v>75</v>
      </c>
      <c r="H11" s="1" t="s">
        <v>76</v>
      </c>
      <c r="I11" s="1" t="s">
        <v>77</v>
      </c>
    </row>
    <row r="12" spans="1:9" x14ac:dyDescent="0.35">
      <c r="A12" s="1" t="s">
        <v>78</v>
      </c>
      <c r="B12" s="1" t="s">
        <v>79</v>
      </c>
      <c r="C12" s="1" t="s">
        <v>80</v>
      </c>
      <c r="D12" s="1" t="s">
        <v>81</v>
      </c>
      <c r="E12" s="1" t="s">
        <v>27</v>
      </c>
      <c r="F12" s="1" t="s">
        <v>5</v>
      </c>
      <c r="G12" s="1" t="s">
        <v>82</v>
      </c>
      <c r="H12" s="1" t="s">
        <v>29</v>
      </c>
      <c r="I12" s="1" t="s">
        <v>83</v>
      </c>
    </row>
    <row r="13" spans="1:9" x14ac:dyDescent="0.35">
      <c r="A13" s="1" t="s">
        <v>84</v>
      </c>
      <c r="B13" s="1" t="s">
        <v>85</v>
      </c>
      <c r="C13" s="1" t="s">
        <v>86</v>
      </c>
      <c r="D13" s="1" t="s">
        <v>87</v>
      </c>
      <c r="E13" s="1" t="s">
        <v>88</v>
      </c>
      <c r="F13" s="1" t="s">
        <v>5</v>
      </c>
      <c r="G13" s="1" t="s">
        <v>89</v>
      </c>
      <c r="H13" s="1" t="s">
        <v>90</v>
      </c>
      <c r="I13" s="1" t="s">
        <v>91</v>
      </c>
    </row>
    <row r="14" spans="1:9" x14ac:dyDescent="0.35">
      <c r="A14" s="1" t="s">
        <v>92</v>
      </c>
      <c r="B14" s="1" t="s">
        <v>93</v>
      </c>
      <c r="C14" s="1" t="s">
        <v>94</v>
      </c>
      <c r="D14" s="1" t="s">
        <v>95</v>
      </c>
      <c r="E14" s="1" t="s">
        <v>13</v>
      </c>
      <c r="F14" s="1" t="s">
        <v>5</v>
      </c>
      <c r="G14" s="1" t="s">
        <v>96</v>
      </c>
      <c r="H14" s="1" t="s">
        <v>15</v>
      </c>
      <c r="I14" s="1" t="s">
        <v>97</v>
      </c>
    </row>
    <row r="15" spans="1:9" x14ac:dyDescent="0.35">
      <c r="A15" s="1" t="s">
        <v>98</v>
      </c>
      <c r="B15" s="1" t="s">
        <v>99</v>
      </c>
      <c r="C15" s="1" t="s">
        <v>100</v>
      </c>
      <c r="D15" s="1" t="s">
        <v>101</v>
      </c>
      <c r="E15" s="1" t="s">
        <v>102</v>
      </c>
      <c r="F15" s="1" t="s">
        <v>5</v>
      </c>
      <c r="G15" s="1" t="s">
        <v>103</v>
      </c>
      <c r="H15" s="1" t="s">
        <v>104</v>
      </c>
      <c r="I15" s="1" t="s">
        <v>105</v>
      </c>
    </row>
    <row r="16" spans="1:9" x14ac:dyDescent="0.35">
      <c r="A16" s="1" t="s">
        <v>106</v>
      </c>
      <c r="B16" s="1" t="s">
        <v>107</v>
      </c>
      <c r="C16" s="1" t="s">
        <v>108</v>
      </c>
      <c r="D16" s="1" t="s">
        <v>109</v>
      </c>
      <c r="E16" s="1" t="s">
        <v>110</v>
      </c>
      <c r="F16" s="1" t="s">
        <v>111</v>
      </c>
      <c r="G16" s="1" t="s">
        <v>112</v>
      </c>
      <c r="H16" s="1" t="s">
        <v>113</v>
      </c>
      <c r="I16" s="1" t="s">
        <v>114</v>
      </c>
    </row>
    <row r="17" spans="1:9" x14ac:dyDescent="0.35">
      <c r="A17" s="1" t="s">
        <v>115</v>
      </c>
      <c r="B17" s="1" t="s">
        <v>116</v>
      </c>
      <c r="C17" s="1" t="s">
        <v>117</v>
      </c>
      <c r="D17" s="1" t="s">
        <v>118</v>
      </c>
      <c r="E17" s="1" t="s">
        <v>27</v>
      </c>
      <c r="F17" s="1" t="s">
        <v>5</v>
      </c>
      <c r="G17" s="1" t="s">
        <v>119</v>
      </c>
      <c r="H17" s="1" t="s">
        <v>29</v>
      </c>
      <c r="I17" s="1" t="s">
        <v>120</v>
      </c>
    </row>
    <row r="18" spans="1:9" x14ac:dyDescent="0.35">
      <c r="A18" s="1" t="s">
        <v>121</v>
      </c>
      <c r="B18" s="1" t="s">
        <v>122</v>
      </c>
      <c r="C18" s="1" t="s">
        <v>123</v>
      </c>
      <c r="D18" s="1" t="s">
        <v>124</v>
      </c>
      <c r="E18" s="1" t="s">
        <v>125</v>
      </c>
      <c r="F18" s="1" t="s">
        <v>5</v>
      </c>
      <c r="G18" s="1" t="s">
        <v>126</v>
      </c>
      <c r="H18" s="1" t="s">
        <v>7</v>
      </c>
      <c r="I18" s="1" t="s">
        <v>127</v>
      </c>
    </row>
    <row r="19" spans="1:9" x14ac:dyDescent="0.35">
      <c r="A19" s="1" t="s">
        <v>128</v>
      </c>
      <c r="B19" s="1" t="s">
        <v>129</v>
      </c>
      <c r="C19" s="1" t="s">
        <v>130</v>
      </c>
      <c r="D19" s="1" t="s">
        <v>131</v>
      </c>
      <c r="E19" s="1" t="s">
        <v>132</v>
      </c>
      <c r="F19" s="1" t="s">
        <v>5</v>
      </c>
      <c r="G19" s="1" t="s">
        <v>133</v>
      </c>
      <c r="H19" s="1" t="s">
        <v>52</v>
      </c>
      <c r="I19" s="1" t="s">
        <v>134</v>
      </c>
    </row>
    <row r="20" spans="1:9" x14ac:dyDescent="0.35">
      <c r="A20" s="1" t="s">
        <v>135</v>
      </c>
      <c r="B20" s="1" t="s">
        <v>136</v>
      </c>
      <c r="C20" s="1" t="s">
        <v>137</v>
      </c>
      <c r="D20" s="1" t="s">
        <v>138</v>
      </c>
      <c r="E20" s="1" t="s">
        <v>27</v>
      </c>
      <c r="F20" s="1" t="s">
        <v>5</v>
      </c>
      <c r="G20" s="1" t="s">
        <v>139</v>
      </c>
      <c r="H20" s="1" t="s">
        <v>29</v>
      </c>
      <c r="I20" s="1" t="s">
        <v>140</v>
      </c>
    </row>
    <row r="21" spans="1:9" x14ac:dyDescent="0.35">
      <c r="A21" s="1" t="s">
        <v>141</v>
      </c>
      <c r="B21" s="1" t="s">
        <v>142</v>
      </c>
      <c r="C21" s="1" t="s">
        <v>143</v>
      </c>
      <c r="D21" s="1" t="s">
        <v>144</v>
      </c>
      <c r="E21" s="1" t="s">
        <v>145</v>
      </c>
      <c r="F21" s="1" t="s">
        <v>5</v>
      </c>
      <c r="G21" s="1" t="s">
        <v>146</v>
      </c>
      <c r="H21" s="1" t="s">
        <v>147</v>
      </c>
      <c r="I21" s="1" t="s">
        <v>148</v>
      </c>
    </row>
    <row r="22" spans="1:9" x14ac:dyDescent="0.35">
      <c r="A22" s="1" t="s">
        <v>149</v>
      </c>
      <c r="B22" s="1" t="s">
        <v>150</v>
      </c>
      <c r="C22" s="1" t="s">
        <v>151</v>
      </c>
      <c r="D22" s="1" t="s">
        <v>152</v>
      </c>
      <c r="E22" s="1" t="s">
        <v>110</v>
      </c>
      <c r="F22" s="1" t="s">
        <v>111</v>
      </c>
      <c r="G22" s="1" t="s">
        <v>153</v>
      </c>
      <c r="H22" s="1" t="s">
        <v>113</v>
      </c>
      <c r="I22" s="1" t="s">
        <v>154</v>
      </c>
    </row>
    <row r="23" spans="1:9" x14ac:dyDescent="0.35">
      <c r="A23" s="1" t="s">
        <v>155</v>
      </c>
      <c r="B23" s="1" t="s">
        <v>156</v>
      </c>
      <c r="C23" s="1" t="s">
        <v>157</v>
      </c>
      <c r="D23" s="1" t="s">
        <v>158</v>
      </c>
      <c r="E23" s="1" t="s">
        <v>58</v>
      </c>
      <c r="F23" s="1" t="s">
        <v>5</v>
      </c>
      <c r="G23" s="1" t="s">
        <v>159</v>
      </c>
      <c r="H23" s="1" t="s">
        <v>60</v>
      </c>
      <c r="I23" s="1" t="s">
        <v>160</v>
      </c>
    </row>
    <row r="24" spans="1:9" x14ac:dyDescent="0.35">
      <c r="A24" s="1" t="s">
        <v>161</v>
      </c>
      <c r="B24" s="1" t="s">
        <v>162</v>
      </c>
      <c r="C24" s="1" t="s">
        <v>163</v>
      </c>
      <c r="D24" s="1" t="s">
        <v>164</v>
      </c>
      <c r="E24" s="1" t="s">
        <v>165</v>
      </c>
      <c r="F24" s="1" t="s">
        <v>5</v>
      </c>
      <c r="G24" s="1" t="s">
        <v>166</v>
      </c>
      <c r="H24" s="1" t="s">
        <v>52</v>
      </c>
      <c r="I24" s="1" t="s">
        <v>167</v>
      </c>
    </row>
    <row r="25" spans="1:9" x14ac:dyDescent="0.35">
      <c r="A25" s="1" t="s">
        <v>168</v>
      </c>
      <c r="B25" s="1" t="s">
        <v>169</v>
      </c>
      <c r="C25" s="1" t="s">
        <v>170</v>
      </c>
      <c r="D25" s="1" t="s">
        <v>171</v>
      </c>
      <c r="E25" s="1" t="s">
        <v>172</v>
      </c>
      <c r="F25" s="1" t="s">
        <v>5</v>
      </c>
      <c r="G25" s="1" t="s">
        <v>173</v>
      </c>
      <c r="H25" s="1" t="s">
        <v>37</v>
      </c>
      <c r="I25" s="1" t="s">
        <v>174</v>
      </c>
    </row>
    <row r="26" spans="1:9" x14ac:dyDescent="0.35">
      <c r="A26" s="1" t="s">
        <v>175</v>
      </c>
      <c r="B26" s="1" t="s">
        <v>176</v>
      </c>
      <c r="C26" s="1" t="s">
        <v>177</v>
      </c>
      <c r="D26" s="1" t="s">
        <v>178</v>
      </c>
      <c r="E26" s="1" t="s">
        <v>179</v>
      </c>
      <c r="F26" s="1" t="s">
        <v>5</v>
      </c>
      <c r="G26" s="1" t="s">
        <v>180</v>
      </c>
      <c r="H26" s="1" t="s">
        <v>7</v>
      </c>
      <c r="I26" s="1" t="s">
        <v>181</v>
      </c>
    </row>
    <row r="27" spans="1:9" x14ac:dyDescent="0.35">
      <c r="A27" s="1" t="s">
        <v>182</v>
      </c>
      <c r="B27" s="1" t="s">
        <v>183</v>
      </c>
      <c r="C27" s="1" t="s">
        <v>184</v>
      </c>
      <c r="D27" s="1" t="s">
        <v>185</v>
      </c>
      <c r="E27" s="1" t="s">
        <v>132</v>
      </c>
      <c r="F27" s="1" t="s">
        <v>5</v>
      </c>
      <c r="G27" s="1" t="s">
        <v>133</v>
      </c>
      <c r="H27" s="1" t="s">
        <v>52</v>
      </c>
      <c r="I27" s="1" t="s">
        <v>186</v>
      </c>
    </row>
    <row r="28" spans="1:9" x14ac:dyDescent="0.35">
      <c r="A28" s="1" t="s">
        <v>187</v>
      </c>
      <c r="B28" s="1" t="s">
        <v>188</v>
      </c>
      <c r="C28" s="1" t="s">
        <v>189</v>
      </c>
      <c r="D28" s="1" t="s">
        <v>190</v>
      </c>
      <c r="E28" s="1" t="s">
        <v>191</v>
      </c>
      <c r="F28" s="1" t="s">
        <v>5</v>
      </c>
      <c r="G28" s="1" t="s">
        <v>192</v>
      </c>
      <c r="H28" s="1" t="s">
        <v>193</v>
      </c>
      <c r="I28" s="1" t="s">
        <v>194</v>
      </c>
    </row>
    <row r="29" spans="1:9" x14ac:dyDescent="0.35">
      <c r="A29" s="1" t="s">
        <v>195</v>
      </c>
      <c r="B29" s="1" t="s">
        <v>196</v>
      </c>
      <c r="C29" s="1" t="s">
        <v>197</v>
      </c>
      <c r="D29" s="1" t="s">
        <v>198</v>
      </c>
      <c r="E29" s="1" t="s">
        <v>199</v>
      </c>
      <c r="F29" s="1" t="s">
        <v>5</v>
      </c>
      <c r="G29" s="1" t="s">
        <v>200</v>
      </c>
      <c r="H29" s="1" t="s">
        <v>201</v>
      </c>
      <c r="I29" s="1" t="s">
        <v>202</v>
      </c>
    </row>
    <row r="30" spans="1:9" x14ac:dyDescent="0.35">
      <c r="A30" s="1" t="s">
        <v>203</v>
      </c>
      <c r="B30" s="1" t="s">
        <v>204</v>
      </c>
      <c r="C30" s="1" t="s">
        <v>205</v>
      </c>
      <c r="D30" s="1" t="s">
        <v>206</v>
      </c>
      <c r="E30" s="1" t="s">
        <v>207</v>
      </c>
      <c r="F30" s="1" t="s">
        <v>5</v>
      </c>
      <c r="G30" s="1" t="s">
        <v>208</v>
      </c>
      <c r="H30" s="1" t="s">
        <v>60</v>
      </c>
      <c r="I30" s="1" t="s">
        <v>209</v>
      </c>
    </row>
    <row r="31" spans="1:9" x14ac:dyDescent="0.35">
      <c r="A31" s="1" t="s">
        <v>210</v>
      </c>
      <c r="B31" s="1" t="s">
        <v>211</v>
      </c>
      <c r="C31" s="1" t="s">
        <v>212</v>
      </c>
      <c r="D31" s="1" t="s">
        <v>213</v>
      </c>
      <c r="E31" s="1" t="s">
        <v>214</v>
      </c>
      <c r="F31" s="1" t="s">
        <v>5</v>
      </c>
      <c r="G31" s="1" t="s">
        <v>215</v>
      </c>
      <c r="H31" s="1" t="s">
        <v>60</v>
      </c>
      <c r="I31" s="1" t="s">
        <v>216</v>
      </c>
    </row>
    <row r="32" spans="1:9" x14ac:dyDescent="0.35">
      <c r="A32" s="1" t="s">
        <v>217</v>
      </c>
      <c r="B32" s="1" t="s">
        <v>218</v>
      </c>
      <c r="C32" s="1" t="s">
        <v>219</v>
      </c>
      <c r="D32" s="1" t="s">
        <v>220</v>
      </c>
      <c r="E32" s="1" t="s">
        <v>221</v>
      </c>
      <c r="F32" s="1" t="s">
        <v>111</v>
      </c>
      <c r="G32" s="1" t="s">
        <v>222</v>
      </c>
      <c r="H32" s="1" t="s">
        <v>113</v>
      </c>
      <c r="I32" s="1" t="s">
        <v>223</v>
      </c>
    </row>
    <row r="33" spans="1:9" x14ac:dyDescent="0.35">
      <c r="A33" s="1" t="s">
        <v>224</v>
      </c>
      <c r="B33" s="1" t="s">
        <v>225</v>
      </c>
      <c r="C33" s="1" t="s">
        <v>226</v>
      </c>
      <c r="D33" s="1" t="s">
        <v>227</v>
      </c>
      <c r="E33" s="1" t="s">
        <v>228</v>
      </c>
      <c r="F33" s="1" t="s">
        <v>229</v>
      </c>
      <c r="G33" s="1" t="s">
        <v>230</v>
      </c>
      <c r="H33" s="1" t="s">
        <v>231</v>
      </c>
      <c r="I33" s="1" t="s">
        <v>232</v>
      </c>
    </row>
    <row r="34" spans="1:9" x14ac:dyDescent="0.35">
      <c r="A34" s="1" t="s">
        <v>233</v>
      </c>
      <c r="B34" s="1" t="s">
        <v>234</v>
      </c>
      <c r="C34" s="1" t="s">
        <v>235</v>
      </c>
      <c r="D34" s="1" t="s">
        <v>236</v>
      </c>
      <c r="E34" s="1" t="s">
        <v>237</v>
      </c>
      <c r="F34" s="1" t="s">
        <v>238</v>
      </c>
      <c r="G34" s="1" t="s">
        <v>239</v>
      </c>
      <c r="H34" s="1" t="s">
        <v>240</v>
      </c>
      <c r="I34" s="1" t="s">
        <v>241</v>
      </c>
    </row>
    <row r="35" spans="1:9" x14ac:dyDescent="0.35">
      <c r="A35" s="1" t="s">
        <v>242</v>
      </c>
      <c r="B35" s="1" t="s">
        <v>243</v>
      </c>
      <c r="C35" s="1" t="s">
        <v>244</v>
      </c>
      <c r="D35" s="1" t="s">
        <v>245</v>
      </c>
      <c r="E35" s="1" t="s">
        <v>246</v>
      </c>
      <c r="F35" s="1" t="s">
        <v>247</v>
      </c>
      <c r="G35" s="1" t="s">
        <v>248</v>
      </c>
      <c r="H35" s="1" t="s">
        <v>113</v>
      </c>
      <c r="I35" s="1" t="s">
        <v>249</v>
      </c>
    </row>
    <row r="36" spans="1:9" x14ac:dyDescent="0.35">
      <c r="A36" s="1" t="s">
        <v>250</v>
      </c>
      <c r="B36" s="1" t="s">
        <v>251</v>
      </c>
      <c r="C36" s="1" t="s">
        <v>252</v>
      </c>
      <c r="D36" s="1" t="s">
        <v>253</v>
      </c>
      <c r="E36" s="1" t="s">
        <v>254</v>
      </c>
      <c r="F36" s="1" t="s">
        <v>255</v>
      </c>
      <c r="G36" s="1" t="s">
        <v>256</v>
      </c>
      <c r="H36" s="1" t="s">
        <v>240</v>
      </c>
      <c r="I36" s="1" t="s">
        <v>257</v>
      </c>
    </row>
    <row r="37" spans="1:9" x14ac:dyDescent="0.35">
      <c r="A37" s="1" t="s">
        <v>258</v>
      </c>
      <c r="B37" s="1" t="s">
        <v>259</v>
      </c>
      <c r="C37" s="1" t="s">
        <v>260</v>
      </c>
      <c r="D37" s="1" t="s">
        <v>261</v>
      </c>
      <c r="E37" s="1" t="s">
        <v>262</v>
      </c>
      <c r="F37" s="1" t="s">
        <v>229</v>
      </c>
      <c r="G37" s="1" t="s">
        <v>263</v>
      </c>
      <c r="H37" s="1" t="s">
        <v>231</v>
      </c>
      <c r="I37" s="1" t="s">
        <v>264</v>
      </c>
    </row>
    <row r="38" spans="1:9" x14ac:dyDescent="0.35">
      <c r="A38" s="1" t="s">
        <v>265</v>
      </c>
      <c r="B38" s="1" t="s">
        <v>266</v>
      </c>
      <c r="C38" s="1" t="s">
        <v>267</v>
      </c>
      <c r="D38" s="1" t="s">
        <v>268</v>
      </c>
      <c r="E38" s="1" t="s">
        <v>269</v>
      </c>
      <c r="F38" s="1" t="s">
        <v>270</v>
      </c>
      <c r="G38" s="1" t="s">
        <v>5</v>
      </c>
      <c r="H38" s="1" t="s">
        <v>271</v>
      </c>
      <c r="I38" s="1" t="s">
        <v>272</v>
      </c>
    </row>
    <row r="39" spans="1:9" x14ac:dyDescent="0.35">
      <c r="A39" s="1" t="s">
        <v>273</v>
      </c>
      <c r="B39" s="1" t="s">
        <v>274</v>
      </c>
      <c r="C39" s="1" t="s">
        <v>275</v>
      </c>
      <c r="D39" s="1" t="s">
        <v>276</v>
      </c>
      <c r="E39" s="1" t="s">
        <v>277</v>
      </c>
      <c r="F39" s="1" t="s">
        <v>278</v>
      </c>
      <c r="G39" s="1" t="s">
        <v>279</v>
      </c>
      <c r="H39" s="1" t="s">
        <v>29</v>
      </c>
      <c r="I39" s="1" t="s">
        <v>280</v>
      </c>
    </row>
    <row r="40" spans="1:9" x14ac:dyDescent="0.35">
      <c r="A40" s="1" t="s">
        <v>281</v>
      </c>
      <c r="B40" s="1" t="s">
        <v>282</v>
      </c>
      <c r="C40" s="1" t="s">
        <v>283</v>
      </c>
      <c r="D40" s="1" t="s">
        <v>284</v>
      </c>
      <c r="E40" s="1" t="s">
        <v>285</v>
      </c>
      <c r="F40" s="1" t="s">
        <v>5</v>
      </c>
      <c r="G40" s="1" t="s">
        <v>286</v>
      </c>
      <c r="H40" s="1" t="s">
        <v>7</v>
      </c>
      <c r="I40" s="1" t="s">
        <v>287</v>
      </c>
    </row>
    <row r="41" spans="1:9" x14ac:dyDescent="0.35">
      <c r="A41" s="1" t="s">
        <v>288</v>
      </c>
      <c r="B41" s="1" t="s">
        <v>289</v>
      </c>
      <c r="C41" s="1" t="s">
        <v>290</v>
      </c>
      <c r="D41" s="1" t="s">
        <v>291</v>
      </c>
      <c r="E41" s="1" t="s">
        <v>292</v>
      </c>
      <c r="F41" s="1" t="s">
        <v>5</v>
      </c>
      <c r="G41" s="1" t="s">
        <v>293</v>
      </c>
      <c r="H41" s="1" t="s">
        <v>52</v>
      </c>
      <c r="I41" s="1" t="s">
        <v>294</v>
      </c>
    </row>
    <row r="42" spans="1:9" x14ac:dyDescent="0.35">
      <c r="A42" s="1" t="s">
        <v>295</v>
      </c>
      <c r="B42" s="1" t="s">
        <v>296</v>
      </c>
      <c r="C42" s="1" t="s">
        <v>297</v>
      </c>
      <c r="D42" s="1" t="s">
        <v>298</v>
      </c>
      <c r="E42" s="1" t="s">
        <v>299</v>
      </c>
      <c r="F42" s="1" t="s">
        <v>5</v>
      </c>
      <c r="G42" s="1" t="s">
        <v>300</v>
      </c>
      <c r="H42" s="1" t="s">
        <v>52</v>
      </c>
      <c r="I42" s="1" t="s">
        <v>301</v>
      </c>
    </row>
    <row r="43" spans="1:9" x14ac:dyDescent="0.35">
      <c r="A43" s="1" t="s">
        <v>302</v>
      </c>
      <c r="B43" s="1" t="s">
        <v>303</v>
      </c>
      <c r="C43" s="1" t="s">
        <v>304</v>
      </c>
      <c r="D43" s="1" t="s">
        <v>305</v>
      </c>
      <c r="E43" s="1" t="s">
        <v>306</v>
      </c>
      <c r="F43" s="1" t="s">
        <v>74</v>
      </c>
      <c r="G43" s="1" t="s">
        <v>307</v>
      </c>
      <c r="H43" s="1" t="s">
        <v>76</v>
      </c>
      <c r="I43" s="1" t="s">
        <v>308</v>
      </c>
    </row>
    <row r="44" spans="1:9" x14ac:dyDescent="0.35">
      <c r="A44" s="1" t="s">
        <v>309</v>
      </c>
      <c r="B44" s="1" t="s">
        <v>310</v>
      </c>
      <c r="C44" s="1" t="s">
        <v>311</v>
      </c>
      <c r="D44" s="1" t="s">
        <v>312</v>
      </c>
      <c r="E44" s="1" t="s">
        <v>313</v>
      </c>
      <c r="F44" s="1" t="s">
        <v>314</v>
      </c>
      <c r="G44" s="1" t="s">
        <v>315</v>
      </c>
      <c r="H44" s="1" t="s">
        <v>231</v>
      </c>
      <c r="I44" s="1" t="s">
        <v>316</v>
      </c>
    </row>
    <row r="45" spans="1:9" x14ac:dyDescent="0.35">
      <c r="A45" s="1" t="s">
        <v>317</v>
      </c>
      <c r="B45" s="1" t="s">
        <v>318</v>
      </c>
      <c r="C45" s="1" t="s">
        <v>319</v>
      </c>
      <c r="D45" s="1" t="s">
        <v>320</v>
      </c>
      <c r="E45" s="1" t="s">
        <v>321</v>
      </c>
      <c r="F45" s="1" t="s">
        <v>5</v>
      </c>
      <c r="G45" s="1" t="s">
        <v>322</v>
      </c>
      <c r="H45" s="1" t="s">
        <v>7</v>
      </c>
      <c r="I45" s="1" t="s">
        <v>323</v>
      </c>
    </row>
    <row r="46" spans="1:9" x14ac:dyDescent="0.35">
      <c r="A46" s="1" t="s">
        <v>324</v>
      </c>
      <c r="B46" s="1" t="s">
        <v>325</v>
      </c>
      <c r="C46" s="1" t="s">
        <v>326</v>
      </c>
      <c r="D46" s="1" t="s">
        <v>327</v>
      </c>
      <c r="E46" s="1" t="s">
        <v>328</v>
      </c>
      <c r="F46" s="1" t="s">
        <v>329</v>
      </c>
      <c r="G46" s="1" t="s">
        <v>330</v>
      </c>
      <c r="H46" s="1" t="s">
        <v>231</v>
      </c>
      <c r="I46" s="1" t="s">
        <v>331</v>
      </c>
    </row>
    <row r="47" spans="1:9" x14ac:dyDescent="0.35">
      <c r="A47" s="1" t="s">
        <v>332</v>
      </c>
      <c r="B47" s="1" t="s">
        <v>333</v>
      </c>
      <c r="C47" s="1" t="s">
        <v>334</v>
      </c>
      <c r="D47" s="1" t="s">
        <v>335</v>
      </c>
      <c r="E47" s="1" t="s">
        <v>336</v>
      </c>
      <c r="F47" s="1" t="s">
        <v>337</v>
      </c>
      <c r="G47" s="1" t="s">
        <v>338</v>
      </c>
      <c r="H47" s="1" t="s">
        <v>240</v>
      </c>
      <c r="I47" s="1" t="s">
        <v>339</v>
      </c>
    </row>
    <row r="48" spans="1:9" x14ac:dyDescent="0.35">
      <c r="A48" s="1" t="s">
        <v>340</v>
      </c>
      <c r="B48" s="1" t="s">
        <v>341</v>
      </c>
      <c r="C48" s="1" t="s">
        <v>342</v>
      </c>
      <c r="D48" s="1" t="s">
        <v>343</v>
      </c>
      <c r="E48" s="1" t="s">
        <v>344</v>
      </c>
      <c r="F48" s="1" t="s">
        <v>345</v>
      </c>
      <c r="G48" s="1" t="s">
        <v>346</v>
      </c>
      <c r="H48" s="1" t="s">
        <v>240</v>
      </c>
      <c r="I48" s="1" t="s">
        <v>347</v>
      </c>
    </row>
    <row r="49" spans="1:9" x14ac:dyDescent="0.35">
      <c r="A49" s="1" t="s">
        <v>348</v>
      </c>
      <c r="B49" s="1" t="s">
        <v>349</v>
      </c>
      <c r="C49" s="1" t="s">
        <v>350</v>
      </c>
      <c r="D49" s="1" t="s">
        <v>351</v>
      </c>
      <c r="E49" s="1" t="s">
        <v>352</v>
      </c>
      <c r="F49" s="1" t="s">
        <v>229</v>
      </c>
      <c r="G49" s="1" t="s">
        <v>353</v>
      </c>
      <c r="H49" s="1" t="s">
        <v>231</v>
      </c>
      <c r="I49" s="1" t="s">
        <v>354</v>
      </c>
    </row>
    <row r="50" spans="1:9" x14ac:dyDescent="0.35">
      <c r="A50" s="1" t="s">
        <v>355</v>
      </c>
      <c r="B50" s="1" t="s">
        <v>356</v>
      </c>
      <c r="C50" s="1" t="s">
        <v>357</v>
      </c>
      <c r="D50" s="1" t="s">
        <v>358</v>
      </c>
      <c r="E50" s="1" t="s">
        <v>359</v>
      </c>
      <c r="F50" s="1" t="s">
        <v>5</v>
      </c>
      <c r="G50" s="1" t="s">
        <v>360</v>
      </c>
      <c r="H50" s="1" t="s">
        <v>193</v>
      </c>
      <c r="I50" s="1" t="s">
        <v>361</v>
      </c>
    </row>
    <row r="51" spans="1:9" x14ac:dyDescent="0.35">
      <c r="A51" s="1" t="s">
        <v>362</v>
      </c>
      <c r="B51" s="1" t="s">
        <v>363</v>
      </c>
      <c r="C51" s="1" t="s">
        <v>364</v>
      </c>
      <c r="D51" s="1" t="s">
        <v>365</v>
      </c>
      <c r="E51" s="1" t="s">
        <v>366</v>
      </c>
      <c r="F51" s="1" t="s">
        <v>5</v>
      </c>
      <c r="G51" s="1" t="s">
        <v>367</v>
      </c>
      <c r="H51" s="1" t="s">
        <v>368</v>
      </c>
      <c r="I51" s="1" t="s">
        <v>369</v>
      </c>
    </row>
    <row r="52" spans="1:9" x14ac:dyDescent="0.35">
      <c r="A52" s="1" t="s">
        <v>370</v>
      </c>
      <c r="B52" s="1" t="s">
        <v>371</v>
      </c>
      <c r="C52" s="1" t="s">
        <v>372</v>
      </c>
      <c r="D52" s="1" t="s">
        <v>373</v>
      </c>
      <c r="E52" s="1" t="s">
        <v>374</v>
      </c>
      <c r="F52" s="1" t="s">
        <v>375</v>
      </c>
      <c r="G52" s="1" t="s">
        <v>376</v>
      </c>
      <c r="H52" s="1" t="s">
        <v>76</v>
      </c>
      <c r="I52" s="1" t="s">
        <v>377</v>
      </c>
    </row>
    <row r="53" spans="1:9" x14ac:dyDescent="0.35">
      <c r="A53" s="1" t="s">
        <v>378</v>
      </c>
      <c r="B53" s="1" t="s">
        <v>379</v>
      </c>
      <c r="C53" s="1" t="s">
        <v>380</v>
      </c>
      <c r="D53" s="1" t="s">
        <v>381</v>
      </c>
      <c r="E53" s="1" t="s">
        <v>382</v>
      </c>
      <c r="F53" s="1" t="s">
        <v>5</v>
      </c>
      <c r="G53" s="1" t="s">
        <v>383</v>
      </c>
      <c r="H53" s="1" t="s">
        <v>7</v>
      </c>
      <c r="I53" s="1" t="s">
        <v>384</v>
      </c>
    </row>
    <row r="54" spans="1:9" x14ac:dyDescent="0.35">
      <c r="A54" s="1" t="s">
        <v>385</v>
      </c>
      <c r="B54" s="1" t="s">
        <v>386</v>
      </c>
      <c r="C54" s="1" t="s">
        <v>387</v>
      </c>
      <c r="D54" s="1" t="s">
        <v>388</v>
      </c>
      <c r="E54" s="1" t="s">
        <v>27</v>
      </c>
      <c r="F54" s="1" t="s">
        <v>5</v>
      </c>
      <c r="G54" s="1" t="s">
        <v>389</v>
      </c>
      <c r="H54" s="1" t="s">
        <v>29</v>
      </c>
      <c r="I54" s="1" t="s">
        <v>390</v>
      </c>
    </row>
    <row r="55" spans="1:9" x14ac:dyDescent="0.35">
      <c r="A55" s="1" t="s">
        <v>391</v>
      </c>
      <c r="B55" s="1" t="s">
        <v>392</v>
      </c>
      <c r="C55" s="1" t="s">
        <v>393</v>
      </c>
      <c r="D55" s="1" t="s">
        <v>394</v>
      </c>
      <c r="E55" s="1" t="s">
        <v>88</v>
      </c>
      <c r="F55" s="1" t="s">
        <v>5</v>
      </c>
      <c r="G55" s="1" t="s">
        <v>89</v>
      </c>
      <c r="H55" s="1" t="s">
        <v>90</v>
      </c>
      <c r="I55" s="1" t="s">
        <v>395</v>
      </c>
    </row>
    <row r="56" spans="1:9" x14ac:dyDescent="0.35">
      <c r="A56" s="1" t="s">
        <v>396</v>
      </c>
      <c r="B56" s="1" t="s">
        <v>397</v>
      </c>
      <c r="C56" s="1" t="s">
        <v>398</v>
      </c>
      <c r="D56" s="1" t="s">
        <v>399</v>
      </c>
      <c r="E56" s="1" t="s">
        <v>400</v>
      </c>
      <c r="F56" s="1" t="s">
        <v>401</v>
      </c>
      <c r="G56" s="1" t="s">
        <v>402</v>
      </c>
      <c r="H56" s="1" t="s">
        <v>231</v>
      </c>
      <c r="I56" s="1" t="s">
        <v>403</v>
      </c>
    </row>
    <row r="57" spans="1:9" x14ac:dyDescent="0.35">
      <c r="A57" s="1" t="s">
        <v>404</v>
      </c>
      <c r="B57" s="1" t="s">
        <v>405</v>
      </c>
      <c r="C57" s="1" t="s">
        <v>406</v>
      </c>
      <c r="D57" s="1" t="s">
        <v>407</v>
      </c>
      <c r="E57" s="1" t="s">
        <v>408</v>
      </c>
      <c r="F57" s="1" t="s">
        <v>5</v>
      </c>
      <c r="G57" s="1" t="s">
        <v>409</v>
      </c>
      <c r="H57" s="1" t="s">
        <v>7</v>
      </c>
      <c r="I57" s="1" t="s">
        <v>410</v>
      </c>
    </row>
    <row r="58" spans="1:9" x14ac:dyDescent="0.35">
      <c r="A58" s="1" t="s">
        <v>411</v>
      </c>
      <c r="B58" s="1" t="s">
        <v>412</v>
      </c>
      <c r="C58" s="1" t="s">
        <v>413</v>
      </c>
      <c r="D58" s="1" t="s">
        <v>414</v>
      </c>
      <c r="E58" s="1" t="s">
        <v>415</v>
      </c>
      <c r="F58" s="1" t="s">
        <v>5</v>
      </c>
      <c r="G58" s="1" t="s">
        <v>416</v>
      </c>
      <c r="H58" s="1" t="s">
        <v>52</v>
      </c>
      <c r="I58" s="1" t="s">
        <v>417</v>
      </c>
    </row>
    <row r="59" spans="1:9" x14ac:dyDescent="0.35">
      <c r="A59" s="1" t="s">
        <v>418</v>
      </c>
      <c r="B59" s="1" t="s">
        <v>419</v>
      </c>
      <c r="C59" s="1" t="s">
        <v>420</v>
      </c>
      <c r="D59" s="1" t="s">
        <v>421</v>
      </c>
      <c r="E59" s="1" t="s">
        <v>13</v>
      </c>
      <c r="F59" s="1" t="s">
        <v>5</v>
      </c>
      <c r="G59" s="1" t="s">
        <v>422</v>
      </c>
      <c r="H59" s="1" t="s">
        <v>15</v>
      </c>
      <c r="I59" s="1" t="s">
        <v>423</v>
      </c>
    </row>
    <row r="60" spans="1:9" x14ac:dyDescent="0.35">
      <c r="A60" s="1" t="s">
        <v>424</v>
      </c>
      <c r="B60" s="1" t="s">
        <v>425</v>
      </c>
      <c r="C60" s="1" t="s">
        <v>426</v>
      </c>
      <c r="D60" s="1" t="s">
        <v>427</v>
      </c>
      <c r="E60" s="1" t="s">
        <v>428</v>
      </c>
      <c r="F60" s="1" t="s">
        <v>5</v>
      </c>
      <c r="G60" s="1" t="s">
        <v>429</v>
      </c>
      <c r="H60" s="1" t="s">
        <v>147</v>
      </c>
      <c r="I60" s="1" t="s">
        <v>430</v>
      </c>
    </row>
    <row r="61" spans="1:9" x14ac:dyDescent="0.35">
      <c r="A61" s="1" t="s">
        <v>431</v>
      </c>
      <c r="B61" s="1" t="s">
        <v>432</v>
      </c>
      <c r="C61" s="1" t="s">
        <v>433</v>
      </c>
      <c r="D61" s="1" t="s">
        <v>434</v>
      </c>
      <c r="E61" s="1" t="s">
        <v>199</v>
      </c>
      <c r="F61" s="1" t="s">
        <v>5</v>
      </c>
      <c r="G61" s="1" t="s">
        <v>435</v>
      </c>
      <c r="H61" s="1" t="s">
        <v>201</v>
      </c>
      <c r="I61" s="1" t="s">
        <v>436</v>
      </c>
    </row>
    <row r="62" spans="1:9" x14ac:dyDescent="0.35">
      <c r="A62" s="1" t="s">
        <v>437</v>
      </c>
      <c r="B62" s="1" t="s">
        <v>438</v>
      </c>
      <c r="C62" s="1" t="s">
        <v>439</v>
      </c>
      <c r="D62" s="1" t="s">
        <v>440</v>
      </c>
      <c r="E62" s="1" t="s">
        <v>246</v>
      </c>
      <c r="F62" s="1" t="s">
        <v>247</v>
      </c>
      <c r="G62" s="1" t="s">
        <v>441</v>
      </c>
      <c r="H62" s="1" t="s">
        <v>113</v>
      </c>
      <c r="I62" s="1" t="s">
        <v>442</v>
      </c>
    </row>
    <row r="63" spans="1:9" x14ac:dyDescent="0.35">
      <c r="A63" s="1" t="s">
        <v>443</v>
      </c>
      <c r="B63" s="1" t="s">
        <v>444</v>
      </c>
      <c r="C63" s="1" t="s">
        <v>445</v>
      </c>
      <c r="D63" s="1" t="s">
        <v>446</v>
      </c>
      <c r="E63" s="1" t="s">
        <v>110</v>
      </c>
      <c r="F63" s="1" t="s">
        <v>111</v>
      </c>
      <c r="G63" s="1" t="s">
        <v>447</v>
      </c>
      <c r="H63" s="1" t="s">
        <v>113</v>
      </c>
      <c r="I63" s="1" t="s">
        <v>448</v>
      </c>
    </row>
    <row r="64" spans="1:9" x14ac:dyDescent="0.35">
      <c r="A64" s="1" t="s">
        <v>449</v>
      </c>
      <c r="B64" s="1" t="s">
        <v>450</v>
      </c>
      <c r="C64" s="1" t="s">
        <v>451</v>
      </c>
      <c r="D64" s="1" t="s">
        <v>452</v>
      </c>
      <c r="E64" s="1" t="s">
        <v>453</v>
      </c>
      <c r="F64" s="1" t="s">
        <v>5</v>
      </c>
      <c r="G64" s="1" t="s">
        <v>454</v>
      </c>
      <c r="H64" s="1" t="s">
        <v>7</v>
      </c>
      <c r="I64" s="1" t="s">
        <v>455</v>
      </c>
    </row>
    <row r="65" spans="1:9" x14ac:dyDescent="0.35">
      <c r="A65" s="1" t="s">
        <v>456</v>
      </c>
      <c r="B65" s="1" t="s">
        <v>457</v>
      </c>
      <c r="C65" s="1" t="s">
        <v>458</v>
      </c>
      <c r="D65" s="1" t="s">
        <v>459</v>
      </c>
      <c r="E65" s="1" t="s">
        <v>88</v>
      </c>
      <c r="F65" s="1" t="s">
        <v>5</v>
      </c>
      <c r="G65" s="1" t="s">
        <v>89</v>
      </c>
      <c r="H65" s="1" t="s">
        <v>90</v>
      </c>
      <c r="I65" s="1" t="s">
        <v>460</v>
      </c>
    </row>
    <row r="66" spans="1:9" x14ac:dyDescent="0.35">
      <c r="A66" s="1" t="s">
        <v>461</v>
      </c>
      <c r="B66" s="1" t="s">
        <v>462</v>
      </c>
      <c r="C66" s="1" t="s">
        <v>463</v>
      </c>
      <c r="D66" s="1" t="s">
        <v>464</v>
      </c>
      <c r="E66" s="1" t="s">
        <v>465</v>
      </c>
      <c r="F66" s="1" t="s">
        <v>466</v>
      </c>
      <c r="G66" s="1" t="s">
        <v>467</v>
      </c>
      <c r="H66" s="1" t="s">
        <v>231</v>
      </c>
      <c r="I66" s="1" t="s">
        <v>468</v>
      </c>
    </row>
    <row r="67" spans="1:9" x14ac:dyDescent="0.35">
      <c r="A67" s="1" t="s">
        <v>469</v>
      </c>
      <c r="B67" s="1" t="s">
        <v>470</v>
      </c>
      <c r="C67" s="1" t="s">
        <v>471</v>
      </c>
      <c r="D67" s="1" t="s">
        <v>472</v>
      </c>
      <c r="E67" s="1" t="s">
        <v>473</v>
      </c>
      <c r="F67" s="1" t="s">
        <v>5</v>
      </c>
      <c r="G67" s="1" t="s">
        <v>474</v>
      </c>
      <c r="H67" s="1" t="s">
        <v>193</v>
      </c>
      <c r="I67" s="1" t="s">
        <v>475</v>
      </c>
    </row>
    <row r="68" spans="1:9" x14ac:dyDescent="0.35">
      <c r="A68" s="1" t="s">
        <v>476</v>
      </c>
      <c r="B68" s="1" t="s">
        <v>477</v>
      </c>
      <c r="C68" s="1" t="s">
        <v>478</v>
      </c>
      <c r="D68" s="1" t="s">
        <v>479</v>
      </c>
      <c r="E68" s="1" t="s">
        <v>246</v>
      </c>
      <c r="F68" s="1" t="s">
        <v>247</v>
      </c>
      <c r="G68" s="1" t="s">
        <v>480</v>
      </c>
      <c r="H68" s="1" t="s">
        <v>113</v>
      </c>
      <c r="I68" s="1" t="s">
        <v>481</v>
      </c>
    </row>
    <row r="69" spans="1:9" x14ac:dyDescent="0.35">
      <c r="A69" s="1" t="s">
        <v>482</v>
      </c>
      <c r="B69" s="1" t="s">
        <v>483</v>
      </c>
      <c r="C69" s="1" t="s">
        <v>484</v>
      </c>
      <c r="D69" s="1" t="s">
        <v>485</v>
      </c>
      <c r="E69" s="1" t="s">
        <v>486</v>
      </c>
      <c r="F69" s="1" t="s">
        <v>5</v>
      </c>
      <c r="G69" s="1" t="s">
        <v>487</v>
      </c>
      <c r="H69" s="1" t="s">
        <v>104</v>
      </c>
      <c r="I69" s="1" t="s">
        <v>488</v>
      </c>
    </row>
    <row r="70" spans="1:9" x14ac:dyDescent="0.35">
      <c r="A70" s="1" t="s">
        <v>489</v>
      </c>
      <c r="B70" s="1" t="s">
        <v>490</v>
      </c>
      <c r="C70" s="1" t="s">
        <v>491</v>
      </c>
      <c r="D70" s="1" t="s">
        <v>492</v>
      </c>
      <c r="E70" s="1" t="s">
        <v>58</v>
      </c>
      <c r="F70" s="1" t="s">
        <v>5</v>
      </c>
      <c r="G70" s="1" t="s">
        <v>493</v>
      </c>
      <c r="H70" s="1" t="s">
        <v>60</v>
      </c>
      <c r="I70" s="1" t="s">
        <v>494</v>
      </c>
    </row>
    <row r="71" spans="1:9" x14ac:dyDescent="0.35">
      <c r="A71" s="1" t="s">
        <v>495</v>
      </c>
      <c r="B71" s="1" t="s">
        <v>496</v>
      </c>
      <c r="C71" s="1" t="s">
        <v>497</v>
      </c>
      <c r="D71" s="1" t="s">
        <v>498</v>
      </c>
      <c r="E71" s="1" t="s">
        <v>499</v>
      </c>
      <c r="F71" s="1" t="s">
        <v>5</v>
      </c>
      <c r="G71" s="1" t="s">
        <v>500</v>
      </c>
      <c r="H71" s="1" t="s">
        <v>501</v>
      </c>
      <c r="I71" s="1" t="s">
        <v>502</v>
      </c>
    </row>
    <row r="72" spans="1:9" x14ac:dyDescent="0.35">
      <c r="A72" s="1" t="s">
        <v>503</v>
      </c>
      <c r="B72" s="1" t="s">
        <v>504</v>
      </c>
      <c r="C72" s="1" t="s">
        <v>505</v>
      </c>
      <c r="D72" s="1" t="s">
        <v>506</v>
      </c>
      <c r="E72" s="1" t="s">
        <v>507</v>
      </c>
      <c r="F72" s="1" t="s">
        <v>508</v>
      </c>
      <c r="G72" s="1" t="s">
        <v>509</v>
      </c>
      <c r="H72" s="1" t="s">
        <v>231</v>
      </c>
      <c r="I72" s="1" t="s">
        <v>510</v>
      </c>
    </row>
    <row r="73" spans="1:9" x14ac:dyDescent="0.35">
      <c r="A73" s="1" t="s">
        <v>511</v>
      </c>
      <c r="B73" s="1" t="s">
        <v>512</v>
      </c>
      <c r="C73" s="1" t="s">
        <v>513</v>
      </c>
      <c r="D73" s="1" t="s">
        <v>514</v>
      </c>
      <c r="E73" s="1" t="s">
        <v>27</v>
      </c>
      <c r="F73" s="1" t="s">
        <v>5</v>
      </c>
      <c r="G73" s="1" t="s">
        <v>515</v>
      </c>
      <c r="H73" s="1" t="s">
        <v>29</v>
      </c>
      <c r="I73" s="1" t="s">
        <v>516</v>
      </c>
    </row>
    <row r="74" spans="1:9" x14ac:dyDescent="0.35">
      <c r="A74" s="1" t="s">
        <v>517</v>
      </c>
      <c r="B74" s="1" t="s">
        <v>518</v>
      </c>
      <c r="C74" s="1" t="s">
        <v>519</v>
      </c>
      <c r="D74" s="1" t="s">
        <v>520</v>
      </c>
      <c r="E74" s="1" t="s">
        <v>521</v>
      </c>
      <c r="F74" s="1" t="s">
        <v>5</v>
      </c>
      <c r="G74" s="1" t="s">
        <v>522</v>
      </c>
      <c r="H74" s="1" t="s">
        <v>523</v>
      </c>
      <c r="I74" s="1" t="s">
        <v>524</v>
      </c>
    </row>
    <row r="75" spans="1:9" x14ac:dyDescent="0.35">
      <c r="A75" s="1" t="s">
        <v>525</v>
      </c>
      <c r="B75" s="1" t="s">
        <v>526</v>
      </c>
      <c r="C75" s="1" t="s">
        <v>527</v>
      </c>
      <c r="D75" s="1" t="s">
        <v>528</v>
      </c>
      <c r="E75" s="1" t="s">
        <v>415</v>
      </c>
      <c r="F75" s="1" t="s">
        <v>5</v>
      </c>
      <c r="G75" s="1" t="s">
        <v>529</v>
      </c>
      <c r="H75" s="1" t="s">
        <v>52</v>
      </c>
      <c r="I75" s="1" t="s">
        <v>530</v>
      </c>
    </row>
    <row r="76" spans="1:9" x14ac:dyDescent="0.35">
      <c r="A76" s="1" t="s">
        <v>531</v>
      </c>
      <c r="B76" s="1" t="s">
        <v>532</v>
      </c>
      <c r="C76" s="1" t="s">
        <v>533</v>
      </c>
      <c r="D76" s="1" t="s">
        <v>534</v>
      </c>
      <c r="E76" s="1" t="s">
        <v>535</v>
      </c>
      <c r="F76" s="1" t="s">
        <v>536</v>
      </c>
      <c r="G76" s="1" t="s">
        <v>537</v>
      </c>
      <c r="H76" s="1" t="s">
        <v>231</v>
      </c>
      <c r="I76" s="1" t="s">
        <v>538</v>
      </c>
    </row>
    <row r="77" spans="1:9" x14ac:dyDescent="0.35">
      <c r="A77" s="1" t="s">
        <v>539</v>
      </c>
      <c r="B77" s="1" t="s">
        <v>540</v>
      </c>
      <c r="C77" s="1" t="s">
        <v>541</v>
      </c>
      <c r="D77" s="1" t="s">
        <v>542</v>
      </c>
      <c r="E77" s="1" t="s">
        <v>543</v>
      </c>
      <c r="F77" s="1" t="s">
        <v>5</v>
      </c>
      <c r="G77" s="1" t="s">
        <v>544</v>
      </c>
      <c r="H77" s="1" t="s">
        <v>368</v>
      </c>
      <c r="I77" s="1" t="s">
        <v>545</v>
      </c>
    </row>
    <row r="78" spans="1:9" ht="29" x14ac:dyDescent="0.35">
      <c r="A78" s="1" t="s">
        <v>546</v>
      </c>
      <c r="B78" s="1" t="s">
        <v>547</v>
      </c>
      <c r="C78" s="1" t="s">
        <v>548</v>
      </c>
      <c r="D78" s="1" t="s">
        <v>549</v>
      </c>
      <c r="E78" s="1" t="s">
        <v>352</v>
      </c>
      <c r="F78" s="1" t="s">
        <v>229</v>
      </c>
      <c r="G78" s="1" t="s">
        <v>550</v>
      </c>
      <c r="H78" s="1" t="s">
        <v>231</v>
      </c>
      <c r="I78" s="1" t="s">
        <v>551</v>
      </c>
    </row>
    <row r="79" spans="1:9" x14ac:dyDescent="0.35">
      <c r="A79" s="1" t="s">
        <v>552</v>
      </c>
      <c r="B79" s="1" t="s">
        <v>553</v>
      </c>
      <c r="C79" s="1" t="s">
        <v>554</v>
      </c>
      <c r="D79" s="1" t="s">
        <v>555</v>
      </c>
      <c r="E79" s="1" t="s">
        <v>556</v>
      </c>
      <c r="F79" s="1" t="s">
        <v>557</v>
      </c>
      <c r="G79" s="1" t="s">
        <v>558</v>
      </c>
      <c r="H79" s="1" t="s">
        <v>231</v>
      </c>
      <c r="I79" s="1" t="s">
        <v>559</v>
      </c>
    </row>
    <row r="80" spans="1:9" x14ac:dyDescent="0.35">
      <c r="A80" s="1" t="s">
        <v>560</v>
      </c>
      <c r="B80" s="1" t="s">
        <v>561</v>
      </c>
      <c r="C80" s="1" t="s">
        <v>562</v>
      </c>
      <c r="D80" s="1" t="s">
        <v>563</v>
      </c>
      <c r="E80" s="1" t="s">
        <v>564</v>
      </c>
      <c r="F80" s="1" t="s">
        <v>5</v>
      </c>
      <c r="G80" s="1" t="s">
        <v>565</v>
      </c>
      <c r="H80" s="1" t="s">
        <v>7</v>
      </c>
      <c r="I80" s="1" t="s">
        <v>566</v>
      </c>
    </row>
    <row r="81" spans="1:9" x14ac:dyDescent="0.35">
      <c r="A81" s="1" t="s">
        <v>567</v>
      </c>
      <c r="B81" s="1" t="s">
        <v>568</v>
      </c>
      <c r="C81" s="1" t="s">
        <v>569</v>
      </c>
      <c r="D81" s="1" t="s">
        <v>570</v>
      </c>
      <c r="E81" s="1" t="s">
        <v>13</v>
      </c>
      <c r="F81" s="1" t="s">
        <v>5</v>
      </c>
      <c r="G81" s="1" t="s">
        <v>422</v>
      </c>
      <c r="H81" s="1" t="s">
        <v>15</v>
      </c>
      <c r="I81" s="1" t="s">
        <v>571</v>
      </c>
    </row>
    <row r="82" spans="1:9" x14ac:dyDescent="0.35">
      <c r="A82" s="1" t="s">
        <v>572</v>
      </c>
      <c r="B82" s="1" t="s">
        <v>573</v>
      </c>
      <c r="C82" s="1" t="s">
        <v>574</v>
      </c>
      <c r="D82" s="1" t="s">
        <v>575</v>
      </c>
      <c r="E82" s="1" t="s">
        <v>110</v>
      </c>
      <c r="F82" s="1" t="s">
        <v>111</v>
      </c>
      <c r="G82" s="1" t="s">
        <v>576</v>
      </c>
      <c r="H82" s="1" t="s">
        <v>113</v>
      </c>
      <c r="I82" s="1" t="s">
        <v>577</v>
      </c>
    </row>
    <row r="83" spans="1:9" x14ac:dyDescent="0.35">
      <c r="A83" s="1" t="s">
        <v>578</v>
      </c>
      <c r="B83" s="1" t="s">
        <v>579</v>
      </c>
      <c r="C83" s="1" t="s">
        <v>580</v>
      </c>
      <c r="D83" s="1" t="s">
        <v>581</v>
      </c>
      <c r="E83" s="1" t="s">
        <v>582</v>
      </c>
      <c r="F83" s="1" t="s">
        <v>314</v>
      </c>
      <c r="G83" s="1" t="s">
        <v>583</v>
      </c>
      <c r="H83" s="1" t="s">
        <v>231</v>
      </c>
      <c r="I83" s="1" t="s">
        <v>584</v>
      </c>
    </row>
    <row r="84" spans="1:9" x14ac:dyDescent="0.35">
      <c r="A84" s="1" t="s">
        <v>585</v>
      </c>
      <c r="B84" s="1" t="s">
        <v>586</v>
      </c>
      <c r="C84" s="1" t="s">
        <v>587</v>
      </c>
      <c r="D84" s="1" t="s">
        <v>588</v>
      </c>
      <c r="E84" s="1" t="s">
        <v>589</v>
      </c>
      <c r="F84" s="1" t="s">
        <v>5</v>
      </c>
      <c r="G84" s="1" t="s">
        <v>590</v>
      </c>
      <c r="H84" s="1" t="s">
        <v>523</v>
      </c>
      <c r="I84" s="1" t="s">
        <v>591</v>
      </c>
    </row>
    <row r="85" spans="1:9" x14ac:dyDescent="0.35">
      <c r="A85" s="1" t="s">
        <v>592</v>
      </c>
      <c r="B85" s="1" t="s">
        <v>593</v>
      </c>
      <c r="C85" s="1" t="s">
        <v>594</v>
      </c>
      <c r="D85" s="1" t="s">
        <v>595</v>
      </c>
      <c r="E85" s="1" t="s">
        <v>596</v>
      </c>
      <c r="F85" s="1" t="s">
        <v>5</v>
      </c>
      <c r="G85" s="1" t="s">
        <v>597</v>
      </c>
      <c r="H85" s="1" t="s">
        <v>52</v>
      </c>
      <c r="I85" s="1" t="s">
        <v>598</v>
      </c>
    </row>
    <row r="86" spans="1:9" x14ac:dyDescent="0.35">
      <c r="A86" s="1" t="s">
        <v>599</v>
      </c>
      <c r="B86" s="1" t="s">
        <v>600</v>
      </c>
      <c r="C86" s="1" t="s">
        <v>601</v>
      </c>
      <c r="D86" s="1" t="s">
        <v>602</v>
      </c>
      <c r="E86" s="1" t="s">
        <v>603</v>
      </c>
      <c r="F86" s="1" t="s">
        <v>5</v>
      </c>
      <c r="G86" s="1" t="s">
        <v>604</v>
      </c>
      <c r="H86" s="1" t="s">
        <v>52</v>
      </c>
      <c r="I86" s="1" t="s">
        <v>605</v>
      </c>
    </row>
    <row r="87" spans="1:9" x14ac:dyDescent="0.35">
      <c r="A87" s="1" t="s">
        <v>606</v>
      </c>
      <c r="B87" s="1" t="s">
        <v>607</v>
      </c>
      <c r="C87" s="1" t="s">
        <v>608</v>
      </c>
      <c r="D87" s="1" t="s">
        <v>609</v>
      </c>
      <c r="E87" s="1" t="s">
        <v>610</v>
      </c>
      <c r="F87" s="1" t="s">
        <v>5</v>
      </c>
      <c r="G87" s="1" t="s">
        <v>611</v>
      </c>
      <c r="H87" s="1" t="s">
        <v>7</v>
      </c>
      <c r="I87" s="1" t="s">
        <v>612</v>
      </c>
    </row>
    <row r="88" spans="1:9" x14ac:dyDescent="0.35">
      <c r="A88" s="1" t="s">
        <v>613</v>
      </c>
      <c r="B88" s="1" t="s">
        <v>614</v>
      </c>
      <c r="C88" s="1" t="s">
        <v>615</v>
      </c>
      <c r="D88" s="1" t="s">
        <v>616</v>
      </c>
      <c r="E88" s="1" t="s">
        <v>617</v>
      </c>
      <c r="F88" s="1" t="s">
        <v>5</v>
      </c>
      <c r="G88" s="1" t="s">
        <v>618</v>
      </c>
      <c r="H88" s="1" t="s">
        <v>619</v>
      </c>
      <c r="I88" s="1" t="s">
        <v>620</v>
      </c>
    </row>
    <row r="89" spans="1:9" x14ac:dyDescent="0.35">
      <c r="A89" s="1" t="s">
        <v>621</v>
      </c>
      <c r="B89" s="1" t="s">
        <v>622</v>
      </c>
      <c r="C89" s="1" t="s">
        <v>623</v>
      </c>
      <c r="D89" s="1" t="s">
        <v>624</v>
      </c>
      <c r="E89" s="1" t="s">
        <v>625</v>
      </c>
      <c r="F89" s="1" t="s">
        <v>111</v>
      </c>
      <c r="G89" s="1" t="s">
        <v>626</v>
      </c>
      <c r="H89" s="1" t="s">
        <v>113</v>
      </c>
      <c r="I89" s="1" t="s">
        <v>627</v>
      </c>
    </row>
    <row r="90" spans="1:9" x14ac:dyDescent="0.35">
      <c r="A90" s="1" t="s">
        <v>628</v>
      </c>
      <c r="B90" s="1" t="s">
        <v>629</v>
      </c>
      <c r="C90" s="1" t="s">
        <v>630</v>
      </c>
      <c r="D90" s="1" t="s">
        <v>631</v>
      </c>
      <c r="E90" s="1" t="s">
        <v>632</v>
      </c>
      <c r="F90" s="1" t="s">
        <v>314</v>
      </c>
      <c r="G90" s="1" t="s">
        <v>633</v>
      </c>
      <c r="H90" s="1" t="s">
        <v>231</v>
      </c>
      <c r="I90" s="1" t="s">
        <v>634</v>
      </c>
    </row>
    <row r="91" spans="1:9" x14ac:dyDescent="0.35">
      <c r="A91" s="1" t="s">
        <v>635</v>
      </c>
      <c r="B91" s="1" t="s">
        <v>636</v>
      </c>
      <c r="C91" s="1" t="s">
        <v>637</v>
      </c>
      <c r="D91" s="1" t="s">
        <v>638</v>
      </c>
      <c r="E91" s="1" t="s">
        <v>639</v>
      </c>
      <c r="F91" s="1" t="s">
        <v>5</v>
      </c>
      <c r="G91" s="1" t="s">
        <v>640</v>
      </c>
      <c r="H91" s="1" t="s">
        <v>619</v>
      </c>
      <c r="I91" s="1" t="s">
        <v>641</v>
      </c>
    </row>
    <row r="92" spans="1:9" x14ac:dyDescent="0.35">
      <c r="A92" s="2" t="s">
        <v>642</v>
      </c>
      <c r="B92" s="2" t="s">
        <v>643</v>
      </c>
      <c r="C92" s="2" t="s">
        <v>644</v>
      </c>
      <c r="D92" s="2" t="s">
        <v>645</v>
      </c>
      <c r="E92" s="2" t="s">
        <v>646</v>
      </c>
      <c r="F92" s="2" t="s">
        <v>5</v>
      </c>
      <c r="G92" s="2" t="s">
        <v>647</v>
      </c>
      <c r="H92" s="2" t="s">
        <v>648</v>
      </c>
      <c r="I92" s="2" t="s">
        <v>649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FC810-1FF8-4B56-A920-8730FD8FC686}">
  <sheetPr codeName="Sheet7"/>
  <dimension ref="B1:I30"/>
  <sheetViews>
    <sheetView topLeftCell="A12" workbookViewId="0">
      <selection activeCell="H11" sqref="H11"/>
    </sheetView>
  </sheetViews>
  <sheetFormatPr defaultRowHeight="14.5" x14ac:dyDescent="0.35"/>
  <cols>
    <col min="1" max="1" width="5" customWidth="1"/>
    <col min="2" max="2" width="17.1796875" customWidth="1"/>
    <col min="3" max="3" width="14.1796875" bestFit="1" customWidth="1"/>
    <col min="4" max="4" width="10.54296875" customWidth="1"/>
    <col min="5" max="7" width="13.54296875" bestFit="1" customWidth="1"/>
    <col min="8" max="8" width="14.54296875" bestFit="1" customWidth="1"/>
  </cols>
  <sheetData>
    <row r="1" spans="2:9" ht="23.5" x14ac:dyDescent="0.55000000000000004">
      <c r="B1" s="38" t="s">
        <v>684</v>
      </c>
      <c r="C1" s="38"/>
      <c r="D1" s="38"/>
      <c r="E1" s="38"/>
      <c r="F1" s="38"/>
      <c r="G1" s="38"/>
      <c r="H1" s="38"/>
      <c r="I1" s="38"/>
    </row>
    <row r="10" spans="2:9" x14ac:dyDescent="0.35">
      <c r="B10" t="s">
        <v>687</v>
      </c>
      <c r="C10" t="s">
        <v>688</v>
      </c>
      <c r="D10" t="s">
        <v>686</v>
      </c>
      <c r="E10" t="s">
        <v>685</v>
      </c>
      <c r="F10" t="s">
        <v>699</v>
      </c>
      <c r="G10" t="s">
        <v>689</v>
      </c>
      <c r="H10" t="s">
        <v>859</v>
      </c>
    </row>
    <row r="11" spans="2:9" x14ac:dyDescent="0.35">
      <c r="B11" t="s">
        <v>690</v>
      </c>
      <c r="C11" t="str">
        <f>LEFT(B11,2)</f>
        <v>EX</v>
      </c>
      <c r="D11" t="str">
        <f>MID(B11,4,2)</f>
        <v>SF</v>
      </c>
      <c r="E11" t="str">
        <f>MID(B11,7,4)</f>
        <v>2019</v>
      </c>
      <c r="F11" t="str">
        <f>RIGHT(Table3[[#This Row],[TRAINING CODE]],2)</f>
        <v>01</v>
      </c>
      <c r="G11" t="str">
        <f>VLOOKUP(Table3[[#This Row],[LEVEL CODE]],Table4[#All],2,0)</f>
        <v>BEGINNER</v>
      </c>
      <c r="H11" t="str">
        <f>VLOOKUP(Table3[[#This Row],[CLASS]],Table46[#All],2,0)</f>
        <v>EXCEL</v>
      </c>
    </row>
    <row r="12" spans="2:9" x14ac:dyDescent="0.35">
      <c r="B12" t="s">
        <v>712</v>
      </c>
      <c r="C12" t="str">
        <f>LEFT(Table3[[#This Row],[TRAINING CODE]],2)</f>
        <v>WD</v>
      </c>
      <c r="D12" t="str">
        <f>MID(Table3[[#This Row],[TRAINING CODE]],4,2)</f>
        <v>SL</v>
      </c>
      <c r="E12" t="str">
        <f>MID(Table3[[#This Row],[TRAINING CODE]],7,4)</f>
        <v>2019</v>
      </c>
      <c r="F12" t="str">
        <f>RIGHT(Table3[[#This Row],[TRAINING CODE]],2)</f>
        <v>01</v>
      </c>
      <c r="G12" t="str">
        <f>VLOOKUP(Table3[[#This Row],[LEVEL CODE]],Table4[#All],2,0)</f>
        <v>BEGINNER</v>
      </c>
      <c r="H12" t="str">
        <f>VLOOKUP(Table3[[#This Row],[CLASS]],Table46[#All],2,0)</f>
        <v>WORD</v>
      </c>
    </row>
    <row r="13" spans="2:9" x14ac:dyDescent="0.35">
      <c r="B13" t="s">
        <v>711</v>
      </c>
      <c r="C13" t="str">
        <f>LEFT(Table3[[#This Row],[TRAINING CODE]],2)</f>
        <v>EX</v>
      </c>
      <c r="D13" t="str">
        <f>MID(Table3[[#This Row],[TRAINING CODE]],4,2)</f>
        <v>SL</v>
      </c>
      <c r="E13" t="str">
        <f>MID(Table3[[#This Row],[TRAINING CODE]],7,4)</f>
        <v>2020</v>
      </c>
      <c r="F13" t="str">
        <f>RIGHT(Table3[[#This Row],[TRAINING CODE]],2)</f>
        <v>02</v>
      </c>
      <c r="G13" t="str">
        <f>VLOOKUP(Table3[[#This Row],[LEVEL CODE]],Table4[#All],2,0)</f>
        <v>INTERMEDIATE</v>
      </c>
      <c r="H13" t="str">
        <f>VLOOKUP(Table3[[#This Row],[CLASS]],Table46[#All],2,0)</f>
        <v>EXCEL</v>
      </c>
    </row>
    <row r="14" spans="2:9" x14ac:dyDescent="0.35">
      <c r="B14" t="s">
        <v>713</v>
      </c>
      <c r="C14" t="str">
        <f>LEFT(Table3[[#This Row],[TRAINING CODE]],2)</f>
        <v>AC</v>
      </c>
      <c r="D14" t="str">
        <f>MID(Table3[[#This Row],[TRAINING CODE]],4,2)</f>
        <v>LA</v>
      </c>
      <c r="E14" t="str">
        <f>MID(Table3[[#This Row],[TRAINING CODE]],7,4)</f>
        <v>2020</v>
      </c>
      <c r="F14" t="str">
        <f>RIGHT(Table3[[#This Row],[TRAINING CODE]],2)</f>
        <v>01</v>
      </c>
      <c r="G14" t="str">
        <f>VLOOKUP(Table3[[#This Row],[LEVEL CODE]],Table4[#All],2,0)</f>
        <v>BEGINNER</v>
      </c>
      <c r="H14" t="str">
        <f>VLOOKUP(Table3[[#This Row],[CLASS]],Table46[#All],2,0)</f>
        <v>ACCESS</v>
      </c>
    </row>
    <row r="15" spans="2:9" x14ac:dyDescent="0.35">
      <c r="B15" t="s">
        <v>714</v>
      </c>
      <c r="C15" t="str">
        <f>LEFT(Table3[[#This Row],[TRAINING CODE]],2)</f>
        <v>EX</v>
      </c>
      <c r="D15" t="str">
        <f>MID(Table3[[#This Row],[TRAINING CODE]],4,2)</f>
        <v>SL</v>
      </c>
      <c r="E15" t="str">
        <f>MID(Table3[[#This Row],[TRAINING CODE]],7,4)</f>
        <v>2020</v>
      </c>
      <c r="F15" t="str">
        <f>RIGHT(Table3[[#This Row],[TRAINING CODE]],2)</f>
        <v>03</v>
      </c>
      <c r="G15" t="str">
        <f>VLOOKUP(Table3[[#This Row],[LEVEL CODE]],Table4[#All],2,0)</f>
        <v>ADVANCED</v>
      </c>
      <c r="H15" t="str">
        <f>VLOOKUP(Table3[[#This Row],[CLASS]],Table46[#All],2,0)</f>
        <v>EXCEL</v>
      </c>
    </row>
    <row r="16" spans="2:9" x14ac:dyDescent="0.35">
      <c r="B16" t="s">
        <v>715</v>
      </c>
      <c r="C16" t="str">
        <f>LEFT(Table3[[#This Row],[TRAINING CODE]],2)</f>
        <v>OU</v>
      </c>
      <c r="D16" t="str">
        <f>MID(Table3[[#This Row],[TRAINING CODE]],4,2)</f>
        <v>SF</v>
      </c>
      <c r="E16" t="str">
        <f>MID(Table3[[#This Row],[TRAINING CODE]],7,4)</f>
        <v>2019</v>
      </c>
      <c r="F16" t="str">
        <f>RIGHT(Table3[[#This Row],[TRAINING CODE]],2)</f>
        <v>01</v>
      </c>
      <c r="G16" t="str">
        <f>VLOOKUP(Table3[[#This Row],[LEVEL CODE]],Table4[#All],2,0)</f>
        <v>BEGINNER</v>
      </c>
      <c r="H16" t="str">
        <f>VLOOKUP(Table3[[#This Row],[CLASS]],Table46[#All],2,0)</f>
        <v>OUTLOOK</v>
      </c>
    </row>
    <row r="17" spans="2:8" x14ac:dyDescent="0.35">
      <c r="B17" t="s">
        <v>716</v>
      </c>
      <c r="C17" t="str">
        <f>LEFT(Table3[[#This Row],[TRAINING CODE]],2)</f>
        <v>PP</v>
      </c>
      <c r="D17" t="str">
        <f>MID(Table3[[#This Row],[TRAINING CODE]],4,2)</f>
        <v>SL</v>
      </c>
      <c r="E17" t="str">
        <f>MID(Table3[[#This Row],[TRAINING CODE]],7,4)</f>
        <v>2019</v>
      </c>
      <c r="F17" t="str">
        <f>RIGHT(Table3[[#This Row],[TRAINING CODE]],2)</f>
        <v>02</v>
      </c>
      <c r="G17" t="str">
        <f>VLOOKUP(Table3[[#This Row],[LEVEL CODE]],Table4[#All],2,0)</f>
        <v>INTERMEDIATE</v>
      </c>
      <c r="H17" t="str">
        <f>VLOOKUP(Table3[[#This Row],[CLASS]],Table46[#All],2,0)</f>
        <v>POWERPOINT</v>
      </c>
    </row>
    <row r="25" spans="2:8" x14ac:dyDescent="0.35">
      <c r="B25" t="s">
        <v>699</v>
      </c>
      <c r="C25" t="s">
        <v>689</v>
      </c>
      <c r="E25" t="s">
        <v>700</v>
      </c>
      <c r="F25" t="s">
        <v>688</v>
      </c>
    </row>
    <row r="26" spans="2:8" x14ac:dyDescent="0.35">
      <c r="B26" s="9" t="s">
        <v>691</v>
      </c>
      <c r="C26" t="s">
        <v>694</v>
      </c>
      <c r="E26" s="9" t="s">
        <v>704</v>
      </c>
      <c r="F26" t="s">
        <v>708</v>
      </c>
    </row>
    <row r="27" spans="2:8" x14ac:dyDescent="0.35">
      <c r="B27" s="9" t="s">
        <v>692</v>
      </c>
      <c r="C27" t="s">
        <v>695</v>
      </c>
      <c r="E27" s="9" t="s">
        <v>701</v>
      </c>
      <c r="F27" t="s">
        <v>705</v>
      </c>
    </row>
    <row r="28" spans="2:8" x14ac:dyDescent="0.35">
      <c r="B28" s="9" t="s">
        <v>693</v>
      </c>
      <c r="C28" t="s">
        <v>696</v>
      </c>
      <c r="E28" s="3" t="s">
        <v>709</v>
      </c>
      <c r="F28" t="s">
        <v>710</v>
      </c>
    </row>
    <row r="29" spans="2:8" x14ac:dyDescent="0.35">
      <c r="B29" s="9" t="s">
        <v>698</v>
      </c>
      <c r="C29" t="s">
        <v>697</v>
      </c>
      <c r="E29" s="9" t="s">
        <v>703</v>
      </c>
      <c r="F29" t="s">
        <v>707</v>
      </c>
    </row>
    <row r="30" spans="2:8" x14ac:dyDescent="0.35">
      <c r="E30" s="9" t="s">
        <v>702</v>
      </c>
      <c r="F30" t="s">
        <v>706</v>
      </c>
    </row>
  </sheetData>
  <mergeCells count="1">
    <mergeCell ref="B1:I1"/>
  </mergeCells>
  <phoneticPr fontId="10" type="noConversion"/>
  <pageMargins left="0.7" right="0.7" top="0.75" bottom="0.75" header="0.3" footer="0.3"/>
  <ignoredErrors>
    <ignoredError sqref="B26:B29" numberStoredAsText="1"/>
  </ignoredErrors>
  <drawing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83DB1-6205-46E3-8FFF-BF3768A835FC}">
  <sheetPr codeName="Sheet8"/>
  <dimension ref="B1:J127"/>
  <sheetViews>
    <sheetView workbookViewId="0">
      <selection activeCell="K5" sqref="K5"/>
    </sheetView>
  </sheetViews>
  <sheetFormatPr defaultRowHeight="14.5" x14ac:dyDescent="0.35"/>
  <cols>
    <col min="1" max="1" width="5.54296875" customWidth="1"/>
    <col min="2" max="2" width="41.1796875" bestFit="1" customWidth="1"/>
    <col min="3" max="3" width="16.26953125" bestFit="1" customWidth="1"/>
    <col min="5" max="5" width="9.81640625" customWidth="1"/>
    <col min="7" max="7" width="10.81640625" customWidth="1"/>
    <col min="9" max="9" width="17.1796875" bestFit="1" customWidth="1"/>
    <col min="10" max="10" width="14.1796875" bestFit="1" customWidth="1"/>
  </cols>
  <sheetData>
    <row r="1" spans="2:10" ht="23.5" x14ac:dyDescent="0.55000000000000004">
      <c r="B1" s="38" t="s">
        <v>717</v>
      </c>
      <c r="C1" s="38"/>
      <c r="D1" s="38"/>
      <c r="E1" s="38"/>
      <c r="F1" s="38"/>
      <c r="G1" s="38"/>
    </row>
    <row r="7" spans="2:10" x14ac:dyDescent="0.35">
      <c r="B7" t="s">
        <v>733</v>
      </c>
      <c r="C7" t="s">
        <v>734</v>
      </c>
      <c r="D7" t="s">
        <v>685</v>
      </c>
      <c r="E7" t="s">
        <v>735</v>
      </c>
      <c r="G7" s="12" t="s">
        <v>735</v>
      </c>
      <c r="H7" s="12" t="s">
        <v>685</v>
      </c>
      <c r="I7" s="12" t="s">
        <v>841</v>
      </c>
      <c r="J7" s="12" t="s">
        <v>842</v>
      </c>
    </row>
    <row r="8" spans="2:10" x14ac:dyDescent="0.35">
      <c r="B8" s="11" t="s">
        <v>839</v>
      </c>
      <c r="C8" s="10">
        <v>159220819</v>
      </c>
      <c r="D8">
        <v>2019</v>
      </c>
      <c r="E8" t="s">
        <v>838</v>
      </c>
      <c r="G8" s="5" t="s">
        <v>736</v>
      </c>
      <c r="H8" s="5"/>
      <c r="I8" s="13">
        <f>SUMIF(Table6[[#All],[RATING]],G8,Table6[[#All],[GROSS]])</f>
        <v>4182389418</v>
      </c>
      <c r="J8" s="41">
        <f>COUNTIF(Table6[[#All],[RATING]],G8)</f>
        <v>15</v>
      </c>
    </row>
    <row r="9" spans="2:10" x14ac:dyDescent="0.35">
      <c r="B9" t="s">
        <v>814</v>
      </c>
      <c r="C9" s="10">
        <v>191719337</v>
      </c>
      <c r="D9">
        <v>2014</v>
      </c>
      <c r="E9" t="s">
        <v>838</v>
      </c>
    </row>
    <row r="10" spans="2:10" x14ac:dyDescent="0.35">
      <c r="B10" s="11" t="s">
        <v>840</v>
      </c>
      <c r="C10" s="10">
        <v>210614939</v>
      </c>
      <c r="D10">
        <v>2007</v>
      </c>
      <c r="E10" t="s">
        <v>838</v>
      </c>
    </row>
    <row r="11" spans="2:10" x14ac:dyDescent="0.35">
      <c r="B11" t="s">
        <v>809</v>
      </c>
      <c r="C11" s="10">
        <v>215288866</v>
      </c>
      <c r="D11">
        <v>2018</v>
      </c>
      <c r="E11" t="s">
        <v>838</v>
      </c>
    </row>
    <row r="12" spans="2:10" x14ac:dyDescent="0.35">
      <c r="B12" t="s">
        <v>821</v>
      </c>
      <c r="C12" s="10">
        <v>172956409</v>
      </c>
      <c r="D12">
        <v>1997</v>
      </c>
      <c r="E12" t="s">
        <v>838</v>
      </c>
    </row>
    <row r="13" spans="2:10" x14ac:dyDescent="0.35">
      <c r="B13" t="s">
        <v>729</v>
      </c>
      <c r="C13" s="10">
        <v>217350219</v>
      </c>
      <c r="D13">
        <v>1992</v>
      </c>
      <c r="E13" t="s">
        <v>736</v>
      </c>
    </row>
    <row r="14" spans="2:10" x14ac:dyDescent="0.35">
      <c r="B14" t="s">
        <v>729</v>
      </c>
      <c r="C14" s="10">
        <v>355559216</v>
      </c>
      <c r="D14">
        <v>2019</v>
      </c>
      <c r="E14" t="s">
        <v>758</v>
      </c>
    </row>
    <row r="15" spans="2:10" x14ac:dyDescent="0.35">
      <c r="B15" t="s">
        <v>751</v>
      </c>
      <c r="C15" s="10">
        <v>334191110</v>
      </c>
      <c r="D15">
        <v>2010</v>
      </c>
      <c r="E15" t="s">
        <v>758</v>
      </c>
    </row>
    <row r="16" spans="2:10" x14ac:dyDescent="0.35">
      <c r="B16" t="s">
        <v>798</v>
      </c>
      <c r="C16" s="10">
        <v>350126372</v>
      </c>
      <c r="D16">
        <v>2014</v>
      </c>
      <c r="E16" t="s">
        <v>838</v>
      </c>
    </row>
    <row r="17" spans="2:5" x14ac:dyDescent="0.35">
      <c r="B17" t="s">
        <v>761</v>
      </c>
      <c r="C17" s="10">
        <v>760507625</v>
      </c>
      <c r="D17">
        <v>2009</v>
      </c>
      <c r="E17" t="s">
        <v>795</v>
      </c>
    </row>
    <row r="18" spans="2:5" x14ac:dyDescent="0.35">
      <c r="B18" t="s">
        <v>771</v>
      </c>
      <c r="C18" s="10">
        <v>459005868</v>
      </c>
      <c r="D18">
        <v>2015</v>
      </c>
      <c r="E18" t="s">
        <v>795</v>
      </c>
    </row>
    <row r="19" spans="2:5" x14ac:dyDescent="0.35">
      <c r="B19" t="s">
        <v>760</v>
      </c>
      <c r="C19" s="10">
        <v>858373000</v>
      </c>
      <c r="D19">
        <v>2019</v>
      </c>
      <c r="E19" t="s">
        <v>795</v>
      </c>
    </row>
    <row r="20" spans="2:5" x14ac:dyDescent="0.35">
      <c r="B20" t="s">
        <v>763</v>
      </c>
      <c r="C20" s="10">
        <v>678815482</v>
      </c>
      <c r="D20">
        <v>2018</v>
      </c>
      <c r="E20" t="s">
        <v>795</v>
      </c>
    </row>
    <row r="21" spans="2:5" x14ac:dyDescent="0.35">
      <c r="B21" t="s">
        <v>813</v>
      </c>
      <c r="C21" s="10">
        <v>204380071</v>
      </c>
      <c r="D21">
        <v>2020</v>
      </c>
      <c r="E21" t="s">
        <v>838</v>
      </c>
    </row>
    <row r="22" spans="2:5" x14ac:dyDescent="0.35">
      <c r="B22" t="s">
        <v>728</v>
      </c>
      <c r="C22" s="10">
        <v>218967620</v>
      </c>
      <c r="D22">
        <v>1991</v>
      </c>
      <c r="E22" t="s">
        <v>736</v>
      </c>
    </row>
    <row r="23" spans="2:5" x14ac:dyDescent="0.35">
      <c r="B23" t="s">
        <v>728</v>
      </c>
      <c r="C23" s="10">
        <v>504014165</v>
      </c>
      <c r="D23">
        <v>2017</v>
      </c>
      <c r="E23" t="s">
        <v>758</v>
      </c>
    </row>
    <row r="24" spans="2:5" x14ac:dyDescent="0.35">
      <c r="B24" t="s">
        <v>805</v>
      </c>
      <c r="C24" s="10">
        <v>234760478</v>
      </c>
      <c r="D24">
        <v>1984</v>
      </c>
      <c r="E24" t="s">
        <v>838</v>
      </c>
    </row>
    <row r="25" spans="2:5" x14ac:dyDescent="0.35">
      <c r="B25" t="s">
        <v>762</v>
      </c>
      <c r="C25" s="10">
        <v>700059566</v>
      </c>
      <c r="D25">
        <v>2018</v>
      </c>
      <c r="E25" t="s">
        <v>795</v>
      </c>
    </row>
    <row r="26" spans="2:5" x14ac:dyDescent="0.35">
      <c r="B26" t="s">
        <v>825</v>
      </c>
      <c r="C26" s="10">
        <v>169106725</v>
      </c>
      <c r="D26">
        <v>2011</v>
      </c>
      <c r="E26" t="s">
        <v>838</v>
      </c>
    </row>
    <row r="27" spans="2:5" x14ac:dyDescent="0.35">
      <c r="B27" t="s">
        <v>779</v>
      </c>
      <c r="C27" s="10">
        <v>408084349</v>
      </c>
      <c r="D27">
        <v>2016</v>
      </c>
      <c r="E27" t="s">
        <v>795</v>
      </c>
    </row>
    <row r="28" spans="2:5" x14ac:dyDescent="0.35">
      <c r="B28" t="s">
        <v>773</v>
      </c>
      <c r="C28" s="10">
        <v>426829839</v>
      </c>
      <c r="D28">
        <v>2019</v>
      </c>
      <c r="E28" t="s">
        <v>795</v>
      </c>
    </row>
    <row r="29" spans="2:5" x14ac:dyDescent="0.35">
      <c r="B29" t="s">
        <v>725</v>
      </c>
      <c r="C29" s="10">
        <v>244082982</v>
      </c>
      <c r="D29">
        <v>2006</v>
      </c>
      <c r="E29" t="s">
        <v>736</v>
      </c>
    </row>
    <row r="30" spans="2:5" x14ac:dyDescent="0.35">
      <c r="B30" t="s">
        <v>732</v>
      </c>
      <c r="C30" s="10">
        <v>191452396</v>
      </c>
      <c r="D30">
        <v>2011</v>
      </c>
      <c r="E30" t="s">
        <v>736</v>
      </c>
    </row>
    <row r="31" spans="2:5" x14ac:dyDescent="0.35">
      <c r="B31" t="s">
        <v>797</v>
      </c>
      <c r="C31" s="10">
        <v>363070709</v>
      </c>
      <c r="D31">
        <v>2016</v>
      </c>
      <c r="E31" t="s">
        <v>838</v>
      </c>
    </row>
    <row r="32" spans="2:5" x14ac:dyDescent="0.35">
      <c r="B32" t="s">
        <v>801</v>
      </c>
      <c r="C32" s="10">
        <v>324591735</v>
      </c>
      <c r="D32">
        <v>2018</v>
      </c>
      <c r="E32" t="s">
        <v>838</v>
      </c>
    </row>
    <row r="33" spans="2:5" x14ac:dyDescent="0.35">
      <c r="B33" t="s">
        <v>746</v>
      </c>
      <c r="C33" s="10">
        <v>368065385</v>
      </c>
      <c r="D33">
        <v>2013</v>
      </c>
      <c r="E33" t="s">
        <v>758</v>
      </c>
    </row>
    <row r="34" spans="2:5" x14ac:dyDescent="0.35">
      <c r="B34" t="s">
        <v>829</v>
      </c>
      <c r="C34" s="10">
        <v>162805434</v>
      </c>
      <c r="D34">
        <v>2012</v>
      </c>
      <c r="E34" t="s">
        <v>838</v>
      </c>
    </row>
    <row r="35" spans="2:5" x14ac:dyDescent="0.35">
      <c r="B35" t="s">
        <v>743</v>
      </c>
      <c r="C35" s="10">
        <v>435110554</v>
      </c>
      <c r="D35">
        <v>1982</v>
      </c>
      <c r="E35" t="s">
        <v>758</v>
      </c>
    </row>
    <row r="36" spans="2:5" x14ac:dyDescent="0.35">
      <c r="B36" t="s">
        <v>835</v>
      </c>
      <c r="C36" s="10">
        <v>156645693</v>
      </c>
      <c r="D36">
        <v>1987</v>
      </c>
      <c r="E36" t="s">
        <v>838</v>
      </c>
    </row>
    <row r="37" spans="2:5" x14ac:dyDescent="0.35">
      <c r="B37" t="s">
        <v>827</v>
      </c>
      <c r="C37" s="10">
        <v>166167230</v>
      </c>
      <c r="D37">
        <v>2015</v>
      </c>
      <c r="E37" t="s">
        <v>838</v>
      </c>
    </row>
    <row r="38" spans="2:5" x14ac:dyDescent="0.35">
      <c r="B38" t="s">
        <v>738</v>
      </c>
      <c r="C38" s="10">
        <v>486295561</v>
      </c>
      <c r="D38">
        <v>2016</v>
      </c>
      <c r="E38" t="s">
        <v>758</v>
      </c>
    </row>
    <row r="39" spans="2:5" x14ac:dyDescent="0.35">
      <c r="B39" t="s">
        <v>721</v>
      </c>
      <c r="C39" s="10">
        <v>380843261</v>
      </c>
      <c r="D39">
        <v>2003</v>
      </c>
      <c r="E39" t="s">
        <v>736</v>
      </c>
    </row>
    <row r="40" spans="2:5" x14ac:dyDescent="0.35">
      <c r="B40" t="s">
        <v>744</v>
      </c>
      <c r="C40" s="10">
        <v>400738009</v>
      </c>
      <c r="D40">
        <v>2013</v>
      </c>
      <c r="E40" t="s">
        <v>758</v>
      </c>
    </row>
    <row r="41" spans="2:5" x14ac:dyDescent="0.35">
      <c r="B41" t="s">
        <v>739</v>
      </c>
      <c r="C41" s="10">
        <v>477371890</v>
      </c>
      <c r="D41">
        <v>2019</v>
      </c>
      <c r="E41" t="s">
        <v>758</v>
      </c>
    </row>
    <row r="42" spans="2:5" x14ac:dyDescent="0.35">
      <c r="B42" t="s">
        <v>791</v>
      </c>
      <c r="C42" s="10">
        <v>353007020</v>
      </c>
      <c r="D42">
        <v>2015</v>
      </c>
      <c r="E42" t="s">
        <v>795</v>
      </c>
    </row>
    <row r="43" spans="2:5" x14ac:dyDescent="0.35">
      <c r="B43" t="s">
        <v>819</v>
      </c>
      <c r="C43" s="10">
        <v>176040665</v>
      </c>
      <c r="D43">
        <v>2017</v>
      </c>
      <c r="E43" t="s">
        <v>838</v>
      </c>
    </row>
    <row r="44" spans="2:5" x14ac:dyDescent="0.35">
      <c r="B44" t="s">
        <v>815</v>
      </c>
      <c r="C44" s="10">
        <v>187705427</v>
      </c>
      <c r="D44">
        <v>2000</v>
      </c>
      <c r="E44" t="s">
        <v>838</v>
      </c>
    </row>
    <row r="45" spans="2:5" x14ac:dyDescent="0.35">
      <c r="B45" t="s">
        <v>826</v>
      </c>
      <c r="C45" s="10">
        <v>167767189</v>
      </c>
      <c r="D45">
        <v>2014</v>
      </c>
      <c r="E45" t="s">
        <v>838</v>
      </c>
    </row>
    <row r="46" spans="2:5" x14ac:dyDescent="0.35">
      <c r="B46" t="s">
        <v>731</v>
      </c>
      <c r="C46" s="10">
        <v>200852579</v>
      </c>
      <c r="D46">
        <v>1939</v>
      </c>
      <c r="E46" t="s">
        <v>736</v>
      </c>
    </row>
    <row r="47" spans="2:5" x14ac:dyDescent="0.35">
      <c r="B47" t="s">
        <v>786</v>
      </c>
      <c r="C47" s="10">
        <v>389813101</v>
      </c>
      <c r="D47">
        <v>2017</v>
      </c>
      <c r="E47" t="s">
        <v>795</v>
      </c>
    </row>
    <row r="48" spans="2:5" x14ac:dyDescent="0.35">
      <c r="B48" t="s">
        <v>832</v>
      </c>
      <c r="C48" s="10">
        <v>159342015</v>
      </c>
      <c r="D48">
        <v>2018</v>
      </c>
      <c r="E48" t="s">
        <v>838</v>
      </c>
    </row>
    <row r="49" spans="2:5" x14ac:dyDescent="0.35">
      <c r="B49" t="s">
        <v>828</v>
      </c>
      <c r="C49" s="10">
        <v>165092268</v>
      </c>
      <c r="D49">
        <v>2001</v>
      </c>
      <c r="E49" t="s">
        <v>838</v>
      </c>
    </row>
    <row r="50" spans="2:5" x14ac:dyDescent="0.35">
      <c r="B50" t="s">
        <v>787</v>
      </c>
      <c r="C50" s="10">
        <v>381409310</v>
      </c>
      <c r="D50">
        <v>2011</v>
      </c>
      <c r="E50" t="s">
        <v>795</v>
      </c>
    </row>
    <row r="51" spans="2:5" x14ac:dyDescent="0.35">
      <c r="B51" t="s">
        <v>756</v>
      </c>
      <c r="C51" s="10">
        <v>302305431</v>
      </c>
      <c r="D51">
        <v>2009</v>
      </c>
      <c r="E51" t="s">
        <v>758</v>
      </c>
    </row>
    <row r="52" spans="2:5" x14ac:dyDescent="0.35">
      <c r="B52" t="s">
        <v>753</v>
      </c>
      <c r="C52" s="10">
        <v>318087620</v>
      </c>
      <c r="D52">
        <v>2001</v>
      </c>
      <c r="E52" t="s">
        <v>758</v>
      </c>
    </row>
    <row r="53" spans="2:5" x14ac:dyDescent="0.35">
      <c r="B53" t="s">
        <v>737</v>
      </c>
      <c r="C53" s="10">
        <v>608581744</v>
      </c>
      <c r="D53">
        <v>2018</v>
      </c>
      <c r="E53" t="s">
        <v>758</v>
      </c>
    </row>
    <row r="54" spans="2:5" x14ac:dyDescent="0.35">
      <c r="B54" t="s">
        <v>748</v>
      </c>
      <c r="C54" s="10">
        <v>356461711</v>
      </c>
      <c r="D54">
        <v>2015</v>
      </c>
      <c r="E54" t="s">
        <v>758</v>
      </c>
    </row>
    <row r="55" spans="2:5" x14ac:dyDescent="0.35">
      <c r="B55" t="s">
        <v>778</v>
      </c>
      <c r="C55" s="10">
        <v>409013994</v>
      </c>
      <c r="D55">
        <v>2013</v>
      </c>
      <c r="E55" t="s">
        <v>795</v>
      </c>
    </row>
    <row r="56" spans="2:5" x14ac:dyDescent="0.35">
      <c r="B56" t="s">
        <v>800</v>
      </c>
      <c r="C56" s="10">
        <v>328828874</v>
      </c>
      <c r="D56">
        <v>2017</v>
      </c>
      <c r="E56" t="s">
        <v>838</v>
      </c>
    </row>
    <row r="57" spans="2:5" x14ac:dyDescent="0.35">
      <c r="B57" t="s">
        <v>810</v>
      </c>
      <c r="C57" s="10">
        <v>211593228</v>
      </c>
      <c r="D57">
        <v>2019</v>
      </c>
      <c r="E57" t="s">
        <v>838</v>
      </c>
    </row>
    <row r="58" spans="2:5" x14ac:dyDescent="0.35">
      <c r="B58" t="s">
        <v>837</v>
      </c>
      <c r="C58" s="10">
        <v>153952592</v>
      </c>
      <c r="D58">
        <v>1996</v>
      </c>
      <c r="E58" t="s">
        <v>838</v>
      </c>
    </row>
    <row r="59" spans="2:5" x14ac:dyDescent="0.35">
      <c r="B59" t="s">
        <v>824</v>
      </c>
      <c r="C59" s="10">
        <v>171015687</v>
      </c>
      <c r="D59">
        <v>2019</v>
      </c>
      <c r="E59" t="s">
        <v>838</v>
      </c>
    </row>
    <row r="60" spans="2:5" x14ac:dyDescent="0.35">
      <c r="B60" t="s">
        <v>799</v>
      </c>
      <c r="C60" s="10">
        <v>335451311</v>
      </c>
      <c r="D60">
        <v>2019</v>
      </c>
      <c r="E60" t="s">
        <v>838</v>
      </c>
    </row>
    <row r="61" spans="2:5" x14ac:dyDescent="0.35">
      <c r="B61" t="s">
        <v>782</v>
      </c>
      <c r="C61" s="10">
        <v>404540171</v>
      </c>
      <c r="D61">
        <v>2017</v>
      </c>
      <c r="E61" t="s">
        <v>795</v>
      </c>
    </row>
    <row r="62" spans="2:5" x14ac:dyDescent="0.35">
      <c r="B62" t="s">
        <v>783</v>
      </c>
      <c r="C62" s="10">
        <v>402828120</v>
      </c>
      <c r="D62">
        <v>1993</v>
      </c>
      <c r="E62" t="s">
        <v>795</v>
      </c>
    </row>
    <row r="63" spans="2:5" x14ac:dyDescent="0.35">
      <c r="B63" t="s">
        <v>765</v>
      </c>
      <c r="C63" s="10">
        <v>652270625</v>
      </c>
      <c r="D63">
        <v>2015</v>
      </c>
      <c r="E63" t="s">
        <v>795</v>
      </c>
    </row>
    <row r="64" spans="2:5" x14ac:dyDescent="0.35">
      <c r="B64" t="s">
        <v>776</v>
      </c>
      <c r="C64" s="10">
        <v>417719760</v>
      </c>
      <c r="D64">
        <v>2018</v>
      </c>
      <c r="E64" t="s">
        <v>795</v>
      </c>
    </row>
    <row r="65" spans="2:5" x14ac:dyDescent="0.35">
      <c r="B65" t="s">
        <v>670</v>
      </c>
      <c r="C65" s="10">
        <v>226277068</v>
      </c>
      <c r="D65">
        <v>2017</v>
      </c>
      <c r="E65" t="s">
        <v>838</v>
      </c>
    </row>
    <row r="66" spans="2:5" x14ac:dyDescent="0.35">
      <c r="B66" t="s">
        <v>836</v>
      </c>
      <c r="C66" s="10">
        <v>154058340</v>
      </c>
      <c r="D66">
        <v>2015</v>
      </c>
      <c r="E66" t="s">
        <v>838</v>
      </c>
    </row>
    <row r="67" spans="2:5" x14ac:dyDescent="0.35">
      <c r="B67" t="s">
        <v>750</v>
      </c>
      <c r="C67" s="10">
        <v>336045770</v>
      </c>
      <c r="D67">
        <v>2015</v>
      </c>
      <c r="E67" t="s">
        <v>758</v>
      </c>
    </row>
    <row r="68" spans="2:5" x14ac:dyDescent="0.35">
      <c r="B68" t="s">
        <v>723</v>
      </c>
      <c r="C68" s="10">
        <v>268492764</v>
      </c>
      <c r="D68">
        <v>2013</v>
      </c>
      <c r="E68" t="s">
        <v>736</v>
      </c>
    </row>
    <row r="69" spans="2:5" x14ac:dyDescent="0.35">
      <c r="B69" t="s">
        <v>722</v>
      </c>
      <c r="C69" s="10">
        <v>289916256</v>
      </c>
      <c r="D69">
        <v>2001</v>
      </c>
      <c r="E69" t="s">
        <v>736</v>
      </c>
    </row>
    <row r="70" spans="2:5" x14ac:dyDescent="0.35">
      <c r="B70" t="s">
        <v>775</v>
      </c>
      <c r="C70" s="10">
        <v>423315812</v>
      </c>
      <c r="D70">
        <v>2006</v>
      </c>
      <c r="E70" t="s">
        <v>795</v>
      </c>
    </row>
    <row r="71" spans="2:5" x14ac:dyDescent="0.35">
      <c r="B71" t="s">
        <v>817</v>
      </c>
      <c r="C71" s="10">
        <v>178406268</v>
      </c>
      <c r="D71">
        <v>1990</v>
      </c>
      <c r="E71" t="s">
        <v>838</v>
      </c>
    </row>
    <row r="72" spans="2:5" x14ac:dyDescent="0.35">
      <c r="B72" t="s">
        <v>822</v>
      </c>
      <c r="C72" s="10">
        <v>172825435</v>
      </c>
      <c r="D72">
        <v>1988</v>
      </c>
      <c r="E72" t="s">
        <v>838</v>
      </c>
    </row>
    <row r="73" spans="2:5" x14ac:dyDescent="0.35">
      <c r="B73" t="s">
        <v>730</v>
      </c>
      <c r="C73" s="10">
        <v>206445654</v>
      </c>
      <c r="D73">
        <v>2007</v>
      </c>
      <c r="E73" t="s">
        <v>736</v>
      </c>
    </row>
    <row r="74" spans="2:5" x14ac:dyDescent="0.35">
      <c r="B74" t="s">
        <v>769</v>
      </c>
      <c r="C74" s="10">
        <v>532177324</v>
      </c>
      <c r="D74">
        <v>2016</v>
      </c>
      <c r="E74" t="s">
        <v>795</v>
      </c>
    </row>
    <row r="75" spans="2:5" x14ac:dyDescent="0.35">
      <c r="B75" t="s">
        <v>808</v>
      </c>
      <c r="C75" s="10">
        <v>217049603</v>
      </c>
      <c r="D75">
        <v>1998</v>
      </c>
      <c r="E75" t="s">
        <v>838</v>
      </c>
    </row>
    <row r="76" spans="2:5" x14ac:dyDescent="0.35">
      <c r="B76" t="s">
        <v>834</v>
      </c>
      <c r="C76" s="10">
        <v>157019771</v>
      </c>
      <c r="D76">
        <v>2000</v>
      </c>
      <c r="E76" t="s">
        <v>838</v>
      </c>
    </row>
    <row r="77" spans="2:5" x14ac:dyDescent="0.35">
      <c r="B77" t="s">
        <v>742</v>
      </c>
      <c r="C77" s="10">
        <v>441226247</v>
      </c>
      <c r="D77">
        <v>2004</v>
      </c>
      <c r="E77" t="s">
        <v>758</v>
      </c>
    </row>
    <row r="78" spans="2:5" x14ac:dyDescent="0.35">
      <c r="B78" t="s">
        <v>752</v>
      </c>
      <c r="C78" s="10">
        <v>322719944</v>
      </c>
      <c r="D78">
        <v>2007</v>
      </c>
      <c r="E78" t="s">
        <v>758</v>
      </c>
    </row>
    <row r="79" spans="2:5" x14ac:dyDescent="0.35">
      <c r="B79" t="s">
        <v>781</v>
      </c>
      <c r="C79" s="10">
        <v>407022860</v>
      </c>
      <c r="D79">
        <v>2002</v>
      </c>
      <c r="E79" t="s">
        <v>795</v>
      </c>
    </row>
    <row r="80" spans="2:5" x14ac:dyDescent="0.35">
      <c r="B80" t="s">
        <v>790</v>
      </c>
      <c r="C80" s="10">
        <v>373585825</v>
      </c>
      <c r="D80">
        <v>2004</v>
      </c>
      <c r="E80" t="s">
        <v>795</v>
      </c>
    </row>
    <row r="81" spans="2:5" x14ac:dyDescent="0.35">
      <c r="B81" t="s">
        <v>785</v>
      </c>
      <c r="C81" s="10">
        <v>390532085</v>
      </c>
      <c r="D81">
        <v>2019</v>
      </c>
      <c r="E81" t="s">
        <v>795</v>
      </c>
    </row>
    <row r="82" spans="2:5" x14ac:dyDescent="0.35">
      <c r="B82" t="s">
        <v>740</v>
      </c>
      <c r="C82" s="10">
        <v>474544677</v>
      </c>
      <c r="D82">
        <v>1999</v>
      </c>
      <c r="E82" t="s">
        <v>758</v>
      </c>
    </row>
    <row r="83" spans="2:5" x14ac:dyDescent="0.35">
      <c r="B83" t="s">
        <v>754</v>
      </c>
      <c r="C83" s="10">
        <v>310676740</v>
      </c>
      <c r="D83">
        <v>2002</v>
      </c>
      <c r="E83" t="s">
        <v>758</v>
      </c>
    </row>
    <row r="84" spans="2:5" x14ac:dyDescent="0.35">
      <c r="B84" t="s">
        <v>788</v>
      </c>
      <c r="C84" s="10">
        <v>380270577</v>
      </c>
      <c r="D84">
        <v>2005</v>
      </c>
      <c r="E84" t="s">
        <v>795</v>
      </c>
    </row>
    <row r="85" spans="2:5" x14ac:dyDescent="0.35">
      <c r="B85" t="s">
        <v>741</v>
      </c>
      <c r="C85" s="10">
        <v>460998507</v>
      </c>
      <c r="D85">
        <v>1977</v>
      </c>
      <c r="E85" t="s">
        <v>758</v>
      </c>
    </row>
    <row r="86" spans="2:5" x14ac:dyDescent="0.35">
      <c r="B86" t="s">
        <v>770</v>
      </c>
      <c r="C86" s="10">
        <v>515198941</v>
      </c>
      <c r="D86">
        <v>2019</v>
      </c>
      <c r="E86" t="s">
        <v>795</v>
      </c>
    </row>
    <row r="87" spans="2:5" x14ac:dyDescent="0.35">
      <c r="B87" t="s">
        <v>755</v>
      </c>
      <c r="C87" s="10">
        <v>309306177</v>
      </c>
      <c r="D87">
        <v>1983</v>
      </c>
      <c r="E87" t="s">
        <v>758</v>
      </c>
    </row>
    <row r="88" spans="2:5" x14ac:dyDescent="0.35">
      <c r="B88" t="s">
        <v>759</v>
      </c>
      <c r="C88" s="10">
        <v>936662225</v>
      </c>
      <c r="D88">
        <v>2015</v>
      </c>
      <c r="E88" t="s">
        <v>795</v>
      </c>
    </row>
    <row r="89" spans="2:5" x14ac:dyDescent="0.35">
      <c r="B89" t="s">
        <v>767</v>
      </c>
      <c r="C89" s="10">
        <v>620181382</v>
      </c>
      <c r="D89">
        <v>2017</v>
      </c>
      <c r="E89" t="s">
        <v>795</v>
      </c>
    </row>
    <row r="90" spans="2:5" x14ac:dyDescent="0.35">
      <c r="B90" t="s">
        <v>830</v>
      </c>
      <c r="C90" s="10">
        <v>161197785</v>
      </c>
      <c r="D90">
        <v>2015</v>
      </c>
      <c r="E90" t="s">
        <v>838</v>
      </c>
    </row>
    <row r="91" spans="2:5" x14ac:dyDescent="0.35">
      <c r="B91" t="s">
        <v>807</v>
      </c>
      <c r="C91" s="10">
        <v>218815487</v>
      </c>
      <c r="D91">
        <v>2012</v>
      </c>
      <c r="E91" t="s">
        <v>838</v>
      </c>
    </row>
    <row r="92" spans="2:5" x14ac:dyDescent="0.35">
      <c r="B92" t="s">
        <v>812</v>
      </c>
      <c r="C92" s="10">
        <v>205881154</v>
      </c>
      <c r="D92">
        <v>1991</v>
      </c>
      <c r="E92" t="s">
        <v>838</v>
      </c>
    </row>
    <row r="93" spans="2:5" x14ac:dyDescent="0.35">
      <c r="B93" t="s">
        <v>766</v>
      </c>
      <c r="C93" s="10">
        <v>623357910</v>
      </c>
      <c r="D93">
        <v>2012</v>
      </c>
      <c r="E93" t="s">
        <v>795</v>
      </c>
    </row>
    <row r="94" spans="2:5" x14ac:dyDescent="0.35">
      <c r="B94" t="s">
        <v>768</v>
      </c>
      <c r="C94" s="10">
        <v>535234033</v>
      </c>
      <c r="D94">
        <v>2008</v>
      </c>
      <c r="E94" t="s">
        <v>795</v>
      </c>
    </row>
    <row r="95" spans="2:5" x14ac:dyDescent="0.35">
      <c r="B95" t="s">
        <v>772</v>
      </c>
      <c r="C95" s="10">
        <v>448139099</v>
      </c>
      <c r="D95">
        <v>2012</v>
      </c>
      <c r="E95" t="s">
        <v>795</v>
      </c>
    </row>
    <row r="96" spans="2:5" x14ac:dyDescent="0.35">
      <c r="B96" t="s">
        <v>806</v>
      </c>
      <c r="C96" s="10">
        <v>232906145</v>
      </c>
      <c r="D96">
        <v>1973</v>
      </c>
      <c r="E96" t="s">
        <v>838</v>
      </c>
    </row>
    <row r="97" spans="2:5" x14ac:dyDescent="0.35">
      <c r="B97" t="s">
        <v>833</v>
      </c>
      <c r="C97" s="10">
        <v>158348367</v>
      </c>
      <c r="D97">
        <v>1993</v>
      </c>
      <c r="E97" t="s">
        <v>838</v>
      </c>
    </row>
    <row r="98" spans="2:5" x14ac:dyDescent="0.35">
      <c r="B98" t="s">
        <v>803</v>
      </c>
      <c r="C98" s="10">
        <v>277322503</v>
      </c>
      <c r="D98">
        <v>2009</v>
      </c>
      <c r="E98" t="s">
        <v>838</v>
      </c>
    </row>
    <row r="99" spans="2:5" x14ac:dyDescent="0.35">
      <c r="B99" t="s">
        <v>804</v>
      </c>
      <c r="C99" s="10">
        <v>254464305</v>
      </c>
      <c r="D99">
        <v>2011</v>
      </c>
      <c r="E99" t="s">
        <v>838</v>
      </c>
    </row>
    <row r="100" spans="2:5" x14ac:dyDescent="0.35">
      <c r="B100" t="s">
        <v>831</v>
      </c>
      <c r="C100" s="10">
        <v>159582188</v>
      </c>
      <c r="D100">
        <v>2013</v>
      </c>
      <c r="E100" t="s">
        <v>838</v>
      </c>
    </row>
    <row r="101" spans="2:5" x14ac:dyDescent="0.35">
      <c r="B101" t="s">
        <v>780</v>
      </c>
      <c r="C101" s="10">
        <v>408010692</v>
      </c>
      <c r="D101">
        <v>2012</v>
      </c>
      <c r="E101" t="s">
        <v>795</v>
      </c>
    </row>
    <row r="102" spans="2:5" x14ac:dyDescent="0.35">
      <c r="B102" t="s">
        <v>774</v>
      </c>
      <c r="C102" s="10">
        <v>424668047</v>
      </c>
      <c r="D102">
        <v>2013</v>
      </c>
      <c r="E102" t="s">
        <v>795</v>
      </c>
    </row>
    <row r="103" spans="2:5" x14ac:dyDescent="0.35">
      <c r="B103" t="s">
        <v>794</v>
      </c>
      <c r="C103" s="10">
        <v>337135885</v>
      </c>
      <c r="D103">
        <v>2014</v>
      </c>
      <c r="E103" t="s">
        <v>795</v>
      </c>
    </row>
    <row r="104" spans="2:5" x14ac:dyDescent="0.35">
      <c r="B104" t="s">
        <v>747</v>
      </c>
      <c r="C104" s="10">
        <v>364001123</v>
      </c>
      <c r="D104">
        <v>2016</v>
      </c>
      <c r="E104" t="s">
        <v>758</v>
      </c>
    </row>
    <row r="105" spans="2:5" x14ac:dyDescent="0.35">
      <c r="B105" t="s">
        <v>719</v>
      </c>
      <c r="C105" s="10">
        <v>422783777</v>
      </c>
      <c r="D105">
        <v>1994</v>
      </c>
      <c r="E105" t="s">
        <v>736</v>
      </c>
    </row>
    <row r="106" spans="2:5" x14ac:dyDescent="0.35">
      <c r="B106" t="s">
        <v>719</v>
      </c>
      <c r="C106" s="10">
        <v>543638043</v>
      </c>
      <c r="D106">
        <v>2019</v>
      </c>
      <c r="E106" t="s">
        <v>758</v>
      </c>
    </row>
    <row r="107" spans="2:5" x14ac:dyDescent="0.35">
      <c r="B107" t="s">
        <v>789</v>
      </c>
      <c r="C107" s="10">
        <v>377845905</v>
      </c>
      <c r="D107">
        <v>2003</v>
      </c>
      <c r="E107" t="s">
        <v>795</v>
      </c>
    </row>
    <row r="108" spans="2:5" x14ac:dyDescent="0.35">
      <c r="B108" t="s">
        <v>793</v>
      </c>
      <c r="C108" s="10">
        <v>342551365</v>
      </c>
      <c r="D108">
        <v>2002</v>
      </c>
      <c r="E108" t="s">
        <v>795</v>
      </c>
    </row>
    <row r="109" spans="2:5" x14ac:dyDescent="0.35">
      <c r="B109" t="s">
        <v>823</v>
      </c>
      <c r="C109" s="10">
        <v>171479930</v>
      </c>
      <c r="D109">
        <v>1999</v>
      </c>
      <c r="E109" t="s">
        <v>838</v>
      </c>
    </row>
    <row r="110" spans="2:5" x14ac:dyDescent="0.35">
      <c r="B110" t="s">
        <v>802</v>
      </c>
      <c r="C110" s="10">
        <v>281576461</v>
      </c>
      <c r="D110">
        <v>2003</v>
      </c>
      <c r="E110" t="s">
        <v>838</v>
      </c>
    </row>
    <row r="111" spans="2:5" x14ac:dyDescent="0.35">
      <c r="B111" t="s">
        <v>796</v>
      </c>
      <c r="C111" s="10">
        <v>370782930</v>
      </c>
      <c r="D111">
        <v>2004</v>
      </c>
      <c r="E111" t="s">
        <v>838</v>
      </c>
    </row>
    <row r="112" spans="2:5" x14ac:dyDescent="0.35">
      <c r="B112" t="s">
        <v>816</v>
      </c>
      <c r="C112" s="10">
        <v>183637894</v>
      </c>
      <c r="D112">
        <v>2015</v>
      </c>
      <c r="E112" t="s">
        <v>838</v>
      </c>
    </row>
    <row r="113" spans="2:5" x14ac:dyDescent="0.35">
      <c r="B113" t="s">
        <v>745</v>
      </c>
      <c r="C113" s="10">
        <v>368384330</v>
      </c>
      <c r="D113">
        <v>2016</v>
      </c>
      <c r="E113" t="s">
        <v>758</v>
      </c>
    </row>
    <row r="114" spans="2:5" x14ac:dyDescent="0.35">
      <c r="B114" t="s">
        <v>818</v>
      </c>
      <c r="C114" s="10">
        <v>176484651</v>
      </c>
      <c r="D114">
        <v>1998</v>
      </c>
      <c r="E114" t="s">
        <v>838</v>
      </c>
    </row>
    <row r="115" spans="2:5" x14ac:dyDescent="0.35">
      <c r="B115" t="s">
        <v>764</v>
      </c>
      <c r="C115" s="10">
        <v>659363944</v>
      </c>
      <c r="D115">
        <v>1997</v>
      </c>
      <c r="E115" t="s">
        <v>795</v>
      </c>
    </row>
    <row r="116" spans="2:5" x14ac:dyDescent="0.35">
      <c r="B116" t="s">
        <v>727</v>
      </c>
      <c r="C116" s="10">
        <v>222498679</v>
      </c>
      <c r="D116">
        <v>1995</v>
      </c>
      <c r="E116" t="s">
        <v>736</v>
      </c>
    </row>
    <row r="117" spans="2:5" x14ac:dyDescent="0.35">
      <c r="B117" t="s">
        <v>724</v>
      </c>
      <c r="C117" s="10">
        <v>245852179</v>
      </c>
      <c r="D117">
        <v>1999</v>
      </c>
      <c r="E117" t="s">
        <v>736</v>
      </c>
    </row>
    <row r="118" spans="2:5" x14ac:dyDescent="0.35">
      <c r="B118" t="s">
        <v>720</v>
      </c>
      <c r="C118" s="10">
        <v>415004880</v>
      </c>
      <c r="D118">
        <v>2010</v>
      </c>
      <c r="E118" t="s">
        <v>736</v>
      </c>
    </row>
    <row r="119" spans="2:5" x14ac:dyDescent="0.35">
      <c r="B119" t="s">
        <v>718</v>
      </c>
      <c r="C119" s="10">
        <v>434038008</v>
      </c>
      <c r="D119">
        <v>2019</v>
      </c>
      <c r="E119" t="s">
        <v>736</v>
      </c>
    </row>
    <row r="120" spans="2:5" x14ac:dyDescent="0.35">
      <c r="B120" t="s">
        <v>792</v>
      </c>
      <c r="C120" s="10">
        <v>352390543</v>
      </c>
      <c r="D120">
        <v>2011</v>
      </c>
      <c r="E120" t="s">
        <v>795</v>
      </c>
    </row>
    <row r="121" spans="2:5" x14ac:dyDescent="0.35">
      <c r="B121" t="s">
        <v>784</v>
      </c>
      <c r="C121" s="10">
        <v>402111870</v>
      </c>
      <c r="D121">
        <v>2009</v>
      </c>
      <c r="E121" t="s">
        <v>795</v>
      </c>
    </row>
    <row r="122" spans="2:5" x14ac:dyDescent="0.35">
      <c r="B122" t="s">
        <v>757</v>
      </c>
      <c r="C122" s="10">
        <v>293004164</v>
      </c>
      <c r="D122">
        <v>2009</v>
      </c>
      <c r="E122" t="s">
        <v>758</v>
      </c>
    </row>
    <row r="123" spans="2:5" x14ac:dyDescent="0.35">
      <c r="B123" t="s">
        <v>820</v>
      </c>
      <c r="C123" s="10">
        <v>175084580</v>
      </c>
      <c r="D123">
        <v>2019</v>
      </c>
      <c r="E123" t="s">
        <v>838</v>
      </c>
    </row>
    <row r="124" spans="2:5" x14ac:dyDescent="0.35">
      <c r="B124" t="s">
        <v>726</v>
      </c>
      <c r="C124" s="10">
        <v>223808164</v>
      </c>
      <c r="D124">
        <v>2008</v>
      </c>
      <c r="E124" t="s">
        <v>736</v>
      </c>
    </row>
    <row r="125" spans="2:5" x14ac:dyDescent="0.35">
      <c r="B125" t="s">
        <v>811</v>
      </c>
      <c r="C125" s="10">
        <v>209255921</v>
      </c>
      <c r="D125">
        <v>2005</v>
      </c>
      <c r="E125" t="s">
        <v>838</v>
      </c>
    </row>
    <row r="126" spans="2:5" x14ac:dyDescent="0.35">
      <c r="B126" t="s">
        <v>777</v>
      </c>
      <c r="C126" s="10">
        <v>412563408</v>
      </c>
      <c r="D126">
        <v>2017</v>
      </c>
      <c r="E126" t="s">
        <v>795</v>
      </c>
    </row>
    <row r="127" spans="2:5" x14ac:dyDescent="0.35">
      <c r="B127" t="s">
        <v>749</v>
      </c>
      <c r="C127" s="10">
        <v>341268248</v>
      </c>
      <c r="D127">
        <v>2016</v>
      </c>
      <c r="E127" t="s">
        <v>758</v>
      </c>
    </row>
  </sheetData>
  <mergeCells count="1">
    <mergeCell ref="B1:G1"/>
  </mergeCells>
  <phoneticPr fontId="10" type="noConversion"/>
  <dataValidations count="1">
    <dataValidation type="list" allowBlank="1" showInputMessage="1" showErrorMessage="1" sqref="G8" xr:uid="{4B271924-4966-431D-B354-222BF520AD67}">
      <formula1>"R,G,PG,PG-13"</formula1>
    </dataValidation>
  </dataValidations>
  <hyperlinks>
    <hyperlink ref="D53" r:id="rId1" display="https://www.boxofficemojo.com/year/2018/?ref_=bo_cso_table_1" xr:uid="{40A87CB3-DEE4-41E3-92CE-A890D8DC5CAB}"/>
    <hyperlink ref="D106" r:id="rId2" display="https://www.boxofficemojo.com/year/2019/?ref_=bo_cso_table_2" xr:uid="{DE2185E5-10B5-4B13-82FD-AE34A5659279}"/>
    <hyperlink ref="D23" r:id="rId3" display="https://www.boxofficemojo.com/year/2017/?ref_=bo_cso_table_3" xr:uid="{5F621E44-F95E-42F3-B0B4-C94DD5AED314}"/>
    <hyperlink ref="D38" r:id="rId4" display="https://www.boxofficemojo.com/year/2016/?ref_=bo_cso_table_4" xr:uid="{171BC60D-677C-4A48-9AFD-228FC8E67B3E}"/>
    <hyperlink ref="D41" r:id="rId5" display="https://www.boxofficemojo.com/year/2019/?ref_=bo_cso_table_5" xr:uid="{45278344-E6AD-4582-9DB7-199741EAB693}"/>
    <hyperlink ref="D82" r:id="rId6" display="https://www.boxofficemojo.com/year/1999/?ref_=bo_cso_table_6" xr:uid="{93313929-61F7-4821-A895-7F1A442BCBED}"/>
    <hyperlink ref="D85" r:id="rId7" display="https://www.boxofficemojo.com/year/1977/?ref_=bo_cso_table_7" xr:uid="{616B823F-2693-433A-8784-FCD883B67E11}"/>
    <hyperlink ref="D77" r:id="rId8" display="https://www.boxofficemojo.com/year/2004/?ref_=bo_cso_table_8" xr:uid="{00945313-7E2E-4C44-93DE-04C6E7AF0143}"/>
    <hyperlink ref="D35" r:id="rId9" display="https://www.boxofficemojo.com/year/1982/?ref_=bo_cso_table_9" xr:uid="{25BEDE52-FBB3-4D99-A377-4D865AD867CB}"/>
    <hyperlink ref="D40" r:id="rId10" display="https://www.boxofficemojo.com/year/2013/?ref_=bo_cso_table_10" xr:uid="{88D0B19C-80E4-4775-AAE8-BF0296934D15}"/>
    <hyperlink ref="D113" r:id="rId11" display="https://www.boxofficemojo.com/year/2016/?ref_=bo_cso_table_11" xr:uid="{F85AF0E4-B1FB-4709-9398-1ADCA22230C3}"/>
    <hyperlink ref="D33" r:id="rId12" display="https://www.boxofficemojo.com/year/2013/?ref_=bo_cso_table_12" xr:uid="{9FF4EF04-F226-458C-B45B-6A9278B64799}"/>
    <hyperlink ref="D104" r:id="rId13" display="https://www.boxofficemojo.com/year/2016/?ref_=bo_cso_table_13" xr:uid="{CC25722A-8F95-40EF-B37A-E54853DDEF3C}"/>
    <hyperlink ref="D54" r:id="rId14" display="https://www.boxofficemojo.com/year/2015/?ref_=bo_cso_table_14" xr:uid="{FB28A1FE-3B23-4FA6-8190-3A092F55C762}"/>
    <hyperlink ref="D14" r:id="rId15" display="https://www.boxofficemojo.com/year/2019/?ref_=bo_cso_table_15" xr:uid="{4DA0877F-9F68-460C-AC3B-D1913D3F8BE8}"/>
    <hyperlink ref="D127" r:id="rId16" display="https://www.boxofficemojo.com/year/2016/?ref_=bo_cso_table_16" xr:uid="{2D04578B-80B9-4062-80A1-0B7D64F83BD5}"/>
    <hyperlink ref="D67" r:id="rId17" display="https://www.boxofficemojo.com/year/2015/?ref_=bo_cso_table_17" xr:uid="{72175BDF-8B1F-40A5-9037-3647FEB0E6EF}"/>
    <hyperlink ref="D15" r:id="rId18" display="https://www.boxofficemojo.com/year/2010/?ref_=bo_cso_table_18" xr:uid="{350BFF53-8B95-4BDE-BD28-185BC0F49B5B}"/>
    <hyperlink ref="D78" r:id="rId19" display="https://www.boxofficemojo.com/year/2007/?ref_=bo_cso_table_19" xr:uid="{35AE5AD0-CCA7-45F2-861B-2CC0E5AEDAA0}"/>
    <hyperlink ref="D52" r:id="rId20" display="https://www.boxofficemojo.com/year/2001/?ref_=bo_cso_table_20" xr:uid="{B4B3CBA6-F89E-4712-9794-1335B1938CC3}"/>
    <hyperlink ref="D83" r:id="rId21" display="https://www.boxofficemojo.com/year/2002/?ref_=bo_cso_table_21" xr:uid="{0F6EB2E2-34A5-4427-A337-4A27302C5406}"/>
    <hyperlink ref="D87" r:id="rId22" display="https://www.boxofficemojo.com/year/1983/?ref_=bo_cso_table_22" xr:uid="{2717CBD3-6DEF-4A73-ACB5-962E7F5580AC}"/>
    <hyperlink ref="D51" r:id="rId23" display="https://www.boxofficemojo.com/year/2009/?ref_=bo_cso_table_23" xr:uid="{7E271042-5694-46F4-BD11-D06E7FE16C6A}"/>
    <hyperlink ref="D122" r:id="rId24" display="https://www.boxofficemojo.com/year/2009/?ref_=bo_cso_table_24" xr:uid="{1C9C4DEA-5262-47F0-899F-096A651C5FE9}"/>
    <hyperlink ref="D88" r:id="rId25" display="https://www.boxofficemojo.com/year/2015/?ref_=bo_cso_table_1" xr:uid="{56E847F4-9159-4CAD-9157-33236B233EBB}"/>
    <hyperlink ref="D19" r:id="rId26" display="https://www.boxofficemojo.com/year/2019/?ref_=bo_cso_table_2" xr:uid="{32872D1B-95F8-4BE8-9D4A-E9F6D1C771D0}"/>
    <hyperlink ref="D17" r:id="rId27" display="https://www.boxofficemojo.com/year/2009/?ref_=bo_cso_table_3" xr:uid="{2BED3182-D201-4BFD-B69D-70B5088E1EC4}"/>
    <hyperlink ref="D25" r:id="rId28" display="https://www.boxofficemojo.com/year/2018/?ref_=bo_cso_table_4" xr:uid="{F207600B-C590-4F9A-B94D-70491EB8710A}"/>
    <hyperlink ref="D20" r:id="rId29" display="https://www.boxofficemojo.com/year/2018/?ref_=bo_cso_table_5" xr:uid="{7545DB3C-AB6C-4122-BB45-2A881A553D52}"/>
    <hyperlink ref="D115" r:id="rId30" display="https://www.boxofficemojo.com/year/1997/?ref_=bo_cso_table_6" xr:uid="{3D834CC7-2F73-4119-9FCA-4F1966B3D70E}"/>
    <hyperlink ref="D63" r:id="rId31" display="https://www.boxofficemojo.com/year/2015/?ref_=bo_cso_table_7" xr:uid="{F525C37E-E703-4BB3-95E8-4CAF0C9F0929}"/>
    <hyperlink ref="D93" r:id="rId32" display="https://www.boxofficemojo.com/year/2012/?ref_=bo_cso_table_8" xr:uid="{8CDF19E0-75E2-4223-8FDA-630BE1DE4D09}"/>
    <hyperlink ref="D89" r:id="rId33" display="https://www.boxofficemojo.com/year/2017/?ref_=bo_cso_table_9" xr:uid="{AF327F25-F14A-498E-9DAC-3C6F6089E130}"/>
    <hyperlink ref="D94" r:id="rId34" display="https://www.boxofficemojo.com/year/2008/?ref_=bo_cso_table_10" xr:uid="{FBFE38C6-1633-4398-AB7F-51E9E93AE626}"/>
    <hyperlink ref="D74" r:id="rId35" display="https://www.boxofficemojo.com/year/2016/?ref_=bo_cso_table_11" xr:uid="{94E03873-7E8E-49EA-81C2-95F293651B90}"/>
    <hyperlink ref="D86" r:id="rId36" display="https://www.boxofficemojo.com/year/2019/?ref_=bo_cso_table_12" xr:uid="{426E6432-5BEB-46C6-80B7-A81E8E0CF4B3}"/>
    <hyperlink ref="D18" r:id="rId37" display="https://www.boxofficemojo.com/year/2015/?ref_=bo_cso_table_13" xr:uid="{C165F055-86E8-4BFD-BA24-7ED1A78FDAA1}"/>
    <hyperlink ref="D95" r:id="rId38" display="https://www.boxofficemojo.com/year/2012/?ref_=bo_cso_table_14" xr:uid="{F0C8BAB8-FB71-478A-9C2C-C1BCE1A09967}"/>
    <hyperlink ref="D28" r:id="rId39" display="https://www.boxofficemojo.com/year/2019/?ref_=bo_cso_table_15" xr:uid="{E333C659-F253-4921-8B62-76290CF1F4AF}"/>
    <hyperlink ref="D102" r:id="rId40" display="https://www.boxofficemojo.com/year/2013/?ref_=bo_cso_table_16" xr:uid="{F3C04659-0240-4E7E-9092-10C12852C1A6}"/>
    <hyperlink ref="D70" r:id="rId41" display="https://www.boxofficemojo.com/year/2006/?ref_=bo_cso_table_17" xr:uid="{2553E50C-BD94-47C8-86C1-137E41E2B976}"/>
    <hyperlink ref="D64" r:id="rId42" display="https://www.boxofficemojo.com/year/2018/?ref_=bo_cso_table_18" xr:uid="{C30271EF-FF78-4343-B8F1-46B89351F354}"/>
    <hyperlink ref="D126" r:id="rId43" display="https://www.boxofficemojo.com/year/2017/?ref_=bo_cso_table_19" xr:uid="{B0DBB100-858D-4B98-8EA0-4BCA79FE128E}"/>
    <hyperlink ref="D55" r:id="rId44" display="https://www.boxofficemojo.com/year/2013/?ref_=bo_cso_table_20" xr:uid="{9C13436E-FB3B-4D6D-BF26-DDDA2FFEADAA}"/>
    <hyperlink ref="D27" r:id="rId45" display="https://www.boxofficemojo.com/year/2016/?ref_=bo_cso_table_21" xr:uid="{4EA4BC0E-C514-4A7B-9954-195200C8259D}"/>
    <hyperlink ref="D101" r:id="rId46" display="https://www.boxofficemojo.com/year/2012/?ref_=bo_cso_table_22" xr:uid="{76A5EAF3-006B-44C5-B792-3D0C81AC4636}"/>
    <hyperlink ref="D79" r:id="rId47" display="https://www.boxofficemojo.com/year/2002/?ref_=bo_cso_table_23" xr:uid="{E6029394-A917-4AA0-A09E-4EE2547AD946}"/>
    <hyperlink ref="D61" r:id="rId48" display="https://www.boxofficemojo.com/year/2017/?ref_=bo_cso_table_24" xr:uid="{0B3AA031-DC66-4CB7-86B4-2618AAD94C6C}"/>
    <hyperlink ref="D62" r:id="rId49" display="https://www.boxofficemojo.com/year/1993/?ref_=bo_cso_table_25" xr:uid="{1C2EC11A-5F87-4501-99BD-55553FADFD49}"/>
    <hyperlink ref="D121" r:id="rId50" display="https://www.boxofficemojo.com/year/2009/?ref_=bo_cso_table_26" xr:uid="{C0B9F8B3-CEB0-444B-A1BF-860E1FA4DA5F}"/>
    <hyperlink ref="D81" r:id="rId51" display="https://www.boxofficemojo.com/year/2019/?ref_=bo_cso_table_27" xr:uid="{F0FC8970-E705-44BA-A907-CCB9611C22EB}"/>
    <hyperlink ref="D47" r:id="rId52" display="https://www.boxofficemojo.com/year/2017/?ref_=bo_cso_table_28" xr:uid="{858EFF77-8A7B-4030-8214-A40A6FCDD6AF}"/>
    <hyperlink ref="D50" r:id="rId53" display="https://www.boxofficemojo.com/year/2011/?ref_=bo_cso_table_29" xr:uid="{24F8ABE9-0F72-4A42-A3E1-E770C94CF837}"/>
    <hyperlink ref="D84" r:id="rId54" display="https://www.boxofficemojo.com/year/2005/?ref_=bo_cso_table_30" xr:uid="{DBE13F49-2585-4460-B1D9-A76485E76C39}"/>
    <hyperlink ref="D107" r:id="rId55" display="https://www.boxofficemojo.com/year/2003/?ref_=bo_cso_table_31" xr:uid="{B178A6B6-3CBD-4A67-9236-B44119433E8B}"/>
    <hyperlink ref="D80" r:id="rId56" display="https://www.boxofficemojo.com/year/2004/?ref_=bo_cso_table_32" xr:uid="{2BBB9145-A775-44C4-83C4-F17C331F1D4B}"/>
    <hyperlink ref="D42" r:id="rId57" display="https://www.boxofficemojo.com/year/2015/?ref_=bo_cso_table_33" xr:uid="{2397E6A2-1840-40E4-B21B-9C35BAAA7D67}"/>
    <hyperlink ref="D120" r:id="rId58" display="https://www.boxofficemojo.com/year/2011/?ref_=bo_cso_table_34" xr:uid="{81009C82-4FA8-4929-B638-4BF11D2B3622}"/>
    <hyperlink ref="D108" r:id="rId59" display="https://www.boxofficemojo.com/year/2002/?ref_=bo_cso_table_35" xr:uid="{FD097F76-514B-488D-ABF3-23B7A5182EE1}"/>
    <hyperlink ref="D103" r:id="rId60" display="https://www.boxofficemojo.com/year/2014/?ref_=bo_cso_table_36" xr:uid="{DAD97FE4-0397-41D5-9376-B145ED44061C}"/>
    <hyperlink ref="D111" r:id="rId61" display="https://www.boxofficemojo.com/year/2004/?ref_=bo_cso_table_1" xr:uid="{2307F76D-BC13-448D-B7E0-4D94E784E331}"/>
    <hyperlink ref="D31" r:id="rId62" display="https://www.boxofficemojo.com/year/2016/?ref_=bo_cso_table_2" xr:uid="{C3B9E11D-0142-4B49-B333-B5C432896111}"/>
    <hyperlink ref="D16" r:id="rId63" display="https://www.boxofficemojo.com/year/2014/?ref_=bo_cso_table_3" xr:uid="{9F1D9FC0-0D3C-4F31-B46C-6C617FF55C7D}"/>
    <hyperlink ref="D60" r:id="rId64" display="https://www.boxofficemojo.com/year/2019/?ref_=bo_cso_table_4" xr:uid="{11BBF9D7-2361-4F16-9A9A-5FE16607065A}"/>
    <hyperlink ref="D56" r:id="rId65" display="https://www.boxofficemojo.com/year/2017/?ref_=bo_cso_table_5" xr:uid="{21AB9D2B-29CB-45FF-BCDE-EBE8F1595E09}"/>
    <hyperlink ref="D32" r:id="rId66" display="https://www.boxofficemojo.com/year/2018/?ref_=bo_cso_table_6" xr:uid="{CDEF72DC-A393-445B-8ACE-0C24AD326FA5}"/>
    <hyperlink ref="D110" r:id="rId67" display="https://www.boxofficemojo.com/year/2003/?ref_=bo_cso_table_7" xr:uid="{B9F29025-0304-492B-AD68-4131B147A433}"/>
    <hyperlink ref="D98" r:id="rId68" display="https://www.boxofficemojo.com/year/2009/?ref_=bo_cso_table_8" xr:uid="{15B4F609-7ABA-40A4-829C-519AE69651DD}"/>
    <hyperlink ref="D99" r:id="rId69" display="https://www.boxofficemojo.com/year/2011/?ref_=bo_cso_table_9" xr:uid="{2E4DE89B-AD3B-4FE8-96C4-FAEA107A72BF}"/>
    <hyperlink ref="D24" r:id="rId70" display="https://www.boxofficemojo.com/year/1984/?ref_=bo_cso_table_10" xr:uid="{D11E729E-4586-4C23-A0F2-62F0982E13EA}"/>
    <hyperlink ref="D65" r:id="rId71" display="https://www.boxofficemojo.com/year/2017/?ref_=bo_cso_table_12" xr:uid="{EACBB835-54C0-48BD-AF65-8B67C02161E0}"/>
    <hyperlink ref="D91" r:id="rId72" display="https://www.boxofficemojo.com/year/2012/?ref_=bo_cso_table_13" xr:uid="{AF609A7C-5312-4CDC-8A5B-DA2962C7A387}"/>
    <hyperlink ref="D75" r:id="rId73" display="https://www.boxofficemojo.com/year/1998/?ref_=bo_cso_table_14" xr:uid="{ECE2C6B9-5512-49F0-BB70-161C603B29FC}"/>
    <hyperlink ref="D11" r:id="rId74" display="https://www.boxofficemojo.com/year/2018/?ref_=bo_cso_table_15" xr:uid="{CCB49279-4395-4CEF-94CC-095E153EB3AD}"/>
    <hyperlink ref="D57" r:id="rId75" display="https://www.boxofficemojo.com/year/2019/?ref_=bo_cso_table_16" xr:uid="{1AA513BB-6147-4405-8615-3D99B584902B}"/>
    <hyperlink ref="D10" r:id="rId76" display="https://www.boxofficemojo.com/year/2007/?ref_=bo_cso_table_17" xr:uid="{DFA0E72C-6DAC-4BCE-A97E-4A72859A75DE}"/>
    <hyperlink ref="D125" r:id="rId77" display="https://www.boxofficemojo.com/year/2005/?ref_=bo_cso_table_18" xr:uid="{3494C9CC-5EE1-4F1F-B56F-5DE01D3E06FF}"/>
    <hyperlink ref="D92" r:id="rId78" display="https://www.boxofficemojo.com/year/1991/?ref_=bo_cso_table_19" xr:uid="{DA9F9ACA-D469-43D2-A06A-1D7030FB495E}"/>
    <hyperlink ref="D21" r:id="rId79" display="https://www.boxofficemojo.com/year/2020/?ref_=bo_cso_table_20" xr:uid="{F4C0605C-2A48-4F2C-8CDF-F3D5A58090BC}"/>
    <hyperlink ref="D9" r:id="rId80" display="https://www.boxofficemojo.com/year/2014/?ref_=bo_cso_table_21" xr:uid="{4DB93415-7779-4946-8A4F-0F2792C3741D}"/>
    <hyperlink ref="D44" r:id="rId81" display="https://www.boxofficemojo.com/year/2000/?ref_=bo_cso_table_22" xr:uid="{28B12753-7B42-474C-B27C-EFEA3448F1CD}"/>
    <hyperlink ref="D112" r:id="rId82" display="https://www.boxofficemojo.com/year/2015/?ref_=bo_cso_table_23" xr:uid="{8223E9CC-A840-4901-BA06-2B643033AD33}"/>
    <hyperlink ref="D71" r:id="rId83" display="https://www.boxofficemojo.com/year/1990/?ref_=bo_cso_table_24" xr:uid="{F9BE7C9A-FF95-4536-BE79-EE619B7D2D40}"/>
    <hyperlink ref="D114" r:id="rId84" display="https://www.boxofficemojo.com/year/1998/?ref_=bo_cso_table_25" xr:uid="{5DDD7293-EBEC-478F-840C-044FE0E0ACD9}"/>
    <hyperlink ref="D43" r:id="rId85" display="https://www.boxofficemojo.com/year/2017/?ref_=bo_cso_table_26" xr:uid="{18DAFCF1-25DC-4BBF-8B02-CB3B27EAAEE6}"/>
    <hyperlink ref="D123" r:id="rId86" display="https://www.boxofficemojo.com/year/2019/?ref_=bo_cso_table_27" xr:uid="{E3B125E8-F586-4D94-9657-32D17156BA55}"/>
    <hyperlink ref="D12" r:id="rId87" display="https://www.boxofficemojo.com/year/1997/?ref_=bo_cso_table_28" xr:uid="{96156668-FF31-470C-A7F5-6E3C7B1F83D9}"/>
    <hyperlink ref="D72" r:id="rId88" display="https://www.boxofficemojo.com/year/1988/?ref_=bo_cso_table_29" xr:uid="{63601A87-FAEB-4B8D-BB11-3C6A6C4AA2B6}"/>
    <hyperlink ref="D109" r:id="rId89" display="https://www.boxofficemojo.com/year/1999/?ref_=bo_cso_table_30" xr:uid="{55B3799F-56C0-438C-AEDC-08F094C16125}"/>
    <hyperlink ref="D59" r:id="rId90" display="https://www.boxofficemojo.com/year/2019/?ref_=bo_cso_table_31" xr:uid="{6CAE90C3-B7C3-44D6-B2C2-6B09841F9466}"/>
    <hyperlink ref="D26" r:id="rId91" display="https://www.boxofficemojo.com/year/2011/?ref_=bo_cso_table_32" xr:uid="{A21A84B2-8A52-490D-9006-6CA60B12BDC8}"/>
    <hyperlink ref="D45" r:id="rId92" display="https://www.boxofficemojo.com/year/2014/?ref_=bo_cso_table_33" xr:uid="{1AEE906C-BEA1-455A-9C02-36D668B5CF86}"/>
    <hyperlink ref="D37" r:id="rId93" display="https://www.boxofficemojo.com/year/2015/?ref_=bo_cso_table_34" xr:uid="{1FE1F7DC-3BEC-4E5A-9BDD-B7432BB326D9}"/>
    <hyperlink ref="D49" r:id="rId94" display="https://www.boxofficemojo.com/year/2001/?ref_=bo_cso_table_35" xr:uid="{6CC349D0-CFC2-475C-822B-5D9090D57698}"/>
    <hyperlink ref="D34" r:id="rId95" display="https://www.boxofficemojo.com/year/2012/?ref_=bo_cso_table_36" xr:uid="{FDB7C390-3B59-46D0-B9F5-9A0E41AC5685}"/>
    <hyperlink ref="D90" r:id="rId96" display="https://www.boxofficemojo.com/year/2015/?ref_=bo_cso_table_37" xr:uid="{2047B90D-660E-4F8F-B021-8353F3B7463D}"/>
    <hyperlink ref="D100" r:id="rId97" display="https://www.boxofficemojo.com/year/2013/?ref_=bo_cso_table_38" xr:uid="{07A938D3-DE78-4FA2-8A49-D97392490EEA}"/>
    <hyperlink ref="D48" r:id="rId98" display="https://www.boxofficemojo.com/year/2018/?ref_=bo_cso_table_39" xr:uid="{7D0C819B-843D-478B-854A-5BEB378F3CA8}"/>
    <hyperlink ref="D8" r:id="rId99" display="https://www.boxofficemojo.com/year/2019/?ref_=bo_cso_table_40" xr:uid="{E118BED0-3F13-45A5-9E69-3C529532D33E}"/>
    <hyperlink ref="D97" r:id="rId100" display="https://www.boxofficemojo.com/year/1993/?ref_=bo_cso_table_41" xr:uid="{2B6556AB-ACA9-4417-B6BF-64BDD123860E}"/>
    <hyperlink ref="D76" r:id="rId101" display="https://www.boxofficemojo.com/year/2000/?ref_=bo_cso_table_42" xr:uid="{BF7DE700-3D37-47A0-8B15-45FF52806926}"/>
    <hyperlink ref="D36" r:id="rId102" display="https://www.boxofficemojo.com/year/1987/?ref_=bo_cso_table_43" xr:uid="{9CDBD30F-CFD9-451B-A0BB-4FD61037FBD6}"/>
    <hyperlink ref="D66" r:id="rId103" display="https://www.boxofficemojo.com/year/2015/?ref_=bo_cso_table_44" xr:uid="{A2C2D49C-939F-4812-82F4-6C2E02212820}"/>
    <hyperlink ref="D58" r:id="rId104" display="https://www.boxofficemojo.com/year/1996/?ref_=bo_cso_table_45" xr:uid="{A450E290-83A1-4AD9-B955-419A2531BC45}"/>
  </hyperlinks>
  <pageMargins left="0.7" right="0.7" top="0.75" bottom="0.75" header="0.3" footer="0.3"/>
  <drawing r:id="rId105"/>
  <tableParts count="1">
    <tablePart r:id="rId10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738C4-C1B3-4EA2-80F3-0D378A79DF08}">
  <sheetPr codeName="Sheet9"/>
  <dimension ref="B1:P15"/>
  <sheetViews>
    <sheetView workbookViewId="0">
      <selection activeCell="G11" sqref="G11"/>
    </sheetView>
  </sheetViews>
  <sheetFormatPr defaultRowHeight="14.5" x14ac:dyDescent="0.35"/>
  <cols>
    <col min="2" max="2" width="28.81640625" bestFit="1" customWidth="1"/>
    <col min="3" max="3" width="10.54296875" bestFit="1" customWidth="1"/>
    <col min="6" max="6" width="13.81640625" customWidth="1"/>
    <col min="7" max="7" width="13.54296875" customWidth="1"/>
  </cols>
  <sheetData>
    <row r="1" spans="2:16" ht="23.5" x14ac:dyDescent="0.55000000000000004">
      <c r="B1" s="38" t="s">
        <v>850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</row>
    <row r="8" spans="2:16" ht="15" thickBot="1" x14ac:dyDescent="0.4">
      <c r="B8" s="39" t="s">
        <v>855</v>
      </c>
      <c r="C8" s="39"/>
    </row>
    <row r="9" spans="2:16" x14ac:dyDescent="0.35">
      <c r="F9" s="30" t="s">
        <v>857</v>
      </c>
      <c r="G9" s="30" t="s">
        <v>858</v>
      </c>
    </row>
    <row r="10" spans="2:16" ht="15" thickBot="1" x14ac:dyDescent="0.4">
      <c r="B10" t="s">
        <v>851</v>
      </c>
      <c r="C10" s="10">
        <v>2000</v>
      </c>
      <c r="F10" s="29"/>
      <c r="G10" s="32">
        <f>FV(C11/C12,C13*C12,,-C10)</f>
        <v>4902.7141562496363</v>
      </c>
    </row>
    <row r="11" spans="2:16" x14ac:dyDescent="0.35">
      <c r="B11" t="s">
        <v>852</v>
      </c>
      <c r="C11" s="28">
        <v>0.09</v>
      </c>
      <c r="F11" s="10">
        <v>1000</v>
      </c>
      <c r="G11" s="10"/>
    </row>
    <row r="12" spans="2:16" x14ac:dyDescent="0.35">
      <c r="B12" t="s">
        <v>853</v>
      </c>
      <c r="C12">
        <v>12</v>
      </c>
      <c r="F12" s="10">
        <v>2000</v>
      </c>
      <c r="G12" s="10"/>
    </row>
    <row r="13" spans="2:16" x14ac:dyDescent="0.35">
      <c r="B13" t="s">
        <v>854</v>
      </c>
      <c r="C13">
        <v>10</v>
      </c>
      <c r="F13" s="10">
        <v>3000</v>
      </c>
      <c r="G13" s="10"/>
    </row>
    <row r="14" spans="2:16" x14ac:dyDescent="0.35">
      <c r="F14" s="10">
        <v>4000</v>
      </c>
      <c r="G14" s="10"/>
    </row>
    <row r="15" spans="2:16" x14ac:dyDescent="0.35">
      <c r="B15" t="s">
        <v>856</v>
      </c>
      <c r="C15" s="32">
        <f>FV(C11/C12,C13*C12,,-C10)</f>
        <v>4902.7141562496363</v>
      </c>
      <c r="F15" s="10">
        <v>5000</v>
      </c>
      <c r="G15" s="10"/>
    </row>
  </sheetData>
  <mergeCells count="2">
    <mergeCell ref="B1:P1"/>
    <mergeCell ref="B8:C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EXCEL 103 PRACTICE</vt:lpstr>
      <vt:lpstr>IF FUNCTION 01 Practice</vt:lpstr>
      <vt:lpstr>CONCATENATE Practice</vt:lpstr>
      <vt:lpstr>VLOOKUP FUNCTION Practice</vt:lpstr>
      <vt:lpstr>INDEX MATCH FUNCTION Practice</vt:lpstr>
      <vt:lpstr>CUSTOMER INFO</vt:lpstr>
      <vt:lpstr>LEFT RIGHT MID Practice</vt:lpstr>
      <vt:lpstr>SUMIF Practice</vt:lpstr>
      <vt:lpstr>Single Data Table Practice</vt:lpstr>
      <vt:lpstr>Multi Data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Pew</dc:creator>
  <cp:lastModifiedBy>Lenovo</cp:lastModifiedBy>
  <dcterms:created xsi:type="dcterms:W3CDTF">2020-03-17T20:42:07Z</dcterms:created>
  <dcterms:modified xsi:type="dcterms:W3CDTF">2023-07-01T13:02:49Z</dcterms:modified>
</cp:coreProperties>
</file>